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/>
  <mc:AlternateContent xmlns:mc="http://schemas.openxmlformats.org/markup-compatibility/2006">
    <mc:Choice Requires="x15">
      <x15ac:absPath xmlns:x15ac="http://schemas.microsoft.com/office/spreadsheetml/2010/11/ac" url="C:\1_Projekty_SG\Kolín\Dodatečné informace\3\"/>
    </mc:Choice>
  </mc:AlternateContent>
  <xr:revisionPtr revIDLastSave="0" documentId="13_ncr:1_{D9EE7B66-A35D-4151-A686-E7EA6811DBDD}" xr6:coauthVersionLast="45" xr6:coauthVersionMax="45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Rekapitulace stavby" sheetId="1" r:id="rId1"/>
    <sheet name="ZibohKanalHlStok - Kanali..." sheetId="2" r:id="rId2"/>
    <sheet name="ZobohKanalVedlStok - Kana..." sheetId="3" r:id="rId3"/>
    <sheet name="ZibohPriv - Kanalizační p..." sheetId="4" r:id="rId4"/>
    <sheet name="ZobohKanalPrip - Kanaliza..." sheetId="5" r:id="rId5"/>
    <sheet name="VonZibohKanal - Kanalizac..." sheetId="6" r:id="rId6"/>
  </sheets>
  <definedNames>
    <definedName name="_xlnm._FilterDatabase" localSheetId="5" hidden="1">'VonZibohKanal - Kanalizac...'!$C$83:$K$121</definedName>
    <definedName name="_xlnm._FilterDatabase" localSheetId="1" hidden="1">'ZibohKanalHlStok - Kanali...'!$C$90:$K$823</definedName>
    <definedName name="_xlnm._FilterDatabase" localSheetId="3" hidden="1">'ZibohPriv - Kanalizační p...'!$C$88:$K$471</definedName>
    <definedName name="_xlnm._FilterDatabase" localSheetId="4" hidden="1">'ZobohKanalPrip - Kanaliza...'!$C$85:$K$457</definedName>
    <definedName name="_xlnm._FilterDatabase" localSheetId="2" hidden="1">'ZobohKanalVedlStok - Kana...'!$C$88:$K$627</definedName>
    <definedName name="_xlnm.Print_Titles" localSheetId="0">'Rekapitulace stavby'!$52:$52</definedName>
    <definedName name="_xlnm.Print_Titles" localSheetId="5">'VonZibohKanal - Kanalizac...'!$83:$83</definedName>
    <definedName name="_xlnm.Print_Titles" localSheetId="1">'ZibohKanalHlStok - Kanali...'!$90:$90</definedName>
    <definedName name="_xlnm.Print_Titles" localSheetId="3">'ZibohPriv - Kanalizační p...'!$88:$88</definedName>
    <definedName name="_xlnm.Print_Titles" localSheetId="4">'ZobohKanalPrip - Kanaliza...'!$85:$85</definedName>
    <definedName name="_xlnm.Print_Titles" localSheetId="2">'ZobohKanalVedlStok - Kana...'!$88:$88</definedName>
    <definedName name="_xlnm.Print_Area" localSheetId="0">'Rekapitulace stavby'!$D$4:$AO$36,'Rekapitulace stavby'!$C$42:$AQ$60</definedName>
    <definedName name="_xlnm.Print_Area" localSheetId="5">'VonZibohKanal - Kanalizac...'!$C$4:$J$39,'VonZibohKanal - Kanalizac...'!$C$45:$J$65,'VonZibohKanal - Kanalizac...'!$C$71:$K$121</definedName>
    <definedName name="_xlnm.Print_Area" localSheetId="1">'ZibohKanalHlStok - Kanali...'!$C$4:$J$39,'ZibohKanalHlStok - Kanali...'!$C$45:$J$72,'ZibohKanalHlStok - Kanali...'!$C$78:$K$823</definedName>
    <definedName name="_xlnm.Print_Area" localSheetId="3">'ZibohPriv - Kanalizační p...'!$C$4:$J$39,'ZibohPriv - Kanalizační p...'!$C$45:$J$70,'ZibohPriv - Kanalizační p...'!$C$76:$K$471</definedName>
    <definedName name="_xlnm.Print_Area" localSheetId="4">'ZobohKanalPrip - Kanaliza...'!$C$4:$J$39,'ZobohKanalPrip - Kanaliza...'!$C$45:$J$67,'ZobohKanalPrip - Kanaliza...'!$C$73:$K$457</definedName>
    <definedName name="_xlnm.Print_Area" localSheetId="2">'ZobohKanalVedlStok - Kana...'!$C$4:$J$39,'ZobohKanalVedlStok - Kana...'!$C$45:$J$70,'ZobohKanalVedlStok - Kana...'!$C$76:$K$627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59" i="1"/>
  <c r="J35" i="6"/>
  <c r="AX59" i="1"/>
  <c r="BI120" i="6"/>
  <c r="BH120" i="6"/>
  <c r="BG120" i="6"/>
  <c r="BF120" i="6"/>
  <c r="T120" i="6"/>
  <c r="R120" i="6"/>
  <c r="P120" i="6"/>
  <c r="BK120" i="6"/>
  <c r="J120" i="6"/>
  <c r="BE120" i="6"/>
  <c r="BI118" i="6"/>
  <c r="BH118" i="6"/>
  <c r="BG118" i="6"/>
  <c r="BF118" i="6"/>
  <c r="T118" i="6"/>
  <c r="R118" i="6"/>
  <c r="P118" i="6"/>
  <c r="BK118" i="6"/>
  <c r="J118" i="6"/>
  <c r="BE118" i="6"/>
  <c r="BI116" i="6"/>
  <c r="BH116" i="6"/>
  <c r="BG116" i="6"/>
  <c r="BF116" i="6"/>
  <c r="T116" i="6"/>
  <c r="R116" i="6"/>
  <c r="P116" i="6"/>
  <c r="BK116" i="6"/>
  <c r="J116" i="6"/>
  <c r="BE116" i="6"/>
  <c r="BI114" i="6"/>
  <c r="BH114" i="6"/>
  <c r="BG114" i="6"/>
  <c r="BF114" i="6"/>
  <c r="T114" i="6"/>
  <c r="R114" i="6"/>
  <c r="P114" i="6"/>
  <c r="BK114" i="6"/>
  <c r="J114" i="6"/>
  <c r="BE114" i="6" s="1"/>
  <c r="BI112" i="6"/>
  <c r="BH112" i="6"/>
  <c r="BG112" i="6"/>
  <c r="BF112" i="6"/>
  <c r="T112" i="6"/>
  <c r="R112" i="6"/>
  <c r="P112" i="6"/>
  <c r="BK112" i="6"/>
  <c r="J112" i="6"/>
  <c r="BE112" i="6"/>
  <c r="BI110" i="6"/>
  <c r="BH110" i="6"/>
  <c r="BG110" i="6"/>
  <c r="BF110" i="6"/>
  <c r="T110" i="6"/>
  <c r="R110" i="6"/>
  <c r="P110" i="6"/>
  <c r="BK110" i="6"/>
  <c r="J110" i="6"/>
  <c r="BE110" i="6" s="1"/>
  <c r="BI108" i="6"/>
  <c r="BH108" i="6"/>
  <c r="BG108" i="6"/>
  <c r="BF108" i="6"/>
  <c r="T108" i="6"/>
  <c r="R108" i="6"/>
  <c r="P108" i="6"/>
  <c r="BK108" i="6"/>
  <c r="J108" i="6"/>
  <c r="BE108" i="6" s="1"/>
  <c r="BI106" i="6"/>
  <c r="BH106" i="6"/>
  <c r="BG106" i="6"/>
  <c r="BF106" i="6"/>
  <c r="T106" i="6"/>
  <c r="R106" i="6"/>
  <c r="R105" i="6"/>
  <c r="R85" i="6" s="1"/>
  <c r="P106" i="6"/>
  <c r="P105" i="6" s="1"/>
  <c r="BK106" i="6"/>
  <c r="BK105" i="6"/>
  <c r="J105" i="6" s="1"/>
  <c r="J64" i="6" s="1"/>
  <c r="J106" i="6"/>
  <c r="BE106" i="6"/>
  <c r="BI103" i="6"/>
  <c r="BH103" i="6"/>
  <c r="BG103" i="6"/>
  <c r="BF103" i="6"/>
  <c r="T103" i="6"/>
  <c r="R103" i="6"/>
  <c r="P103" i="6"/>
  <c r="BK103" i="6"/>
  <c r="J103" i="6"/>
  <c r="BE103" i="6" s="1"/>
  <c r="BI101" i="6"/>
  <c r="BH101" i="6"/>
  <c r="BG101" i="6"/>
  <c r="BF101" i="6"/>
  <c r="T101" i="6"/>
  <c r="T100" i="6" s="1"/>
  <c r="R101" i="6"/>
  <c r="R100" i="6" s="1"/>
  <c r="P101" i="6"/>
  <c r="P100" i="6"/>
  <c r="BK101" i="6"/>
  <c r="BK100" i="6" s="1"/>
  <c r="J100" i="6" s="1"/>
  <c r="J63" i="6" s="1"/>
  <c r="J101" i="6"/>
  <c r="BE101" i="6"/>
  <c r="BI98" i="6"/>
  <c r="BH98" i="6"/>
  <c r="BG98" i="6"/>
  <c r="BF98" i="6"/>
  <c r="T98" i="6"/>
  <c r="R98" i="6"/>
  <c r="P98" i="6"/>
  <c r="BK98" i="6"/>
  <c r="J98" i="6"/>
  <c r="BE98" i="6" s="1"/>
  <c r="BI96" i="6"/>
  <c r="BH96" i="6"/>
  <c r="BG96" i="6"/>
  <c r="BF96" i="6"/>
  <c r="T96" i="6"/>
  <c r="R96" i="6"/>
  <c r="P96" i="6"/>
  <c r="BK96" i="6"/>
  <c r="J96" i="6"/>
  <c r="BE96" i="6" s="1"/>
  <c r="BI94" i="6"/>
  <c r="BH94" i="6"/>
  <c r="BG94" i="6"/>
  <c r="BF94" i="6"/>
  <c r="T94" i="6"/>
  <c r="T93" i="6" s="1"/>
  <c r="R94" i="6"/>
  <c r="R93" i="6" s="1"/>
  <c r="P94" i="6"/>
  <c r="P93" i="6"/>
  <c r="BK94" i="6"/>
  <c r="BK93" i="6" s="1"/>
  <c r="J93" i="6" s="1"/>
  <c r="J62" i="6" s="1"/>
  <c r="J94" i="6"/>
  <c r="BE94" i="6"/>
  <c r="BI91" i="6"/>
  <c r="BH91" i="6"/>
  <c r="BG91" i="6"/>
  <c r="BF91" i="6"/>
  <c r="T91" i="6"/>
  <c r="R91" i="6"/>
  <c r="P91" i="6"/>
  <c r="BK91" i="6"/>
  <c r="J91" i="6"/>
  <c r="BE91" i="6" s="1"/>
  <c r="BI89" i="6"/>
  <c r="BH89" i="6"/>
  <c r="BG89" i="6"/>
  <c r="BF89" i="6"/>
  <c r="T89" i="6"/>
  <c r="R89" i="6"/>
  <c r="P89" i="6"/>
  <c r="BK89" i="6"/>
  <c r="J89" i="6"/>
  <c r="BE89" i="6" s="1"/>
  <c r="BI87" i="6"/>
  <c r="F37" i="6" s="1"/>
  <c r="BD59" i="1" s="1"/>
  <c r="BH87" i="6"/>
  <c r="F36" i="6"/>
  <c r="BC59" i="1"/>
  <c r="BG87" i="6"/>
  <c r="BF87" i="6"/>
  <c r="J34" i="6"/>
  <c r="AW59" i="1" s="1"/>
  <c r="F34" i="6"/>
  <c r="BA59" i="1" s="1"/>
  <c r="T87" i="6"/>
  <c r="T86" i="6" s="1"/>
  <c r="R87" i="6"/>
  <c r="R86" i="6" s="1"/>
  <c r="R84" i="6"/>
  <c r="P87" i="6"/>
  <c r="P86" i="6" s="1"/>
  <c r="P85" i="6" s="1"/>
  <c r="P84" i="6" s="1"/>
  <c r="AU59" i="1" s="1"/>
  <c r="BK87" i="6"/>
  <c r="BK86" i="6"/>
  <c r="J86" i="6" s="1"/>
  <c r="J61" i="6" s="1"/>
  <c r="J87" i="6"/>
  <c r="BE87" i="6"/>
  <c r="J81" i="6"/>
  <c r="J80" i="6"/>
  <c r="F80" i="6"/>
  <c r="F78" i="6"/>
  <c r="E76" i="6"/>
  <c r="J55" i="6"/>
  <c r="J54" i="6"/>
  <c r="F54" i="6"/>
  <c r="F52" i="6"/>
  <c r="E50" i="6"/>
  <c r="J18" i="6"/>
  <c r="E18" i="6"/>
  <c r="F81" i="6"/>
  <c r="F55" i="6"/>
  <c r="J17" i="6"/>
  <c r="J12" i="6"/>
  <c r="J78" i="6"/>
  <c r="J52" i="6"/>
  <c r="E7" i="6"/>
  <c r="E48" i="6" s="1"/>
  <c r="J37" i="5"/>
  <c r="J36" i="5"/>
  <c r="AY58" i="1" s="1"/>
  <c r="J35" i="5"/>
  <c r="AX58" i="1" s="1"/>
  <c r="BI456" i="5"/>
  <c r="BH456" i="5"/>
  <c r="BG456" i="5"/>
  <c r="BF456" i="5"/>
  <c r="T456" i="5"/>
  <c r="R456" i="5"/>
  <c r="P456" i="5"/>
  <c r="BK456" i="5"/>
  <c r="J456" i="5"/>
  <c r="BE456" i="5"/>
  <c r="BI454" i="5"/>
  <c r="BH454" i="5"/>
  <c r="BG454" i="5"/>
  <c r="BF454" i="5"/>
  <c r="T454" i="5"/>
  <c r="R454" i="5"/>
  <c r="P454" i="5"/>
  <c r="BK454" i="5"/>
  <c r="J454" i="5"/>
  <c r="BE454" i="5" s="1"/>
  <c r="BI450" i="5"/>
  <c r="BH450" i="5"/>
  <c r="BG450" i="5"/>
  <c r="BF450" i="5"/>
  <c r="T450" i="5"/>
  <c r="T449" i="5"/>
  <c r="R450" i="5"/>
  <c r="R449" i="5" s="1"/>
  <c r="R412" i="5" s="1"/>
  <c r="P450" i="5"/>
  <c r="P449" i="5" s="1"/>
  <c r="BK450" i="5"/>
  <c r="BK449" i="5" s="1"/>
  <c r="J449" i="5"/>
  <c r="J66" i="5" s="1"/>
  <c r="J450" i="5"/>
  <c r="BE450" i="5"/>
  <c r="BI443" i="5"/>
  <c r="BH443" i="5"/>
  <c r="BG443" i="5"/>
  <c r="BF443" i="5"/>
  <c r="T443" i="5"/>
  <c r="R443" i="5"/>
  <c r="P443" i="5"/>
  <c r="BK443" i="5"/>
  <c r="J443" i="5"/>
  <c r="BE443" i="5"/>
  <c r="BI440" i="5"/>
  <c r="BH440" i="5"/>
  <c r="BG440" i="5"/>
  <c r="BF440" i="5"/>
  <c r="T440" i="5"/>
  <c r="R440" i="5"/>
  <c r="P440" i="5"/>
  <c r="BK440" i="5"/>
  <c r="J440" i="5"/>
  <c r="BE440" i="5" s="1"/>
  <c r="BI438" i="5"/>
  <c r="BH438" i="5"/>
  <c r="BG438" i="5"/>
  <c r="BF438" i="5"/>
  <c r="T438" i="5"/>
  <c r="R438" i="5"/>
  <c r="P438" i="5"/>
  <c r="BK438" i="5"/>
  <c r="J438" i="5"/>
  <c r="BE438" i="5"/>
  <c r="BI432" i="5"/>
  <c r="BH432" i="5"/>
  <c r="BG432" i="5"/>
  <c r="BF432" i="5"/>
  <c r="T432" i="5"/>
  <c r="R432" i="5"/>
  <c r="P432" i="5"/>
  <c r="BK432" i="5"/>
  <c r="J432" i="5"/>
  <c r="BE432" i="5" s="1"/>
  <c r="BI430" i="5"/>
  <c r="BH430" i="5"/>
  <c r="BG430" i="5"/>
  <c r="BF430" i="5"/>
  <c r="T430" i="5"/>
  <c r="R430" i="5"/>
  <c r="P430" i="5"/>
  <c r="BK430" i="5"/>
  <c r="J430" i="5"/>
  <c r="BE430" i="5" s="1"/>
  <c r="BI425" i="5"/>
  <c r="BH425" i="5"/>
  <c r="BG425" i="5"/>
  <c r="BF425" i="5"/>
  <c r="T425" i="5"/>
  <c r="R425" i="5"/>
  <c r="P425" i="5"/>
  <c r="BK425" i="5"/>
  <c r="J425" i="5"/>
  <c r="BE425" i="5" s="1"/>
  <c r="BI421" i="5"/>
  <c r="BH421" i="5"/>
  <c r="BG421" i="5"/>
  <c r="BF421" i="5"/>
  <c r="T421" i="5"/>
  <c r="R421" i="5"/>
  <c r="P421" i="5"/>
  <c r="BK421" i="5"/>
  <c r="J421" i="5"/>
  <c r="BE421" i="5" s="1"/>
  <c r="BI418" i="5"/>
  <c r="BH418" i="5"/>
  <c r="BG418" i="5"/>
  <c r="BF418" i="5"/>
  <c r="T418" i="5"/>
  <c r="R418" i="5"/>
  <c r="P418" i="5"/>
  <c r="BK418" i="5"/>
  <c r="J418" i="5"/>
  <c r="BE418" i="5" s="1"/>
  <c r="BI415" i="5"/>
  <c r="BH415" i="5"/>
  <c r="BG415" i="5"/>
  <c r="BF415" i="5"/>
  <c r="T415" i="5"/>
  <c r="R415" i="5"/>
  <c r="P415" i="5"/>
  <c r="BK415" i="5"/>
  <c r="J415" i="5"/>
  <c r="BE415" i="5"/>
  <c r="BI413" i="5"/>
  <c r="BH413" i="5"/>
  <c r="BG413" i="5"/>
  <c r="BF413" i="5"/>
  <c r="T413" i="5"/>
  <c r="R413" i="5"/>
  <c r="P413" i="5"/>
  <c r="P412" i="5" s="1"/>
  <c r="BK413" i="5"/>
  <c r="BK412" i="5" s="1"/>
  <c r="J412" i="5" s="1"/>
  <c r="J65" i="5" s="1"/>
  <c r="J413" i="5"/>
  <c r="BE413" i="5"/>
  <c r="BI410" i="5"/>
  <c r="BH410" i="5"/>
  <c r="BG410" i="5"/>
  <c r="BF410" i="5"/>
  <c r="T410" i="5"/>
  <c r="R410" i="5"/>
  <c r="P410" i="5"/>
  <c r="BK410" i="5"/>
  <c r="J410" i="5"/>
  <c r="BE410" i="5" s="1"/>
  <c r="BI408" i="5"/>
  <c r="BH408" i="5"/>
  <c r="BG408" i="5"/>
  <c r="BF408" i="5"/>
  <c r="T408" i="5"/>
  <c r="R408" i="5"/>
  <c r="P408" i="5"/>
  <c r="BK408" i="5"/>
  <c r="J408" i="5"/>
  <c r="BE408" i="5"/>
  <c r="BI406" i="5"/>
  <c r="BH406" i="5"/>
  <c r="BG406" i="5"/>
  <c r="BF406" i="5"/>
  <c r="T406" i="5"/>
  <c r="R406" i="5"/>
  <c r="P406" i="5"/>
  <c r="BK406" i="5"/>
  <c r="J406" i="5"/>
  <c r="BE406" i="5" s="1"/>
  <c r="BI404" i="5"/>
  <c r="BH404" i="5"/>
  <c r="BG404" i="5"/>
  <c r="BF404" i="5"/>
  <c r="T404" i="5"/>
  <c r="R404" i="5"/>
  <c r="P404" i="5"/>
  <c r="BK404" i="5"/>
  <c r="J404" i="5"/>
  <c r="BE404" i="5"/>
  <c r="BI402" i="5"/>
  <c r="BH402" i="5"/>
  <c r="BG402" i="5"/>
  <c r="BF402" i="5"/>
  <c r="T402" i="5"/>
  <c r="R402" i="5"/>
  <c r="P402" i="5"/>
  <c r="BK402" i="5"/>
  <c r="J402" i="5"/>
  <c r="BE402" i="5" s="1"/>
  <c r="BI400" i="5"/>
  <c r="BH400" i="5"/>
  <c r="BG400" i="5"/>
  <c r="BF400" i="5"/>
  <c r="T400" i="5"/>
  <c r="R400" i="5"/>
  <c r="P400" i="5"/>
  <c r="BK400" i="5"/>
  <c r="J400" i="5"/>
  <c r="BE400" i="5" s="1"/>
  <c r="BI398" i="5"/>
  <c r="BH398" i="5"/>
  <c r="BG398" i="5"/>
  <c r="BF398" i="5"/>
  <c r="T398" i="5"/>
  <c r="R398" i="5"/>
  <c r="P398" i="5"/>
  <c r="BK398" i="5"/>
  <c r="J398" i="5"/>
  <c r="BE398" i="5" s="1"/>
  <c r="BI396" i="5"/>
  <c r="BH396" i="5"/>
  <c r="BG396" i="5"/>
  <c r="BF396" i="5"/>
  <c r="T396" i="5"/>
  <c r="R396" i="5"/>
  <c r="P396" i="5"/>
  <c r="BK396" i="5"/>
  <c r="J396" i="5"/>
  <c r="BE396" i="5" s="1"/>
  <c r="BI394" i="5"/>
  <c r="BH394" i="5"/>
  <c r="BG394" i="5"/>
  <c r="BF394" i="5"/>
  <c r="T394" i="5"/>
  <c r="R394" i="5"/>
  <c r="P394" i="5"/>
  <c r="BK394" i="5"/>
  <c r="J394" i="5"/>
  <c r="BE394" i="5" s="1"/>
  <c r="BI392" i="5"/>
  <c r="BH392" i="5"/>
  <c r="BG392" i="5"/>
  <c r="BF392" i="5"/>
  <c r="T392" i="5"/>
  <c r="R392" i="5"/>
  <c r="P392" i="5"/>
  <c r="BK392" i="5"/>
  <c r="J392" i="5"/>
  <c r="BE392" i="5"/>
  <c r="BI390" i="5"/>
  <c r="BH390" i="5"/>
  <c r="BG390" i="5"/>
  <c r="BF390" i="5"/>
  <c r="T390" i="5"/>
  <c r="R390" i="5"/>
  <c r="P390" i="5"/>
  <c r="BK390" i="5"/>
  <c r="J390" i="5"/>
  <c r="BE390" i="5" s="1"/>
  <c r="BI388" i="5"/>
  <c r="BH388" i="5"/>
  <c r="BG388" i="5"/>
  <c r="BF388" i="5"/>
  <c r="T388" i="5"/>
  <c r="R388" i="5"/>
  <c r="P388" i="5"/>
  <c r="BK388" i="5"/>
  <c r="J388" i="5"/>
  <c r="BE388" i="5"/>
  <c r="BI386" i="5"/>
  <c r="BH386" i="5"/>
  <c r="BG386" i="5"/>
  <c r="BF386" i="5"/>
  <c r="T386" i="5"/>
  <c r="R386" i="5"/>
  <c r="P386" i="5"/>
  <c r="BK386" i="5"/>
  <c r="J386" i="5"/>
  <c r="BE386" i="5" s="1"/>
  <c r="BI384" i="5"/>
  <c r="BH384" i="5"/>
  <c r="BG384" i="5"/>
  <c r="BF384" i="5"/>
  <c r="T384" i="5"/>
  <c r="R384" i="5"/>
  <c r="P384" i="5"/>
  <c r="BK384" i="5"/>
  <c r="J384" i="5"/>
  <c r="BE384" i="5" s="1"/>
  <c r="BI382" i="5"/>
  <c r="BH382" i="5"/>
  <c r="BG382" i="5"/>
  <c r="BF382" i="5"/>
  <c r="T382" i="5"/>
  <c r="R382" i="5"/>
  <c r="P382" i="5"/>
  <c r="BK382" i="5"/>
  <c r="J382" i="5"/>
  <c r="BE382" i="5" s="1"/>
  <c r="BI381" i="5"/>
  <c r="BH381" i="5"/>
  <c r="BG381" i="5"/>
  <c r="BF381" i="5"/>
  <c r="T381" i="5"/>
  <c r="R381" i="5"/>
  <c r="P381" i="5"/>
  <c r="BK381" i="5"/>
  <c r="J381" i="5"/>
  <c r="BE381" i="5" s="1"/>
  <c r="BI380" i="5"/>
  <c r="BH380" i="5"/>
  <c r="BG380" i="5"/>
  <c r="BF380" i="5"/>
  <c r="T380" i="5"/>
  <c r="R380" i="5"/>
  <c r="P380" i="5"/>
  <c r="BK380" i="5"/>
  <c r="J380" i="5"/>
  <c r="BE380" i="5" s="1"/>
  <c r="BI378" i="5"/>
  <c r="BH378" i="5"/>
  <c r="BG378" i="5"/>
  <c r="BF378" i="5"/>
  <c r="T378" i="5"/>
  <c r="R378" i="5"/>
  <c r="P378" i="5"/>
  <c r="BK378" i="5"/>
  <c r="J378" i="5"/>
  <c r="BE378" i="5"/>
  <c r="BI377" i="5"/>
  <c r="BH377" i="5"/>
  <c r="BG377" i="5"/>
  <c r="BF377" i="5"/>
  <c r="T377" i="5"/>
  <c r="R377" i="5"/>
  <c r="P377" i="5"/>
  <c r="BK377" i="5"/>
  <c r="J377" i="5"/>
  <c r="BE377" i="5" s="1"/>
  <c r="BI376" i="5"/>
  <c r="BH376" i="5"/>
  <c r="BG376" i="5"/>
  <c r="BF376" i="5"/>
  <c r="T376" i="5"/>
  <c r="R376" i="5"/>
  <c r="R375" i="5" s="1"/>
  <c r="P376" i="5"/>
  <c r="P375" i="5" s="1"/>
  <c r="BK376" i="5"/>
  <c r="BK375" i="5" s="1"/>
  <c r="J375" i="5"/>
  <c r="J64" i="5" s="1"/>
  <c r="J376" i="5"/>
  <c r="BE376" i="5"/>
  <c r="BI370" i="5"/>
  <c r="BH370" i="5"/>
  <c r="BG370" i="5"/>
  <c r="BF370" i="5"/>
  <c r="T370" i="5"/>
  <c r="R370" i="5"/>
  <c r="P370" i="5"/>
  <c r="BK370" i="5"/>
  <c r="J370" i="5"/>
  <c r="BE370" i="5"/>
  <c r="BI366" i="5"/>
  <c r="BH366" i="5"/>
  <c r="BG366" i="5"/>
  <c r="BF366" i="5"/>
  <c r="T366" i="5"/>
  <c r="R366" i="5"/>
  <c r="P366" i="5"/>
  <c r="BK366" i="5"/>
  <c r="J366" i="5"/>
  <c r="BE366" i="5" s="1"/>
  <c r="BI362" i="5"/>
  <c r="BH362" i="5"/>
  <c r="BG362" i="5"/>
  <c r="BF362" i="5"/>
  <c r="T362" i="5"/>
  <c r="R362" i="5"/>
  <c r="P362" i="5"/>
  <c r="BK362" i="5"/>
  <c r="J362" i="5"/>
  <c r="BE362" i="5"/>
  <c r="BI354" i="5"/>
  <c r="BH354" i="5"/>
  <c r="BG354" i="5"/>
  <c r="BF354" i="5"/>
  <c r="T354" i="5"/>
  <c r="R354" i="5"/>
  <c r="P354" i="5"/>
  <c r="BK354" i="5"/>
  <c r="J354" i="5"/>
  <c r="BE354" i="5" s="1"/>
  <c r="BI349" i="5"/>
  <c r="BH349" i="5"/>
  <c r="BG349" i="5"/>
  <c r="BF349" i="5"/>
  <c r="T349" i="5"/>
  <c r="R349" i="5"/>
  <c r="P349" i="5"/>
  <c r="BK349" i="5"/>
  <c r="J349" i="5"/>
  <c r="BE349" i="5" s="1"/>
  <c r="BI343" i="5"/>
  <c r="BH343" i="5"/>
  <c r="BG343" i="5"/>
  <c r="BF343" i="5"/>
  <c r="T343" i="5"/>
  <c r="R343" i="5"/>
  <c r="P343" i="5"/>
  <c r="BK343" i="5"/>
  <c r="J343" i="5"/>
  <c r="BE343" i="5" s="1"/>
  <c r="BI337" i="5"/>
  <c r="BH337" i="5"/>
  <c r="BG337" i="5"/>
  <c r="BF337" i="5"/>
  <c r="T337" i="5"/>
  <c r="R337" i="5"/>
  <c r="P337" i="5"/>
  <c r="BK337" i="5"/>
  <c r="J337" i="5"/>
  <c r="BE337" i="5" s="1"/>
  <c r="BI329" i="5"/>
  <c r="BH329" i="5"/>
  <c r="BG329" i="5"/>
  <c r="BF329" i="5"/>
  <c r="T329" i="5"/>
  <c r="R329" i="5"/>
  <c r="P329" i="5"/>
  <c r="BK329" i="5"/>
  <c r="J329" i="5"/>
  <c r="BE329" i="5" s="1"/>
  <c r="BI323" i="5"/>
  <c r="BH323" i="5"/>
  <c r="BG323" i="5"/>
  <c r="BF323" i="5"/>
  <c r="T323" i="5"/>
  <c r="R323" i="5"/>
  <c r="P323" i="5"/>
  <c r="BK323" i="5"/>
  <c r="J323" i="5"/>
  <c r="BE323" i="5"/>
  <c r="BI318" i="5"/>
  <c r="BH318" i="5"/>
  <c r="BG318" i="5"/>
  <c r="BF318" i="5"/>
  <c r="T318" i="5"/>
  <c r="R318" i="5"/>
  <c r="P318" i="5"/>
  <c r="BK318" i="5"/>
  <c r="J318" i="5"/>
  <c r="BE318" i="5" s="1"/>
  <c r="BI313" i="5"/>
  <c r="BH313" i="5"/>
  <c r="BG313" i="5"/>
  <c r="BF313" i="5"/>
  <c r="T313" i="5"/>
  <c r="R313" i="5"/>
  <c r="P313" i="5"/>
  <c r="BK313" i="5"/>
  <c r="J313" i="5"/>
  <c r="BE313" i="5"/>
  <c r="BI305" i="5"/>
  <c r="BH305" i="5"/>
  <c r="BG305" i="5"/>
  <c r="BF305" i="5"/>
  <c r="T305" i="5"/>
  <c r="T304" i="5" s="1"/>
  <c r="R305" i="5"/>
  <c r="R304" i="5" s="1"/>
  <c r="P305" i="5"/>
  <c r="BK305" i="5"/>
  <c r="BK304" i="5" s="1"/>
  <c r="J305" i="5"/>
  <c r="BE305" i="5"/>
  <c r="BI300" i="5"/>
  <c r="BH300" i="5"/>
  <c r="BG300" i="5"/>
  <c r="BF300" i="5"/>
  <c r="T300" i="5"/>
  <c r="R300" i="5"/>
  <c r="P300" i="5"/>
  <c r="BK300" i="5"/>
  <c r="J300" i="5"/>
  <c r="BE300" i="5" s="1"/>
  <c r="BI294" i="5"/>
  <c r="BH294" i="5"/>
  <c r="BG294" i="5"/>
  <c r="BF294" i="5"/>
  <c r="T294" i="5"/>
  <c r="R294" i="5"/>
  <c r="P294" i="5"/>
  <c r="BK294" i="5"/>
  <c r="J294" i="5"/>
  <c r="BE294" i="5"/>
  <c r="BI292" i="5"/>
  <c r="BH292" i="5"/>
  <c r="BG292" i="5"/>
  <c r="BF292" i="5"/>
  <c r="T292" i="5"/>
  <c r="R292" i="5"/>
  <c r="P292" i="5"/>
  <c r="BK292" i="5"/>
  <c r="J292" i="5"/>
  <c r="BE292" i="5" s="1"/>
  <c r="BI286" i="5"/>
  <c r="BH286" i="5"/>
  <c r="BG286" i="5"/>
  <c r="BF286" i="5"/>
  <c r="T286" i="5"/>
  <c r="T285" i="5" s="1"/>
  <c r="R286" i="5"/>
  <c r="R285" i="5" s="1"/>
  <c r="P286" i="5"/>
  <c r="P285" i="5" s="1"/>
  <c r="BK286" i="5"/>
  <c r="BK285" i="5" s="1"/>
  <c r="J285" i="5"/>
  <c r="J62" i="5" s="1"/>
  <c r="J286" i="5"/>
  <c r="BE286" i="5"/>
  <c r="BI279" i="5"/>
  <c r="BH279" i="5"/>
  <c r="BG279" i="5"/>
  <c r="BF279" i="5"/>
  <c r="T279" i="5"/>
  <c r="R279" i="5"/>
  <c r="P279" i="5"/>
  <c r="BK279" i="5"/>
  <c r="J279" i="5"/>
  <c r="BE279" i="5"/>
  <c r="BI276" i="5"/>
  <c r="BH276" i="5"/>
  <c r="BG276" i="5"/>
  <c r="BF276" i="5"/>
  <c r="T276" i="5"/>
  <c r="R276" i="5"/>
  <c r="P276" i="5"/>
  <c r="BK276" i="5"/>
  <c r="J276" i="5"/>
  <c r="BE276" i="5" s="1"/>
  <c r="BI270" i="5"/>
  <c r="BH270" i="5"/>
  <c r="BG270" i="5"/>
  <c r="BF270" i="5"/>
  <c r="T270" i="5"/>
  <c r="R270" i="5"/>
  <c r="P270" i="5"/>
  <c r="BK270" i="5"/>
  <c r="J270" i="5"/>
  <c r="BE270" i="5" s="1"/>
  <c r="BI267" i="5"/>
  <c r="BH267" i="5"/>
  <c r="BG267" i="5"/>
  <c r="BF267" i="5"/>
  <c r="T267" i="5"/>
  <c r="R267" i="5"/>
  <c r="P267" i="5"/>
  <c r="BK267" i="5"/>
  <c r="J267" i="5"/>
  <c r="BE267" i="5" s="1"/>
  <c r="BI260" i="5"/>
  <c r="BH260" i="5"/>
  <c r="BG260" i="5"/>
  <c r="BF260" i="5"/>
  <c r="T260" i="5"/>
  <c r="R260" i="5"/>
  <c r="P260" i="5"/>
  <c r="BK260" i="5"/>
  <c r="J260" i="5"/>
  <c r="BE260" i="5" s="1"/>
  <c r="BI248" i="5"/>
  <c r="BH248" i="5"/>
  <c r="BG248" i="5"/>
  <c r="BF248" i="5"/>
  <c r="T248" i="5"/>
  <c r="R248" i="5"/>
  <c r="P248" i="5"/>
  <c r="BK248" i="5"/>
  <c r="J248" i="5"/>
  <c r="BE248" i="5" s="1"/>
  <c r="BI236" i="5"/>
  <c r="BH236" i="5"/>
  <c r="BG236" i="5"/>
  <c r="BF236" i="5"/>
  <c r="T236" i="5"/>
  <c r="R236" i="5"/>
  <c r="P236" i="5"/>
  <c r="BK236" i="5"/>
  <c r="J236" i="5"/>
  <c r="BE236" i="5"/>
  <c r="BI233" i="5"/>
  <c r="BH233" i="5"/>
  <c r="BG233" i="5"/>
  <c r="BF233" i="5"/>
  <c r="T233" i="5"/>
  <c r="R233" i="5"/>
  <c r="P233" i="5"/>
  <c r="BK233" i="5"/>
  <c r="J233" i="5"/>
  <c r="BE233" i="5" s="1"/>
  <c r="BI230" i="5"/>
  <c r="BH230" i="5"/>
  <c r="BG230" i="5"/>
  <c r="BF230" i="5"/>
  <c r="T230" i="5"/>
  <c r="R230" i="5"/>
  <c r="P230" i="5"/>
  <c r="BK230" i="5"/>
  <c r="J230" i="5"/>
  <c r="BE230" i="5"/>
  <c r="BI227" i="5"/>
  <c r="BH227" i="5"/>
  <c r="BG227" i="5"/>
  <c r="BF227" i="5"/>
  <c r="T227" i="5"/>
  <c r="R227" i="5"/>
  <c r="P227" i="5"/>
  <c r="BK227" i="5"/>
  <c r="J227" i="5"/>
  <c r="BE227" i="5" s="1"/>
  <c r="BI224" i="5"/>
  <c r="BH224" i="5"/>
  <c r="BG224" i="5"/>
  <c r="BF224" i="5"/>
  <c r="T224" i="5"/>
  <c r="R224" i="5"/>
  <c r="P224" i="5"/>
  <c r="BK224" i="5"/>
  <c r="J224" i="5"/>
  <c r="BE224" i="5" s="1"/>
  <c r="BI221" i="5"/>
  <c r="BH221" i="5"/>
  <c r="BG221" i="5"/>
  <c r="BF221" i="5"/>
  <c r="T221" i="5"/>
  <c r="R221" i="5"/>
  <c r="P221" i="5"/>
  <c r="BK221" i="5"/>
  <c r="J221" i="5"/>
  <c r="BE221" i="5" s="1"/>
  <c r="BI218" i="5"/>
  <c r="BH218" i="5"/>
  <c r="BG218" i="5"/>
  <c r="BF218" i="5"/>
  <c r="T218" i="5"/>
  <c r="R218" i="5"/>
  <c r="P218" i="5"/>
  <c r="BK218" i="5"/>
  <c r="J218" i="5"/>
  <c r="BE218" i="5" s="1"/>
  <c r="BI215" i="5"/>
  <c r="BH215" i="5"/>
  <c r="BG215" i="5"/>
  <c r="BF215" i="5"/>
  <c r="T215" i="5"/>
  <c r="R215" i="5"/>
  <c r="P215" i="5"/>
  <c r="BK215" i="5"/>
  <c r="J215" i="5"/>
  <c r="BE215" i="5" s="1"/>
  <c r="BI209" i="5"/>
  <c r="BH209" i="5"/>
  <c r="BG209" i="5"/>
  <c r="BF209" i="5"/>
  <c r="T209" i="5"/>
  <c r="R209" i="5"/>
  <c r="P209" i="5"/>
  <c r="BK209" i="5"/>
  <c r="J209" i="5"/>
  <c r="BE209" i="5"/>
  <c r="BI205" i="5"/>
  <c r="BH205" i="5"/>
  <c r="BG205" i="5"/>
  <c r="BF205" i="5"/>
  <c r="T205" i="5"/>
  <c r="R205" i="5"/>
  <c r="P205" i="5"/>
  <c r="BK205" i="5"/>
  <c r="J205" i="5"/>
  <c r="BE205" i="5" s="1"/>
  <c r="BI201" i="5"/>
  <c r="BH201" i="5"/>
  <c r="BG201" i="5"/>
  <c r="BF201" i="5"/>
  <c r="T201" i="5"/>
  <c r="R201" i="5"/>
  <c r="P201" i="5"/>
  <c r="BK201" i="5"/>
  <c r="J201" i="5"/>
  <c r="BE201" i="5"/>
  <c r="BI198" i="5"/>
  <c r="BH198" i="5"/>
  <c r="BG198" i="5"/>
  <c r="BF198" i="5"/>
  <c r="T198" i="5"/>
  <c r="R198" i="5"/>
  <c r="P198" i="5"/>
  <c r="BK198" i="5"/>
  <c r="J198" i="5"/>
  <c r="BE198" i="5" s="1"/>
  <c r="BI194" i="5"/>
  <c r="BH194" i="5"/>
  <c r="BG194" i="5"/>
  <c r="BF194" i="5"/>
  <c r="T194" i="5"/>
  <c r="R194" i="5"/>
  <c r="P194" i="5"/>
  <c r="BK194" i="5"/>
  <c r="J194" i="5"/>
  <c r="BE194" i="5" s="1"/>
  <c r="BI191" i="5"/>
  <c r="BH191" i="5"/>
  <c r="BG191" i="5"/>
  <c r="BF191" i="5"/>
  <c r="T191" i="5"/>
  <c r="R191" i="5"/>
  <c r="P191" i="5"/>
  <c r="BK191" i="5"/>
  <c r="J191" i="5"/>
  <c r="BE191" i="5" s="1"/>
  <c r="BI178" i="5"/>
  <c r="BH178" i="5"/>
  <c r="BG178" i="5"/>
  <c r="BF178" i="5"/>
  <c r="T178" i="5"/>
  <c r="R178" i="5"/>
  <c r="P178" i="5"/>
  <c r="BK178" i="5"/>
  <c r="J178" i="5"/>
  <c r="BE178" i="5" s="1"/>
  <c r="BI172" i="5"/>
  <c r="BH172" i="5"/>
  <c r="BG172" i="5"/>
  <c r="BF172" i="5"/>
  <c r="T172" i="5"/>
  <c r="R172" i="5"/>
  <c r="P172" i="5"/>
  <c r="BK172" i="5"/>
  <c r="J172" i="5"/>
  <c r="BE172" i="5" s="1"/>
  <c r="BI163" i="5"/>
  <c r="BH163" i="5"/>
  <c r="BG163" i="5"/>
  <c r="BF163" i="5"/>
  <c r="T163" i="5"/>
  <c r="R163" i="5"/>
  <c r="P163" i="5"/>
  <c r="BK163" i="5"/>
  <c r="J163" i="5"/>
  <c r="BE163" i="5"/>
  <c r="BI157" i="5"/>
  <c r="BH157" i="5"/>
  <c r="BG157" i="5"/>
  <c r="BF157" i="5"/>
  <c r="T157" i="5"/>
  <c r="R157" i="5"/>
  <c r="P157" i="5"/>
  <c r="BK157" i="5"/>
  <c r="J157" i="5"/>
  <c r="BE157" i="5" s="1"/>
  <c r="BI151" i="5"/>
  <c r="BH151" i="5"/>
  <c r="BG151" i="5"/>
  <c r="BF151" i="5"/>
  <c r="T151" i="5"/>
  <c r="R151" i="5"/>
  <c r="P151" i="5"/>
  <c r="BK151" i="5"/>
  <c r="J151" i="5"/>
  <c r="BE151" i="5"/>
  <c r="BI143" i="5"/>
  <c r="BH143" i="5"/>
  <c r="BG143" i="5"/>
  <c r="BF143" i="5"/>
  <c r="T143" i="5"/>
  <c r="R143" i="5"/>
  <c r="P143" i="5"/>
  <c r="BK143" i="5"/>
  <c r="J143" i="5"/>
  <c r="BE143" i="5" s="1"/>
  <c r="BI137" i="5"/>
  <c r="BH137" i="5"/>
  <c r="BG137" i="5"/>
  <c r="BF137" i="5"/>
  <c r="T137" i="5"/>
  <c r="R137" i="5"/>
  <c r="P137" i="5"/>
  <c r="BK137" i="5"/>
  <c r="J137" i="5"/>
  <c r="BE137" i="5" s="1"/>
  <c r="BI123" i="5"/>
  <c r="BH123" i="5"/>
  <c r="BG123" i="5"/>
  <c r="BF123" i="5"/>
  <c r="T123" i="5"/>
  <c r="R123" i="5"/>
  <c r="P123" i="5"/>
  <c r="BK123" i="5"/>
  <c r="J123" i="5"/>
  <c r="BE123" i="5" s="1"/>
  <c r="BI117" i="5"/>
  <c r="BH117" i="5"/>
  <c r="BG117" i="5"/>
  <c r="BF117" i="5"/>
  <c r="T117" i="5"/>
  <c r="R117" i="5"/>
  <c r="P117" i="5"/>
  <c r="BK117" i="5"/>
  <c r="J117" i="5"/>
  <c r="BE117" i="5" s="1"/>
  <c r="BI110" i="5"/>
  <c r="BH110" i="5"/>
  <c r="BG110" i="5"/>
  <c r="BF110" i="5"/>
  <c r="T110" i="5"/>
  <c r="R110" i="5"/>
  <c r="P110" i="5"/>
  <c r="BK110" i="5"/>
  <c r="J110" i="5"/>
  <c r="BE110" i="5" s="1"/>
  <c r="BI104" i="5"/>
  <c r="BH104" i="5"/>
  <c r="BG104" i="5"/>
  <c r="BF104" i="5"/>
  <c r="T104" i="5"/>
  <c r="R104" i="5"/>
  <c r="P104" i="5"/>
  <c r="BK104" i="5"/>
  <c r="J104" i="5"/>
  <c r="BE104" i="5"/>
  <c r="J33" i="5" s="1"/>
  <c r="AV58" i="1" s="1"/>
  <c r="AT58" i="1" s="1"/>
  <c r="BI98" i="5"/>
  <c r="BH98" i="5"/>
  <c r="BG98" i="5"/>
  <c r="BF98" i="5"/>
  <c r="T98" i="5"/>
  <c r="R98" i="5"/>
  <c r="P98" i="5"/>
  <c r="BK98" i="5"/>
  <c r="J98" i="5"/>
  <c r="BE98" i="5" s="1"/>
  <c r="BI93" i="5"/>
  <c r="BH93" i="5"/>
  <c r="BG93" i="5"/>
  <c r="BF93" i="5"/>
  <c r="T93" i="5"/>
  <c r="R93" i="5"/>
  <c r="P93" i="5"/>
  <c r="P88" i="5" s="1"/>
  <c r="BK93" i="5"/>
  <c r="J93" i="5"/>
  <c r="BE93" i="5"/>
  <c r="BI89" i="5"/>
  <c r="F37" i="5" s="1"/>
  <c r="BD58" i="1" s="1"/>
  <c r="BH89" i="5"/>
  <c r="F36" i="5"/>
  <c r="BC58" i="1" s="1"/>
  <c r="BG89" i="5"/>
  <c r="BF89" i="5"/>
  <c r="J34" i="5"/>
  <c r="AW58" i="1" s="1"/>
  <c r="F34" i="5"/>
  <c r="BA58" i="1" s="1"/>
  <c r="T89" i="5"/>
  <c r="T88" i="5"/>
  <c r="R89" i="5"/>
  <c r="R88" i="5"/>
  <c r="R87" i="5"/>
  <c r="R86" i="5" s="1"/>
  <c r="P89" i="5"/>
  <c r="BK89" i="5"/>
  <c r="BK88" i="5"/>
  <c r="J88" i="5" s="1"/>
  <c r="J89" i="5"/>
  <c r="BE89" i="5"/>
  <c r="J61" i="5"/>
  <c r="J83" i="5"/>
  <c r="J82" i="5"/>
  <c r="F82" i="5"/>
  <c r="F80" i="5"/>
  <c r="E78" i="5"/>
  <c r="J55" i="5"/>
  <c r="J54" i="5"/>
  <c r="F54" i="5"/>
  <c r="F52" i="5"/>
  <c r="E50" i="5"/>
  <c r="J18" i="5"/>
  <c r="E18" i="5"/>
  <c r="F83" i="5"/>
  <c r="F55" i="5"/>
  <c r="J17" i="5"/>
  <c r="J12" i="5"/>
  <c r="J80" i="5"/>
  <c r="J52" i="5"/>
  <c r="E7" i="5"/>
  <c r="E76" i="5" s="1"/>
  <c r="E48" i="5"/>
  <c r="J37" i="4"/>
  <c r="J36" i="4"/>
  <c r="AY57" i="1"/>
  <c r="J35" i="4"/>
  <c r="AX57" i="1" s="1"/>
  <c r="BI470" i="4"/>
  <c r="BH470" i="4"/>
  <c r="BG470" i="4"/>
  <c r="BF470" i="4"/>
  <c r="T470" i="4"/>
  <c r="R470" i="4"/>
  <c r="R465" i="4" s="1"/>
  <c r="R464" i="4" s="1"/>
  <c r="P470" i="4"/>
  <c r="BK470" i="4"/>
  <c r="J470" i="4"/>
  <c r="BE470" i="4"/>
  <c r="BI468" i="4"/>
  <c r="BH468" i="4"/>
  <c r="BG468" i="4"/>
  <c r="BF468" i="4"/>
  <c r="T468" i="4"/>
  <c r="T465" i="4" s="1"/>
  <c r="T464" i="4" s="1"/>
  <c r="R468" i="4"/>
  <c r="P468" i="4"/>
  <c r="BK468" i="4"/>
  <c r="J468" i="4"/>
  <c r="BE468" i="4" s="1"/>
  <c r="BI466" i="4"/>
  <c r="BH466" i="4"/>
  <c r="BG466" i="4"/>
  <c r="BF466" i="4"/>
  <c r="T466" i="4"/>
  <c r="R466" i="4"/>
  <c r="P466" i="4"/>
  <c r="P465" i="4" s="1"/>
  <c r="P464" i="4" s="1"/>
  <c r="BK466" i="4"/>
  <c r="BK465" i="4"/>
  <c r="J466" i="4"/>
  <c r="BE466" i="4" s="1"/>
  <c r="BI462" i="4"/>
  <c r="BH462" i="4"/>
  <c r="BG462" i="4"/>
  <c r="BF462" i="4"/>
  <c r="T462" i="4"/>
  <c r="R462" i="4"/>
  <c r="P462" i="4"/>
  <c r="BK462" i="4"/>
  <c r="J462" i="4"/>
  <c r="BE462" i="4" s="1"/>
  <c r="BI460" i="4"/>
  <c r="BH460" i="4"/>
  <c r="BG460" i="4"/>
  <c r="BF460" i="4"/>
  <c r="T460" i="4"/>
  <c r="R460" i="4"/>
  <c r="P460" i="4"/>
  <c r="BK460" i="4"/>
  <c r="J460" i="4"/>
  <c r="BE460" i="4"/>
  <c r="BI457" i="4"/>
  <c r="BH457" i="4"/>
  <c r="BG457" i="4"/>
  <c r="BF457" i="4"/>
  <c r="T457" i="4"/>
  <c r="R457" i="4"/>
  <c r="R456" i="4"/>
  <c r="P457" i="4"/>
  <c r="BK457" i="4"/>
  <c r="BK456" i="4"/>
  <c r="J456" i="4"/>
  <c r="J67" i="4" s="1"/>
  <c r="J457" i="4"/>
  <c r="BE457" i="4"/>
  <c r="BI453" i="4"/>
  <c r="BH453" i="4"/>
  <c r="BG453" i="4"/>
  <c r="BF453" i="4"/>
  <c r="T453" i="4"/>
  <c r="R453" i="4"/>
  <c r="P453" i="4"/>
  <c r="BK453" i="4"/>
  <c r="J453" i="4"/>
  <c r="BE453" i="4" s="1"/>
  <c r="BI451" i="4"/>
  <c r="BH451" i="4"/>
  <c r="BG451" i="4"/>
  <c r="BF451" i="4"/>
  <c r="T451" i="4"/>
  <c r="R451" i="4"/>
  <c r="P451" i="4"/>
  <c r="BK451" i="4"/>
  <c r="J451" i="4"/>
  <c r="BE451" i="4"/>
  <c r="BI447" i="4"/>
  <c r="BH447" i="4"/>
  <c r="BG447" i="4"/>
  <c r="BF447" i="4"/>
  <c r="T447" i="4"/>
  <c r="R447" i="4"/>
  <c r="P447" i="4"/>
  <c r="BK447" i="4"/>
  <c r="J447" i="4"/>
  <c r="BE447" i="4" s="1"/>
  <c r="BI444" i="4"/>
  <c r="BH444" i="4"/>
  <c r="BG444" i="4"/>
  <c r="BF444" i="4"/>
  <c r="T444" i="4"/>
  <c r="R444" i="4"/>
  <c r="P444" i="4"/>
  <c r="BK444" i="4"/>
  <c r="J444" i="4"/>
  <c r="BE444" i="4"/>
  <c r="BI440" i="4"/>
  <c r="BH440" i="4"/>
  <c r="BG440" i="4"/>
  <c r="BF440" i="4"/>
  <c r="T440" i="4"/>
  <c r="R440" i="4"/>
  <c r="R439" i="4"/>
  <c r="P440" i="4"/>
  <c r="BK440" i="4"/>
  <c r="BK439" i="4"/>
  <c r="J439" i="4"/>
  <c r="J66" i="4" s="1"/>
  <c r="J440" i="4"/>
  <c r="BE440" i="4"/>
  <c r="BI436" i="4"/>
  <c r="BH436" i="4"/>
  <c r="BG436" i="4"/>
  <c r="BF436" i="4"/>
  <c r="T436" i="4"/>
  <c r="R436" i="4"/>
  <c r="P436" i="4"/>
  <c r="BK436" i="4"/>
  <c r="J436" i="4"/>
  <c r="BE436" i="4" s="1"/>
  <c r="BI434" i="4"/>
  <c r="BH434" i="4"/>
  <c r="BG434" i="4"/>
  <c r="BF434" i="4"/>
  <c r="T434" i="4"/>
  <c r="R434" i="4"/>
  <c r="P434" i="4"/>
  <c r="BK434" i="4"/>
  <c r="J434" i="4"/>
  <c r="BE434" i="4"/>
  <c r="BI432" i="4"/>
  <c r="BH432" i="4"/>
  <c r="BG432" i="4"/>
  <c r="BF432" i="4"/>
  <c r="T432" i="4"/>
  <c r="R432" i="4"/>
  <c r="P432" i="4"/>
  <c r="BK432" i="4"/>
  <c r="J432" i="4"/>
  <c r="BE432" i="4" s="1"/>
  <c r="BI430" i="4"/>
  <c r="BH430" i="4"/>
  <c r="BG430" i="4"/>
  <c r="BF430" i="4"/>
  <c r="T430" i="4"/>
  <c r="R430" i="4"/>
  <c r="P430" i="4"/>
  <c r="BK430" i="4"/>
  <c r="J430" i="4"/>
  <c r="BE430" i="4"/>
  <c r="BI428" i="4"/>
  <c r="BH428" i="4"/>
  <c r="BG428" i="4"/>
  <c r="BF428" i="4"/>
  <c r="T428" i="4"/>
  <c r="R428" i="4"/>
  <c r="P428" i="4"/>
  <c r="BK428" i="4"/>
  <c r="J428" i="4"/>
  <c r="BE428" i="4" s="1"/>
  <c r="BI426" i="4"/>
  <c r="BH426" i="4"/>
  <c r="BG426" i="4"/>
  <c r="BF426" i="4"/>
  <c r="T426" i="4"/>
  <c r="R426" i="4"/>
  <c r="P426" i="4"/>
  <c r="BK426" i="4"/>
  <c r="J426" i="4"/>
  <c r="BE426" i="4"/>
  <c r="BI424" i="4"/>
  <c r="BH424" i="4"/>
  <c r="BG424" i="4"/>
  <c r="BF424" i="4"/>
  <c r="T424" i="4"/>
  <c r="R424" i="4"/>
  <c r="P424" i="4"/>
  <c r="BK424" i="4"/>
  <c r="J424" i="4"/>
  <c r="BE424" i="4" s="1"/>
  <c r="BI422" i="4"/>
  <c r="BH422" i="4"/>
  <c r="BG422" i="4"/>
  <c r="BF422" i="4"/>
  <c r="T422" i="4"/>
  <c r="R422" i="4"/>
  <c r="P422" i="4"/>
  <c r="BK422" i="4"/>
  <c r="J422" i="4"/>
  <c r="BE422" i="4"/>
  <c r="BI420" i="4"/>
  <c r="BH420" i="4"/>
  <c r="BG420" i="4"/>
  <c r="BF420" i="4"/>
  <c r="T420" i="4"/>
  <c r="R420" i="4"/>
  <c r="P420" i="4"/>
  <c r="BK420" i="4"/>
  <c r="J420" i="4"/>
  <c r="BE420" i="4" s="1"/>
  <c r="BI418" i="4"/>
  <c r="BH418" i="4"/>
  <c r="BG418" i="4"/>
  <c r="BF418" i="4"/>
  <c r="T418" i="4"/>
  <c r="R418" i="4"/>
  <c r="P418" i="4"/>
  <c r="BK418" i="4"/>
  <c r="J418" i="4"/>
  <c r="BE418" i="4"/>
  <c r="BI416" i="4"/>
  <c r="BH416" i="4"/>
  <c r="BG416" i="4"/>
  <c r="BF416" i="4"/>
  <c r="T416" i="4"/>
  <c r="R416" i="4"/>
  <c r="P416" i="4"/>
  <c r="BK416" i="4"/>
  <c r="J416" i="4"/>
  <c r="BE416" i="4" s="1"/>
  <c r="BI414" i="4"/>
  <c r="BH414" i="4"/>
  <c r="BG414" i="4"/>
  <c r="BF414" i="4"/>
  <c r="T414" i="4"/>
  <c r="R414" i="4"/>
  <c r="P414" i="4"/>
  <c r="BK414" i="4"/>
  <c r="J414" i="4"/>
  <c r="BE414" i="4"/>
  <c r="BI412" i="4"/>
  <c r="BH412" i="4"/>
  <c r="BG412" i="4"/>
  <c r="BF412" i="4"/>
  <c r="T412" i="4"/>
  <c r="R412" i="4"/>
  <c r="P412" i="4"/>
  <c r="BK412" i="4"/>
  <c r="J412" i="4"/>
  <c r="BE412" i="4" s="1"/>
  <c r="BI410" i="4"/>
  <c r="BH410" i="4"/>
  <c r="BG410" i="4"/>
  <c r="BF410" i="4"/>
  <c r="T410" i="4"/>
  <c r="R410" i="4"/>
  <c r="P410" i="4"/>
  <c r="BK410" i="4"/>
  <c r="J410" i="4"/>
  <c r="BE410" i="4"/>
  <c r="BI408" i="4"/>
  <c r="BH408" i="4"/>
  <c r="BG408" i="4"/>
  <c r="BF408" i="4"/>
  <c r="T408" i="4"/>
  <c r="R408" i="4"/>
  <c r="P408" i="4"/>
  <c r="BK408" i="4"/>
  <c r="J408" i="4"/>
  <c r="BE408" i="4" s="1"/>
  <c r="BI406" i="4"/>
  <c r="BH406" i="4"/>
  <c r="BG406" i="4"/>
  <c r="BF406" i="4"/>
  <c r="T406" i="4"/>
  <c r="R406" i="4"/>
  <c r="P406" i="4"/>
  <c r="BK406" i="4"/>
  <c r="J406" i="4"/>
  <c r="BE406" i="4"/>
  <c r="BI404" i="4"/>
  <c r="BH404" i="4"/>
  <c r="BG404" i="4"/>
  <c r="BF404" i="4"/>
  <c r="T404" i="4"/>
  <c r="R404" i="4"/>
  <c r="P404" i="4"/>
  <c r="BK404" i="4"/>
  <c r="J404" i="4"/>
  <c r="BE404" i="4" s="1"/>
  <c r="BI402" i="4"/>
  <c r="BH402" i="4"/>
  <c r="BG402" i="4"/>
  <c r="BF402" i="4"/>
  <c r="T402" i="4"/>
  <c r="R402" i="4"/>
  <c r="P402" i="4"/>
  <c r="BK402" i="4"/>
  <c r="J402" i="4"/>
  <c r="BE402" i="4"/>
  <c r="BI400" i="4"/>
  <c r="BH400" i="4"/>
  <c r="BG400" i="4"/>
  <c r="BF400" i="4"/>
  <c r="T400" i="4"/>
  <c r="R400" i="4"/>
  <c r="P400" i="4"/>
  <c r="BK400" i="4"/>
  <c r="J400" i="4"/>
  <c r="BE400" i="4" s="1"/>
  <c r="BI398" i="4"/>
  <c r="BH398" i="4"/>
  <c r="BG398" i="4"/>
  <c r="BF398" i="4"/>
  <c r="T398" i="4"/>
  <c r="R398" i="4"/>
  <c r="P398" i="4"/>
  <c r="BK398" i="4"/>
  <c r="J398" i="4"/>
  <c r="BE398" i="4"/>
  <c r="BI397" i="4"/>
  <c r="BH397" i="4"/>
  <c r="BG397" i="4"/>
  <c r="BF397" i="4"/>
  <c r="T397" i="4"/>
  <c r="R397" i="4"/>
  <c r="P397" i="4"/>
  <c r="BK397" i="4"/>
  <c r="J397" i="4"/>
  <c r="BE397" i="4" s="1"/>
  <c r="BI395" i="4"/>
  <c r="BH395" i="4"/>
  <c r="BG395" i="4"/>
  <c r="BF395" i="4"/>
  <c r="T395" i="4"/>
  <c r="R395" i="4"/>
  <c r="P395" i="4"/>
  <c r="BK395" i="4"/>
  <c r="J395" i="4"/>
  <c r="BE395" i="4"/>
  <c r="BI393" i="4"/>
  <c r="BH393" i="4"/>
  <c r="BG393" i="4"/>
  <c r="BF393" i="4"/>
  <c r="T393" i="4"/>
  <c r="R393" i="4"/>
  <c r="P393" i="4"/>
  <c r="BK393" i="4"/>
  <c r="J393" i="4"/>
  <c r="BE393" i="4" s="1"/>
  <c r="BI391" i="4"/>
  <c r="BH391" i="4"/>
  <c r="BG391" i="4"/>
  <c r="BF391" i="4"/>
  <c r="T391" i="4"/>
  <c r="R391" i="4"/>
  <c r="P391" i="4"/>
  <c r="BK391" i="4"/>
  <c r="J391" i="4"/>
  <c r="BE391" i="4"/>
  <c r="BI389" i="4"/>
  <c r="BH389" i="4"/>
  <c r="BG389" i="4"/>
  <c r="BF389" i="4"/>
  <c r="T389" i="4"/>
  <c r="R389" i="4"/>
  <c r="P389" i="4"/>
  <c r="BK389" i="4"/>
  <c r="J389" i="4"/>
  <c r="BE389" i="4" s="1"/>
  <c r="BI387" i="4"/>
  <c r="BH387" i="4"/>
  <c r="BG387" i="4"/>
  <c r="BF387" i="4"/>
  <c r="T387" i="4"/>
  <c r="R387" i="4"/>
  <c r="P387" i="4"/>
  <c r="BK387" i="4"/>
  <c r="J387" i="4"/>
  <c r="BE387" i="4"/>
  <c r="BI385" i="4"/>
  <c r="BH385" i="4"/>
  <c r="BG385" i="4"/>
  <c r="BF385" i="4"/>
  <c r="T385" i="4"/>
  <c r="R385" i="4"/>
  <c r="P385" i="4"/>
  <c r="BK385" i="4"/>
  <c r="J385" i="4"/>
  <c r="BE385" i="4" s="1"/>
  <c r="BI383" i="4"/>
  <c r="BH383" i="4"/>
  <c r="BG383" i="4"/>
  <c r="BF383" i="4"/>
  <c r="T383" i="4"/>
  <c r="R383" i="4"/>
  <c r="P383" i="4"/>
  <c r="BK383" i="4"/>
  <c r="J383" i="4"/>
  <c r="BE383" i="4"/>
  <c r="BI380" i="4"/>
  <c r="BH380" i="4"/>
  <c r="BG380" i="4"/>
  <c r="BF380" i="4"/>
  <c r="T380" i="4"/>
  <c r="R380" i="4"/>
  <c r="P380" i="4"/>
  <c r="BK380" i="4"/>
  <c r="J380" i="4"/>
  <c r="BE380" i="4" s="1"/>
  <c r="BI378" i="4"/>
  <c r="BH378" i="4"/>
  <c r="BG378" i="4"/>
  <c r="BF378" i="4"/>
  <c r="T378" i="4"/>
  <c r="R378" i="4"/>
  <c r="P378" i="4"/>
  <c r="BK378" i="4"/>
  <c r="J378" i="4"/>
  <c r="BE378" i="4"/>
  <c r="BI376" i="4"/>
  <c r="BH376" i="4"/>
  <c r="BG376" i="4"/>
  <c r="BF376" i="4"/>
  <c r="T376" i="4"/>
  <c r="R376" i="4"/>
  <c r="P376" i="4"/>
  <c r="BK376" i="4"/>
  <c r="J376" i="4"/>
  <c r="BE376" i="4" s="1"/>
  <c r="BI374" i="4"/>
  <c r="BH374" i="4"/>
  <c r="BG374" i="4"/>
  <c r="BF374" i="4"/>
  <c r="T374" i="4"/>
  <c r="R374" i="4"/>
  <c r="P374" i="4"/>
  <c r="BK374" i="4"/>
  <c r="J374" i="4"/>
  <c r="BE374" i="4"/>
  <c r="BI372" i="4"/>
  <c r="BH372" i="4"/>
  <c r="BG372" i="4"/>
  <c r="BF372" i="4"/>
  <c r="T372" i="4"/>
  <c r="R372" i="4"/>
  <c r="P372" i="4"/>
  <c r="BK372" i="4"/>
  <c r="J372" i="4"/>
  <c r="BE372" i="4" s="1"/>
  <c r="BI370" i="4"/>
  <c r="BH370" i="4"/>
  <c r="BG370" i="4"/>
  <c r="BF370" i="4"/>
  <c r="T370" i="4"/>
  <c r="R370" i="4"/>
  <c r="P370" i="4"/>
  <c r="BK370" i="4"/>
  <c r="J370" i="4"/>
  <c r="BE370" i="4"/>
  <c r="BI368" i="4"/>
  <c r="BH368" i="4"/>
  <c r="BG368" i="4"/>
  <c r="BF368" i="4"/>
  <c r="T368" i="4"/>
  <c r="R368" i="4"/>
  <c r="P368" i="4"/>
  <c r="BK368" i="4"/>
  <c r="J368" i="4"/>
  <c r="BE368" i="4" s="1"/>
  <c r="BI366" i="4"/>
  <c r="BH366" i="4"/>
  <c r="BG366" i="4"/>
  <c r="BF366" i="4"/>
  <c r="T366" i="4"/>
  <c r="R366" i="4"/>
  <c r="P366" i="4"/>
  <c r="BK366" i="4"/>
  <c r="J366" i="4"/>
  <c r="BE366" i="4"/>
  <c r="BI364" i="4"/>
  <c r="BH364" i="4"/>
  <c r="BG364" i="4"/>
  <c r="BF364" i="4"/>
  <c r="T364" i="4"/>
  <c r="R364" i="4"/>
  <c r="P364" i="4"/>
  <c r="BK364" i="4"/>
  <c r="J364" i="4"/>
  <c r="BE364" i="4" s="1"/>
  <c r="BI362" i="4"/>
  <c r="BH362" i="4"/>
  <c r="BG362" i="4"/>
  <c r="BF362" i="4"/>
  <c r="T362" i="4"/>
  <c r="R362" i="4"/>
  <c r="P362" i="4"/>
  <c r="BK362" i="4"/>
  <c r="J362" i="4"/>
  <c r="BE362" i="4"/>
  <c r="BI360" i="4"/>
  <c r="BH360" i="4"/>
  <c r="BG360" i="4"/>
  <c r="BF360" i="4"/>
  <c r="T360" i="4"/>
  <c r="R360" i="4"/>
  <c r="P360" i="4"/>
  <c r="BK360" i="4"/>
  <c r="J360" i="4"/>
  <c r="BE360" i="4" s="1"/>
  <c r="BI358" i="4"/>
  <c r="BH358" i="4"/>
  <c r="BG358" i="4"/>
  <c r="BF358" i="4"/>
  <c r="T358" i="4"/>
  <c r="R358" i="4"/>
  <c r="P358" i="4"/>
  <c r="BK358" i="4"/>
  <c r="J358" i="4"/>
  <c r="BE358" i="4"/>
  <c r="BI356" i="4"/>
  <c r="BH356" i="4"/>
  <c r="BG356" i="4"/>
  <c r="BF356" i="4"/>
  <c r="T356" i="4"/>
  <c r="R356" i="4"/>
  <c r="P356" i="4"/>
  <c r="BK356" i="4"/>
  <c r="J356" i="4"/>
  <c r="BE356" i="4" s="1"/>
  <c r="BI354" i="4"/>
  <c r="BH354" i="4"/>
  <c r="BG354" i="4"/>
  <c r="BF354" i="4"/>
  <c r="T354" i="4"/>
  <c r="R354" i="4"/>
  <c r="P354" i="4"/>
  <c r="BK354" i="4"/>
  <c r="J354" i="4"/>
  <c r="BE354" i="4"/>
  <c r="BI352" i="4"/>
  <c r="BH352" i="4"/>
  <c r="BG352" i="4"/>
  <c r="BF352" i="4"/>
  <c r="T352" i="4"/>
  <c r="R352" i="4"/>
  <c r="P352" i="4"/>
  <c r="BK352" i="4"/>
  <c r="J352" i="4"/>
  <c r="BE352" i="4" s="1"/>
  <c r="BI350" i="4"/>
  <c r="BH350" i="4"/>
  <c r="BG350" i="4"/>
  <c r="BF350" i="4"/>
  <c r="T350" i="4"/>
  <c r="R350" i="4"/>
  <c r="R349" i="4" s="1"/>
  <c r="P350" i="4"/>
  <c r="BK350" i="4"/>
  <c r="BK349" i="4" s="1"/>
  <c r="J349" i="4" s="1"/>
  <c r="J65" i="4" s="1"/>
  <c r="J350" i="4"/>
  <c r="BE350" i="4"/>
  <c r="BI345" i="4"/>
  <c r="BH345" i="4"/>
  <c r="BG345" i="4"/>
  <c r="BF345" i="4"/>
  <c r="T345" i="4"/>
  <c r="R345" i="4"/>
  <c r="P345" i="4"/>
  <c r="BK345" i="4"/>
  <c r="J345" i="4"/>
  <c r="BE345" i="4"/>
  <c r="BI340" i="4"/>
  <c r="BH340" i="4"/>
  <c r="BG340" i="4"/>
  <c r="BF340" i="4"/>
  <c r="T340" i="4"/>
  <c r="R340" i="4"/>
  <c r="P340" i="4"/>
  <c r="BK340" i="4"/>
  <c r="J340" i="4"/>
  <c r="BE340" i="4" s="1"/>
  <c r="BI338" i="4"/>
  <c r="BH338" i="4"/>
  <c r="BG338" i="4"/>
  <c r="BF338" i="4"/>
  <c r="T338" i="4"/>
  <c r="R338" i="4"/>
  <c r="P338" i="4"/>
  <c r="BK338" i="4"/>
  <c r="J338" i="4"/>
  <c r="BE338" i="4"/>
  <c r="BI334" i="4"/>
  <c r="BH334" i="4"/>
  <c r="BG334" i="4"/>
  <c r="BF334" i="4"/>
  <c r="T334" i="4"/>
  <c r="R334" i="4"/>
  <c r="P334" i="4"/>
  <c r="BK334" i="4"/>
  <c r="J334" i="4"/>
  <c r="BE334" i="4" s="1"/>
  <c r="BI329" i="4"/>
  <c r="BH329" i="4"/>
  <c r="BG329" i="4"/>
  <c r="BF329" i="4"/>
  <c r="T329" i="4"/>
  <c r="R329" i="4"/>
  <c r="P329" i="4"/>
  <c r="BK329" i="4"/>
  <c r="J329" i="4"/>
  <c r="BE329" i="4"/>
  <c r="BI323" i="4"/>
  <c r="BH323" i="4"/>
  <c r="BG323" i="4"/>
  <c r="BF323" i="4"/>
  <c r="T323" i="4"/>
  <c r="R323" i="4"/>
  <c r="P323" i="4"/>
  <c r="BK323" i="4"/>
  <c r="J323" i="4"/>
  <c r="BE323" i="4" s="1"/>
  <c r="BI317" i="4"/>
  <c r="BH317" i="4"/>
  <c r="BG317" i="4"/>
  <c r="BF317" i="4"/>
  <c r="T317" i="4"/>
  <c r="R317" i="4"/>
  <c r="P317" i="4"/>
  <c r="BK317" i="4"/>
  <c r="J317" i="4"/>
  <c r="BE317" i="4"/>
  <c r="BI312" i="4"/>
  <c r="BH312" i="4"/>
  <c r="BG312" i="4"/>
  <c r="BF312" i="4"/>
  <c r="T312" i="4"/>
  <c r="R312" i="4"/>
  <c r="P312" i="4"/>
  <c r="BK312" i="4"/>
  <c r="J312" i="4"/>
  <c r="BE312" i="4" s="1"/>
  <c r="BI305" i="4"/>
  <c r="BH305" i="4"/>
  <c r="BG305" i="4"/>
  <c r="BF305" i="4"/>
  <c r="T305" i="4"/>
  <c r="R305" i="4"/>
  <c r="P305" i="4"/>
  <c r="BK305" i="4"/>
  <c r="J305" i="4"/>
  <c r="BE305" i="4"/>
  <c r="BI301" i="4"/>
  <c r="BH301" i="4"/>
  <c r="BG301" i="4"/>
  <c r="BF301" i="4"/>
  <c r="T301" i="4"/>
  <c r="R301" i="4"/>
  <c r="R300" i="4"/>
  <c r="P301" i="4"/>
  <c r="BK301" i="4"/>
  <c r="BK300" i="4"/>
  <c r="J300" i="4"/>
  <c r="J64" i="4" s="1"/>
  <c r="J301" i="4"/>
  <c r="BE301" i="4" s="1"/>
  <c r="BI294" i="4"/>
  <c r="BH294" i="4"/>
  <c r="BG294" i="4"/>
  <c r="BF294" i="4"/>
  <c r="T294" i="4"/>
  <c r="T293" i="4" s="1"/>
  <c r="R294" i="4"/>
  <c r="R293" i="4"/>
  <c r="P294" i="4"/>
  <c r="P293" i="4" s="1"/>
  <c r="BK294" i="4"/>
  <c r="BK293" i="4"/>
  <c r="J293" i="4"/>
  <c r="J63" i="4" s="1"/>
  <c r="J294" i="4"/>
  <c r="BE294" i="4" s="1"/>
  <c r="BI289" i="4"/>
  <c r="BH289" i="4"/>
  <c r="BG289" i="4"/>
  <c r="BF289" i="4"/>
  <c r="T289" i="4"/>
  <c r="R289" i="4"/>
  <c r="P289" i="4"/>
  <c r="BK289" i="4"/>
  <c r="J289" i="4"/>
  <c r="BE289" i="4" s="1"/>
  <c r="BI287" i="4"/>
  <c r="BH287" i="4"/>
  <c r="BG287" i="4"/>
  <c r="BF287" i="4"/>
  <c r="T287" i="4"/>
  <c r="R287" i="4"/>
  <c r="P287" i="4"/>
  <c r="BK287" i="4"/>
  <c r="J287" i="4"/>
  <c r="BE287" i="4"/>
  <c r="BI285" i="4"/>
  <c r="BH285" i="4"/>
  <c r="BG285" i="4"/>
  <c r="BF285" i="4"/>
  <c r="T285" i="4"/>
  <c r="T284" i="4" s="1"/>
  <c r="R285" i="4"/>
  <c r="R284" i="4"/>
  <c r="P285" i="4"/>
  <c r="BK285" i="4"/>
  <c r="BK284" i="4"/>
  <c r="J284" i="4"/>
  <c r="J62" i="4" s="1"/>
  <c r="J285" i="4"/>
  <c r="BE285" i="4" s="1"/>
  <c r="BI281" i="4"/>
  <c r="BH281" i="4"/>
  <c r="BG281" i="4"/>
  <c r="BF281" i="4"/>
  <c r="T281" i="4"/>
  <c r="R281" i="4"/>
  <c r="P281" i="4"/>
  <c r="BK281" i="4"/>
  <c r="J281" i="4"/>
  <c r="BE281" i="4" s="1"/>
  <c r="BI269" i="4"/>
  <c r="BH269" i="4"/>
  <c r="BG269" i="4"/>
  <c r="BF269" i="4"/>
  <c r="T269" i="4"/>
  <c r="R269" i="4"/>
  <c r="P269" i="4"/>
  <c r="BK269" i="4"/>
  <c r="J269" i="4"/>
  <c r="BE269" i="4"/>
  <c r="BI257" i="4"/>
  <c r="BH257" i="4"/>
  <c r="BG257" i="4"/>
  <c r="BF257" i="4"/>
  <c r="T257" i="4"/>
  <c r="R257" i="4"/>
  <c r="P257" i="4"/>
  <c r="BK257" i="4"/>
  <c r="J257" i="4"/>
  <c r="BE257" i="4" s="1"/>
  <c r="BI254" i="4"/>
  <c r="BH254" i="4"/>
  <c r="BG254" i="4"/>
  <c r="BF254" i="4"/>
  <c r="T254" i="4"/>
  <c r="R254" i="4"/>
  <c r="P254" i="4"/>
  <c r="BK254" i="4"/>
  <c r="J254" i="4"/>
  <c r="BE254" i="4"/>
  <c r="BI244" i="4"/>
  <c r="BH244" i="4"/>
  <c r="BG244" i="4"/>
  <c r="BF244" i="4"/>
  <c r="T244" i="4"/>
  <c r="R244" i="4"/>
  <c r="P244" i="4"/>
  <c r="BK244" i="4"/>
  <c r="J244" i="4"/>
  <c r="BE244" i="4" s="1"/>
  <c r="BI241" i="4"/>
  <c r="BH241" i="4"/>
  <c r="BG241" i="4"/>
  <c r="BF241" i="4"/>
  <c r="T241" i="4"/>
  <c r="R241" i="4"/>
  <c r="P241" i="4"/>
  <c r="BK241" i="4"/>
  <c r="J241" i="4"/>
  <c r="BE241" i="4"/>
  <c r="BI228" i="4"/>
  <c r="BH228" i="4"/>
  <c r="BG228" i="4"/>
  <c r="BF228" i="4"/>
  <c r="T228" i="4"/>
  <c r="R228" i="4"/>
  <c r="P228" i="4"/>
  <c r="BK228" i="4"/>
  <c r="J228" i="4"/>
  <c r="BE228" i="4" s="1"/>
  <c r="BI225" i="4"/>
  <c r="BH225" i="4"/>
  <c r="BG225" i="4"/>
  <c r="BF225" i="4"/>
  <c r="T225" i="4"/>
  <c r="R225" i="4"/>
  <c r="P225" i="4"/>
  <c r="BK225" i="4"/>
  <c r="J225" i="4"/>
  <c r="BE225" i="4"/>
  <c r="BI222" i="4"/>
  <c r="BH222" i="4"/>
  <c r="BG222" i="4"/>
  <c r="BF222" i="4"/>
  <c r="T222" i="4"/>
  <c r="R222" i="4"/>
  <c r="P222" i="4"/>
  <c r="BK222" i="4"/>
  <c r="J222" i="4"/>
  <c r="BE222" i="4" s="1"/>
  <c r="BI218" i="4"/>
  <c r="BH218" i="4"/>
  <c r="BG218" i="4"/>
  <c r="BF218" i="4"/>
  <c r="T218" i="4"/>
  <c r="R218" i="4"/>
  <c r="P218" i="4"/>
  <c r="BK218" i="4"/>
  <c r="J218" i="4"/>
  <c r="BE218" i="4"/>
  <c r="BI215" i="4"/>
  <c r="BH215" i="4"/>
  <c r="BG215" i="4"/>
  <c r="BF215" i="4"/>
  <c r="T215" i="4"/>
  <c r="R215" i="4"/>
  <c r="P215" i="4"/>
  <c r="BK215" i="4"/>
  <c r="J215" i="4"/>
  <c r="BE215" i="4" s="1"/>
  <c r="BI211" i="4"/>
  <c r="BH211" i="4"/>
  <c r="BG211" i="4"/>
  <c r="BF211" i="4"/>
  <c r="T211" i="4"/>
  <c r="R211" i="4"/>
  <c r="P211" i="4"/>
  <c r="BK211" i="4"/>
  <c r="J211" i="4"/>
  <c r="BE211" i="4"/>
  <c r="BI208" i="4"/>
  <c r="BH208" i="4"/>
  <c r="BG208" i="4"/>
  <c r="BF208" i="4"/>
  <c r="T208" i="4"/>
  <c r="R208" i="4"/>
  <c r="P208" i="4"/>
  <c r="BK208" i="4"/>
  <c r="J208" i="4"/>
  <c r="BE208" i="4" s="1"/>
  <c r="BI205" i="4"/>
  <c r="BH205" i="4"/>
  <c r="BG205" i="4"/>
  <c r="BF205" i="4"/>
  <c r="T205" i="4"/>
  <c r="R205" i="4"/>
  <c r="P205" i="4"/>
  <c r="BK205" i="4"/>
  <c r="J205" i="4"/>
  <c r="BE205" i="4"/>
  <c r="BI201" i="4"/>
  <c r="BH201" i="4"/>
  <c r="BG201" i="4"/>
  <c r="BF201" i="4"/>
  <c r="T201" i="4"/>
  <c r="R201" i="4"/>
  <c r="P201" i="4"/>
  <c r="BK201" i="4"/>
  <c r="J201" i="4"/>
  <c r="BE201" i="4" s="1"/>
  <c r="BI191" i="4"/>
  <c r="BH191" i="4"/>
  <c r="BG191" i="4"/>
  <c r="BF191" i="4"/>
  <c r="T191" i="4"/>
  <c r="R191" i="4"/>
  <c r="P191" i="4"/>
  <c r="BK191" i="4"/>
  <c r="J191" i="4"/>
  <c r="BE191" i="4"/>
  <c r="BI189" i="4"/>
  <c r="BH189" i="4"/>
  <c r="BG189" i="4"/>
  <c r="BF189" i="4"/>
  <c r="T189" i="4"/>
  <c r="R189" i="4"/>
  <c r="P189" i="4"/>
  <c r="BK189" i="4"/>
  <c r="J189" i="4"/>
  <c r="BE189" i="4" s="1"/>
  <c r="BI185" i="4"/>
  <c r="BH185" i="4"/>
  <c r="BG185" i="4"/>
  <c r="BF185" i="4"/>
  <c r="T185" i="4"/>
  <c r="R185" i="4"/>
  <c r="P185" i="4"/>
  <c r="BK185" i="4"/>
  <c r="J185" i="4"/>
  <c r="BE185" i="4"/>
  <c r="BI182" i="4"/>
  <c r="BH182" i="4"/>
  <c r="BG182" i="4"/>
  <c r="BF182" i="4"/>
  <c r="T182" i="4"/>
  <c r="R182" i="4"/>
  <c r="P182" i="4"/>
  <c r="BK182" i="4"/>
  <c r="J182" i="4"/>
  <c r="BE182" i="4" s="1"/>
  <c r="BI178" i="4"/>
  <c r="BH178" i="4"/>
  <c r="BG178" i="4"/>
  <c r="BF178" i="4"/>
  <c r="T178" i="4"/>
  <c r="R178" i="4"/>
  <c r="P178" i="4"/>
  <c r="BK178" i="4"/>
  <c r="J178" i="4"/>
  <c r="BE178" i="4"/>
  <c r="BI175" i="4"/>
  <c r="BH175" i="4"/>
  <c r="BG175" i="4"/>
  <c r="BF175" i="4"/>
  <c r="T175" i="4"/>
  <c r="R175" i="4"/>
  <c r="P175" i="4"/>
  <c r="BK175" i="4"/>
  <c r="J175" i="4"/>
  <c r="BE175" i="4" s="1"/>
  <c r="BI162" i="4"/>
  <c r="BH162" i="4"/>
  <c r="BG162" i="4"/>
  <c r="BF162" i="4"/>
  <c r="T162" i="4"/>
  <c r="R162" i="4"/>
  <c r="P162" i="4"/>
  <c r="BK162" i="4"/>
  <c r="J162" i="4"/>
  <c r="BE162" i="4"/>
  <c r="BI158" i="4"/>
  <c r="BH158" i="4"/>
  <c r="BG158" i="4"/>
  <c r="BF158" i="4"/>
  <c r="T158" i="4"/>
  <c r="R158" i="4"/>
  <c r="P158" i="4"/>
  <c r="BK158" i="4"/>
  <c r="J158" i="4"/>
  <c r="BE158" i="4" s="1"/>
  <c r="BI155" i="4"/>
  <c r="BH155" i="4"/>
  <c r="BG155" i="4"/>
  <c r="BF155" i="4"/>
  <c r="T155" i="4"/>
  <c r="R155" i="4"/>
  <c r="P155" i="4"/>
  <c r="BK155" i="4"/>
  <c r="J155" i="4"/>
  <c r="BE155" i="4"/>
  <c r="BI151" i="4"/>
  <c r="BH151" i="4"/>
  <c r="BG151" i="4"/>
  <c r="BF151" i="4"/>
  <c r="T151" i="4"/>
  <c r="R151" i="4"/>
  <c r="P151" i="4"/>
  <c r="BK151" i="4"/>
  <c r="J151" i="4"/>
  <c r="BE151" i="4" s="1"/>
  <c r="BI148" i="4"/>
  <c r="BH148" i="4"/>
  <c r="BG148" i="4"/>
  <c r="BF148" i="4"/>
  <c r="T148" i="4"/>
  <c r="R148" i="4"/>
  <c r="P148" i="4"/>
  <c r="BK148" i="4"/>
  <c r="J148" i="4"/>
  <c r="BE148" i="4"/>
  <c r="BI141" i="4"/>
  <c r="BH141" i="4"/>
  <c r="BG141" i="4"/>
  <c r="BF141" i="4"/>
  <c r="T141" i="4"/>
  <c r="R141" i="4"/>
  <c r="P141" i="4"/>
  <c r="BK141" i="4"/>
  <c r="J141" i="4"/>
  <c r="BE141" i="4" s="1"/>
  <c r="BI131" i="4"/>
  <c r="BH131" i="4"/>
  <c r="BG131" i="4"/>
  <c r="BF131" i="4"/>
  <c r="T131" i="4"/>
  <c r="R131" i="4"/>
  <c r="P131" i="4"/>
  <c r="BK131" i="4"/>
  <c r="J131" i="4"/>
  <c r="BE131" i="4"/>
  <c r="BI126" i="4"/>
  <c r="BH126" i="4"/>
  <c r="BG126" i="4"/>
  <c r="BF126" i="4"/>
  <c r="T126" i="4"/>
  <c r="R126" i="4"/>
  <c r="P126" i="4"/>
  <c r="BK126" i="4"/>
  <c r="J126" i="4"/>
  <c r="BE126" i="4" s="1"/>
  <c r="BI122" i="4"/>
  <c r="BH122" i="4"/>
  <c r="BG122" i="4"/>
  <c r="BF122" i="4"/>
  <c r="T122" i="4"/>
  <c r="R122" i="4"/>
  <c r="P122" i="4"/>
  <c r="BK122" i="4"/>
  <c r="J122" i="4"/>
  <c r="BE122" i="4"/>
  <c r="BI118" i="4"/>
  <c r="BH118" i="4"/>
  <c r="BG118" i="4"/>
  <c r="BF118" i="4"/>
  <c r="T118" i="4"/>
  <c r="R118" i="4"/>
  <c r="P118" i="4"/>
  <c r="BK118" i="4"/>
  <c r="J118" i="4"/>
  <c r="BE118" i="4" s="1"/>
  <c r="BI113" i="4"/>
  <c r="BH113" i="4"/>
  <c r="BG113" i="4"/>
  <c r="BF113" i="4"/>
  <c r="T113" i="4"/>
  <c r="R113" i="4"/>
  <c r="P113" i="4"/>
  <c r="BK113" i="4"/>
  <c r="J113" i="4"/>
  <c r="BE113" i="4"/>
  <c r="BI109" i="4"/>
  <c r="BH109" i="4"/>
  <c r="BG109" i="4"/>
  <c r="BF109" i="4"/>
  <c r="T109" i="4"/>
  <c r="R109" i="4"/>
  <c r="P109" i="4"/>
  <c r="BK109" i="4"/>
  <c r="J109" i="4"/>
  <c r="BE109" i="4" s="1"/>
  <c r="BI105" i="4"/>
  <c r="BH105" i="4"/>
  <c r="BG105" i="4"/>
  <c r="BF105" i="4"/>
  <c r="T105" i="4"/>
  <c r="R105" i="4"/>
  <c r="P105" i="4"/>
  <c r="BK105" i="4"/>
  <c r="J105" i="4"/>
  <c r="BE105" i="4"/>
  <c r="BI100" i="4"/>
  <c r="BH100" i="4"/>
  <c r="BG100" i="4"/>
  <c r="BF100" i="4"/>
  <c r="T100" i="4"/>
  <c r="R100" i="4"/>
  <c r="P100" i="4"/>
  <c r="BK100" i="4"/>
  <c r="J100" i="4"/>
  <c r="BE100" i="4" s="1"/>
  <c r="BI92" i="4"/>
  <c r="BH92" i="4"/>
  <c r="F36" i="4" s="1"/>
  <c r="BC57" i="1" s="1"/>
  <c r="BG92" i="4"/>
  <c r="BF92" i="4"/>
  <c r="F34" i="4" s="1"/>
  <c r="BA57" i="1" s="1"/>
  <c r="J34" i="4"/>
  <c r="AW57" i="1" s="1"/>
  <c r="T92" i="4"/>
  <c r="T91" i="4" s="1"/>
  <c r="R92" i="4"/>
  <c r="R91" i="4" s="1"/>
  <c r="P92" i="4"/>
  <c r="BK92" i="4"/>
  <c r="BK91" i="4" s="1"/>
  <c r="J91" i="4" s="1"/>
  <c r="J61" i="4" s="1"/>
  <c r="J92" i="4"/>
  <c r="BE92" i="4"/>
  <c r="J86" i="4"/>
  <c r="J85" i="4"/>
  <c r="F85" i="4"/>
  <c r="F83" i="4"/>
  <c r="E81" i="4"/>
  <c r="J55" i="4"/>
  <c r="J54" i="4"/>
  <c r="F54" i="4"/>
  <c r="F52" i="4"/>
  <c r="E50" i="4"/>
  <c r="J18" i="4"/>
  <c r="E18" i="4"/>
  <c r="F55" i="4" s="1"/>
  <c r="F86" i="4"/>
  <c r="J17" i="4"/>
  <c r="J12" i="4"/>
  <c r="J52" i="4" s="1"/>
  <c r="J83" i="4"/>
  <c r="E7" i="4"/>
  <c r="E79" i="4"/>
  <c r="E48" i="4"/>
  <c r="J37" i="3"/>
  <c r="J36" i="3"/>
  <c r="AY56" i="1"/>
  <c r="J35" i="3"/>
  <c r="AX56" i="1" s="1"/>
  <c r="BI626" i="3"/>
  <c r="BH626" i="3"/>
  <c r="BG626" i="3"/>
  <c r="BF626" i="3"/>
  <c r="T626" i="3"/>
  <c r="R626" i="3"/>
  <c r="P626" i="3"/>
  <c r="BK626" i="3"/>
  <c r="J626" i="3"/>
  <c r="BE626" i="3"/>
  <c r="BI623" i="3"/>
  <c r="BH623" i="3"/>
  <c r="BG623" i="3"/>
  <c r="BF623" i="3"/>
  <c r="T623" i="3"/>
  <c r="R623" i="3"/>
  <c r="P623" i="3"/>
  <c r="BK623" i="3"/>
  <c r="J623" i="3"/>
  <c r="BE623" i="3" s="1"/>
  <c r="BI620" i="3"/>
  <c r="BH620" i="3"/>
  <c r="BG620" i="3"/>
  <c r="BF620" i="3"/>
  <c r="T620" i="3"/>
  <c r="R620" i="3"/>
  <c r="P620" i="3"/>
  <c r="BK620" i="3"/>
  <c r="J620" i="3"/>
  <c r="BE620" i="3"/>
  <c r="BI617" i="3"/>
  <c r="BH617" i="3"/>
  <c r="BG617" i="3"/>
  <c r="BF617" i="3"/>
  <c r="T617" i="3"/>
  <c r="T613" i="3" s="1"/>
  <c r="R617" i="3"/>
  <c r="P617" i="3"/>
  <c r="BK617" i="3"/>
  <c r="J617" i="3"/>
  <c r="BE617" i="3" s="1"/>
  <c r="BI614" i="3"/>
  <c r="BH614" i="3"/>
  <c r="BG614" i="3"/>
  <c r="BF614" i="3"/>
  <c r="T614" i="3"/>
  <c r="T612" i="3"/>
  <c r="R614" i="3"/>
  <c r="R613" i="3" s="1"/>
  <c r="R612" i="3" s="1"/>
  <c r="P614" i="3"/>
  <c r="P613" i="3" s="1"/>
  <c r="P612" i="3" s="1"/>
  <c r="BK614" i="3"/>
  <c r="BK613" i="3"/>
  <c r="J614" i="3"/>
  <c r="BE614" i="3" s="1"/>
  <c r="BI610" i="3"/>
  <c r="BH610" i="3"/>
  <c r="BG610" i="3"/>
  <c r="BF610" i="3"/>
  <c r="T610" i="3"/>
  <c r="R610" i="3"/>
  <c r="P610" i="3"/>
  <c r="BK610" i="3"/>
  <c r="J610" i="3"/>
  <c r="BE610" i="3" s="1"/>
  <c r="BI608" i="3"/>
  <c r="BH608" i="3"/>
  <c r="BG608" i="3"/>
  <c r="BF608" i="3"/>
  <c r="T608" i="3"/>
  <c r="R608" i="3"/>
  <c r="P608" i="3"/>
  <c r="BK608" i="3"/>
  <c r="J608" i="3"/>
  <c r="BE608" i="3"/>
  <c r="BI604" i="3"/>
  <c r="BH604" i="3"/>
  <c r="BG604" i="3"/>
  <c r="BF604" i="3"/>
  <c r="T604" i="3"/>
  <c r="R604" i="3"/>
  <c r="R603" i="3"/>
  <c r="P604" i="3"/>
  <c r="P603" i="3" s="1"/>
  <c r="BK604" i="3"/>
  <c r="BK603" i="3"/>
  <c r="J603" i="3"/>
  <c r="J67" i="3" s="1"/>
  <c r="J604" i="3"/>
  <c r="BE604" i="3" s="1"/>
  <c r="BI597" i="3"/>
  <c r="BH597" i="3"/>
  <c r="BG597" i="3"/>
  <c r="BF597" i="3"/>
  <c r="T597" i="3"/>
  <c r="R597" i="3"/>
  <c r="P597" i="3"/>
  <c r="BK597" i="3"/>
  <c r="J597" i="3"/>
  <c r="BE597" i="3" s="1"/>
  <c r="BI594" i="3"/>
  <c r="BH594" i="3"/>
  <c r="BG594" i="3"/>
  <c r="BF594" i="3"/>
  <c r="T594" i="3"/>
  <c r="R594" i="3"/>
  <c r="P594" i="3"/>
  <c r="BK594" i="3"/>
  <c r="J594" i="3"/>
  <c r="BE594" i="3"/>
  <c r="BI592" i="3"/>
  <c r="BH592" i="3"/>
  <c r="BG592" i="3"/>
  <c r="BF592" i="3"/>
  <c r="T592" i="3"/>
  <c r="R592" i="3"/>
  <c r="P592" i="3"/>
  <c r="BK592" i="3"/>
  <c r="J592" i="3"/>
  <c r="BE592" i="3" s="1"/>
  <c r="BI586" i="3"/>
  <c r="BH586" i="3"/>
  <c r="BG586" i="3"/>
  <c r="BF586" i="3"/>
  <c r="T586" i="3"/>
  <c r="R586" i="3"/>
  <c r="P586" i="3"/>
  <c r="BK586" i="3"/>
  <c r="J586" i="3"/>
  <c r="BE586" i="3"/>
  <c r="BI583" i="3"/>
  <c r="BH583" i="3"/>
  <c r="BG583" i="3"/>
  <c r="BF583" i="3"/>
  <c r="T583" i="3"/>
  <c r="R583" i="3"/>
  <c r="P583" i="3"/>
  <c r="BK583" i="3"/>
  <c r="J583" i="3"/>
  <c r="BE583" i="3" s="1"/>
  <c r="BI577" i="3"/>
  <c r="BH577" i="3"/>
  <c r="BG577" i="3"/>
  <c r="BF577" i="3"/>
  <c r="T577" i="3"/>
  <c r="R577" i="3"/>
  <c r="R576" i="3" s="1"/>
  <c r="P577" i="3"/>
  <c r="BK577" i="3"/>
  <c r="BK576" i="3" s="1"/>
  <c r="J576" i="3" s="1"/>
  <c r="J66" i="3" s="1"/>
  <c r="J577" i="3"/>
  <c r="BE577" i="3"/>
  <c r="BI574" i="3"/>
  <c r="BH574" i="3"/>
  <c r="BG574" i="3"/>
  <c r="BF574" i="3"/>
  <c r="T574" i="3"/>
  <c r="R574" i="3"/>
  <c r="P574" i="3"/>
  <c r="BK574" i="3"/>
  <c r="J574" i="3"/>
  <c r="BE574" i="3"/>
  <c r="BI572" i="3"/>
  <c r="BH572" i="3"/>
  <c r="BG572" i="3"/>
  <c r="BF572" i="3"/>
  <c r="T572" i="3"/>
  <c r="R572" i="3"/>
  <c r="P572" i="3"/>
  <c r="BK572" i="3"/>
  <c r="J572" i="3"/>
  <c r="BE572" i="3" s="1"/>
  <c r="BI570" i="3"/>
  <c r="BH570" i="3"/>
  <c r="BG570" i="3"/>
  <c r="BF570" i="3"/>
  <c r="T570" i="3"/>
  <c r="R570" i="3"/>
  <c r="P570" i="3"/>
  <c r="BK570" i="3"/>
  <c r="J570" i="3"/>
  <c r="BE570" i="3"/>
  <c r="BI568" i="3"/>
  <c r="BH568" i="3"/>
  <c r="BG568" i="3"/>
  <c r="BF568" i="3"/>
  <c r="T568" i="3"/>
  <c r="R568" i="3"/>
  <c r="P568" i="3"/>
  <c r="BK568" i="3"/>
  <c r="J568" i="3"/>
  <c r="BE568" i="3" s="1"/>
  <c r="BI566" i="3"/>
  <c r="BH566" i="3"/>
  <c r="BG566" i="3"/>
  <c r="BF566" i="3"/>
  <c r="T566" i="3"/>
  <c r="R566" i="3"/>
  <c r="P566" i="3"/>
  <c r="BK566" i="3"/>
  <c r="J566" i="3"/>
  <c r="BE566" i="3"/>
  <c r="BI564" i="3"/>
  <c r="BH564" i="3"/>
  <c r="BG564" i="3"/>
  <c r="BF564" i="3"/>
  <c r="T564" i="3"/>
  <c r="R564" i="3"/>
  <c r="P564" i="3"/>
  <c r="BK564" i="3"/>
  <c r="J564" i="3"/>
  <c r="BE564" i="3" s="1"/>
  <c r="BI562" i="3"/>
  <c r="BH562" i="3"/>
  <c r="BG562" i="3"/>
  <c r="BF562" i="3"/>
  <c r="T562" i="3"/>
  <c r="R562" i="3"/>
  <c r="P562" i="3"/>
  <c r="BK562" i="3"/>
  <c r="J562" i="3"/>
  <c r="BE562" i="3"/>
  <c r="BI560" i="3"/>
  <c r="BH560" i="3"/>
  <c r="BG560" i="3"/>
  <c r="BF560" i="3"/>
  <c r="T560" i="3"/>
  <c r="R560" i="3"/>
  <c r="P560" i="3"/>
  <c r="BK560" i="3"/>
  <c r="J560" i="3"/>
  <c r="BE560" i="3" s="1"/>
  <c r="BI558" i="3"/>
  <c r="BH558" i="3"/>
  <c r="BG558" i="3"/>
  <c r="BF558" i="3"/>
  <c r="T558" i="3"/>
  <c r="R558" i="3"/>
  <c r="P558" i="3"/>
  <c r="BK558" i="3"/>
  <c r="J558" i="3"/>
  <c r="BE558" i="3"/>
  <c r="BI556" i="3"/>
  <c r="BH556" i="3"/>
  <c r="BG556" i="3"/>
  <c r="BF556" i="3"/>
  <c r="T556" i="3"/>
  <c r="R556" i="3"/>
  <c r="P556" i="3"/>
  <c r="BK556" i="3"/>
  <c r="J556" i="3"/>
  <c r="BE556" i="3" s="1"/>
  <c r="BI554" i="3"/>
  <c r="BH554" i="3"/>
  <c r="BG554" i="3"/>
  <c r="BF554" i="3"/>
  <c r="T554" i="3"/>
  <c r="R554" i="3"/>
  <c r="P554" i="3"/>
  <c r="BK554" i="3"/>
  <c r="J554" i="3"/>
  <c r="BE554" i="3"/>
  <c r="BI552" i="3"/>
  <c r="BH552" i="3"/>
  <c r="BG552" i="3"/>
  <c r="BF552" i="3"/>
  <c r="T552" i="3"/>
  <c r="R552" i="3"/>
  <c r="P552" i="3"/>
  <c r="BK552" i="3"/>
  <c r="J552" i="3"/>
  <c r="BE552" i="3" s="1"/>
  <c r="BI549" i="3"/>
  <c r="BH549" i="3"/>
  <c r="BG549" i="3"/>
  <c r="BF549" i="3"/>
  <c r="T549" i="3"/>
  <c r="R549" i="3"/>
  <c r="P549" i="3"/>
  <c r="BK549" i="3"/>
  <c r="J549" i="3"/>
  <c r="BE549" i="3"/>
  <c r="BI547" i="3"/>
  <c r="BH547" i="3"/>
  <c r="BG547" i="3"/>
  <c r="BF547" i="3"/>
  <c r="T547" i="3"/>
  <c r="R547" i="3"/>
  <c r="P547" i="3"/>
  <c r="BK547" i="3"/>
  <c r="J547" i="3"/>
  <c r="BE547" i="3" s="1"/>
  <c r="BI545" i="3"/>
  <c r="BH545" i="3"/>
  <c r="BG545" i="3"/>
  <c r="BF545" i="3"/>
  <c r="T545" i="3"/>
  <c r="R545" i="3"/>
  <c r="P545" i="3"/>
  <c r="BK545" i="3"/>
  <c r="J545" i="3"/>
  <c r="BE545" i="3"/>
  <c r="BI543" i="3"/>
  <c r="BH543" i="3"/>
  <c r="BG543" i="3"/>
  <c r="BF543" i="3"/>
  <c r="T543" i="3"/>
  <c r="R543" i="3"/>
  <c r="P543" i="3"/>
  <c r="BK543" i="3"/>
  <c r="J543" i="3"/>
  <c r="BE543" i="3" s="1"/>
  <c r="BI541" i="3"/>
  <c r="BH541" i="3"/>
  <c r="BG541" i="3"/>
  <c r="BF541" i="3"/>
  <c r="T541" i="3"/>
  <c r="R541" i="3"/>
  <c r="P541" i="3"/>
  <c r="BK541" i="3"/>
  <c r="J541" i="3"/>
  <c r="BE541" i="3"/>
  <c r="BI539" i="3"/>
  <c r="BH539" i="3"/>
  <c r="BG539" i="3"/>
  <c r="BF539" i="3"/>
  <c r="T539" i="3"/>
  <c r="R539" i="3"/>
  <c r="P539" i="3"/>
  <c r="BK539" i="3"/>
  <c r="J539" i="3"/>
  <c r="BE539" i="3" s="1"/>
  <c r="BI537" i="3"/>
  <c r="BH537" i="3"/>
  <c r="BG537" i="3"/>
  <c r="BF537" i="3"/>
  <c r="T537" i="3"/>
  <c r="R537" i="3"/>
  <c r="P537" i="3"/>
  <c r="BK537" i="3"/>
  <c r="J537" i="3"/>
  <c r="BE537" i="3"/>
  <c r="BI535" i="3"/>
  <c r="BH535" i="3"/>
  <c r="BG535" i="3"/>
  <c r="BF535" i="3"/>
  <c r="T535" i="3"/>
  <c r="R535" i="3"/>
  <c r="P535" i="3"/>
  <c r="BK535" i="3"/>
  <c r="J535" i="3"/>
  <c r="BE535" i="3" s="1"/>
  <c r="BI533" i="3"/>
  <c r="BH533" i="3"/>
  <c r="BG533" i="3"/>
  <c r="BF533" i="3"/>
  <c r="T533" i="3"/>
  <c r="R533" i="3"/>
  <c r="P533" i="3"/>
  <c r="BK533" i="3"/>
  <c r="J533" i="3"/>
  <c r="BE533" i="3"/>
  <c r="BI531" i="3"/>
  <c r="BH531" i="3"/>
  <c r="BG531" i="3"/>
  <c r="BF531" i="3"/>
  <c r="T531" i="3"/>
  <c r="R531" i="3"/>
  <c r="P531" i="3"/>
  <c r="BK531" i="3"/>
  <c r="J531" i="3"/>
  <c r="BE531" i="3" s="1"/>
  <c r="BI529" i="3"/>
  <c r="BH529" i="3"/>
  <c r="BG529" i="3"/>
  <c r="BF529" i="3"/>
  <c r="T529" i="3"/>
  <c r="R529" i="3"/>
  <c r="R528" i="3" s="1"/>
  <c r="P529" i="3"/>
  <c r="BK529" i="3"/>
  <c r="BK528" i="3" s="1"/>
  <c r="J528" i="3" s="1"/>
  <c r="J65" i="3" s="1"/>
  <c r="J529" i="3"/>
  <c r="BE529" i="3"/>
  <c r="BI514" i="3"/>
  <c r="BH514" i="3"/>
  <c r="BG514" i="3"/>
  <c r="BF514" i="3"/>
  <c r="T514" i="3"/>
  <c r="R514" i="3"/>
  <c r="P514" i="3"/>
  <c r="BK514" i="3"/>
  <c r="J514" i="3"/>
  <c r="BE514" i="3"/>
  <c r="BI498" i="3"/>
  <c r="BH498" i="3"/>
  <c r="BG498" i="3"/>
  <c r="BF498" i="3"/>
  <c r="T498" i="3"/>
  <c r="R498" i="3"/>
  <c r="P498" i="3"/>
  <c r="BK498" i="3"/>
  <c r="J498" i="3"/>
  <c r="BE498" i="3" s="1"/>
  <c r="BI488" i="3"/>
  <c r="BH488" i="3"/>
  <c r="BG488" i="3"/>
  <c r="BF488" i="3"/>
  <c r="T488" i="3"/>
  <c r="R488" i="3"/>
  <c r="P488" i="3"/>
  <c r="BK488" i="3"/>
  <c r="J488" i="3"/>
  <c r="BE488" i="3"/>
  <c r="BI481" i="3"/>
  <c r="BH481" i="3"/>
  <c r="BG481" i="3"/>
  <c r="BF481" i="3"/>
  <c r="T481" i="3"/>
  <c r="R481" i="3"/>
  <c r="P481" i="3"/>
  <c r="BK481" i="3"/>
  <c r="J481" i="3"/>
  <c r="BE481" i="3" s="1"/>
  <c r="BI474" i="3"/>
  <c r="BH474" i="3"/>
  <c r="BG474" i="3"/>
  <c r="BF474" i="3"/>
  <c r="T474" i="3"/>
  <c r="R474" i="3"/>
  <c r="P474" i="3"/>
  <c r="BK474" i="3"/>
  <c r="J474" i="3"/>
  <c r="BE474" i="3"/>
  <c r="BI468" i="3"/>
  <c r="BH468" i="3"/>
  <c r="BG468" i="3"/>
  <c r="BF468" i="3"/>
  <c r="T468" i="3"/>
  <c r="R468" i="3"/>
  <c r="P468" i="3"/>
  <c r="BK468" i="3"/>
  <c r="J468" i="3"/>
  <c r="BE468" i="3" s="1"/>
  <c r="BI461" i="3"/>
  <c r="BH461" i="3"/>
  <c r="BG461" i="3"/>
  <c r="BF461" i="3"/>
  <c r="T461" i="3"/>
  <c r="R461" i="3"/>
  <c r="P461" i="3"/>
  <c r="BK461" i="3"/>
  <c r="J461" i="3"/>
  <c r="BE461" i="3"/>
  <c r="BI455" i="3"/>
  <c r="BH455" i="3"/>
  <c r="BG455" i="3"/>
  <c r="BF455" i="3"/>
  <c r="T455" i="3"/>
  <c r="T454" i="3" s="1"/>
  <c r="R455" i="3"/>
  <c r="R454" i="3"/>
  <c r="P455" i="3"/>
  <c r="BK455" i="3"/>
  <c r="BK454" i="3"/>
  <c r="J454" i="3"/>
  <c r="J64" i="3" s="1"/>
  <c r="J455" i="3"/>
  <c r="BE455" i="3" s="1"/>
  <c r="BI448" i="3"/>
  <c r="BH448" i="3"/>
  <c r="BG448" i="3"/>
  <c r="BF448" i="3"/>
  <c r="T448" i="3"/>
  <c r="R448" i="3"/>
  <c r="P448" i="3"/>
  <c r="BK448" i="3"/>
  <c r="J448" i="3"/>
  <c r="BE448" i="3" s="1"/>
  <c r="BI436" i="3"/>
  <c r="BH436" i="3"/>
  <c r="BG436" i="3"/>
  <c r="BF436" i="3"/>
  <c r="T436" i="3"/>
  <c r="R436" i="3"/>
  <c r="P436" i="3"/>
  <c r="BK436" i="3"/>
  <c r="J436" i="3"/>
  <c r="BE436" i="3"/>
  <c r="BI434" i="3"/>
  <c r="BH434" i="3"/>
  <c r="BG434" i="3"/>
  <c r="BF434" i="3"/>
  <c r="T434" i="3"/>
  <c r="T427" i="3" s="1"/>
  <c r="R434" i="3"/>
  <c r="P434" i="3"/>
  <c r="BK434" i="3"/>
  <c r="J434" i="3"/>
  <c r="BE434" i="3" s="1"/>
  <c r="BI428" i="3"/>
  <c r="BH428" i="3"/>
  <c r="BG428" i="3"/>
  <c r="BF428" i="3"/>
  <c r="T428" i="3"/>
  <c r="R428" i="3"/>
  <c r="R427" i="3" s="1"/>
  <c r="P428" i="3"/>
  <c r="P427" i="3"/>
  <c r="BK428" i="3"/>
  <c r="J428" i="3"/>
  <c r="BE428" i="3"/>
  <c r="BI423" i="3"/>
  <c r="BH423" i="3"/>
  <c r="BG423" i="3"/>
  <c r="BF423" i="3"/>
  <c r="T423" i="3"/>
  <c r="T422" i="3"/>
  <c r="R423" i="3"/>
  <c r="R422" i="3" s="1"/>
  <c r="P423" i="3"/>
  <c r="P422" i="3"/>
  <c r="BK423" i="3"/>
  <c r="BK422" i="3" s="1"/>
  <c r="J422" i="3" s="1"/>
  <c r="J62" i="3" s="1"/>
  <c r="J423" i="3"/>
  <c r="BE423" i="3"/>
  <c r="BI416" i="3"/>
  <c r="BH416" i="3"/>
  <c r="BG416" i="3"/>
  <c r="BF416" i="3"/>
  <c r="T416" i="3"/>
  <c r="R416" i="3"/>
  <c r="P416" i="3"/>
  <c r="BK416" i="3"/>
  <c r="J416" i="3"/>
  <c r="BE416" i="3"/>
  <c r="BI413" i="3"/>
  <c r="BH413" i="3"/>
  <c r="BG413" i="3"/>
  <c r="BF413" i="3"/>
  <c r="T413" i="3"/>
  <c r="R413" i="3"/>
  <c r="P413" i="3"/>
  <c r="BK413" i="3"/>
  <c r="J413" i="3"/>
  <c r="BE413" i="3" s="1"/>
  <c r="BI407" i="3"/>
  <c r="BH407" i="3"/>
  <c r="BG407" i="3"/>
  <c r="BF407" i="3"/>
  <c r="T407" i="3"/>
  <c r="R407" i="3"/>
  <c r="P407" i="3"/>
  <c r="BK407" i="3"/>
  <c r="J407" i="3"/>
  <c r="BE407" i="3"/>
  <c r="BI404" i="3"/>
  <c r="BH404" i="3"/>
  <c r="BG404" i="3"/>
  <c r="BF404" i="3"/>
  <c r="T404" i="3"/>
  <c r="R404" i="3"/>
  <c r="P404" i="3"/>
  <c r="BK404" i="3"/>
  <c r="J404" i="3"/>
  <c r="BE404" i="3" s="1"/>
  <c r="BI390" i="3"/>
  <c r="BH390" i="3"/>
  <c r="BG390" i="3"/>
  <c r="BF390" i="3"/>
  <c r="T390" i="3"/>
  <c r="R390" i="3"/>
  <c r="P390" i="3"/>
  <c r="BK390" i="3"/>
  <c r="J390" i="3"/>
  <c r="BE390" i="3"/>
  <c r="BI387" i="3"/>
  <c r="BH387" i="3"/>
  <c r="BG387" i="3"/>
  <c r="BF387" i="3"/>
  <c r="T387" i="3"/>
  <c r="R387" i="3"/>
  <c r="P387" i="3"/>
  <c r="BK387" i="3"/>
  <c r="J387" i="3"/>
  <c r="BE387" i="3" s="1"/>
  <c r="BI375" i="3"/>
  <c r="BH375" i="3"/>
  <c r="BG375" i="3"/>
  <c r="BF375" i="3"/>
  <c r="T375" i="3"/>
  <c r="R375" i="3"/>
  <c r="P375" i="3"/>
  <c r="BK375" i="3"/>
  <c r="J375" i="3"/>
  <c r="BE375" i="3"/>
  <c r="BI372" i="3"/>
  <c r="BH372" i="3"/>
  <c r="BG372" i="3"/>
  <c r="BF372" i="3"/>
  <c r="T372" i="3"/>
  <c r="R372" i="3"/>
  <c r="P372" i="3"/>
  <c r="BK372" i="3"/>
  <c r="J372" i="3"/>
  <c r="BE372" i="3" s="1"/>
  <c r="BI369" i="3"/>
  <c r="BH369" i="3"/>
  <c r="BG369" i="3"/>
  <c r="BF369" i="3"/>
  <c r="T369" i="3"/>
  <c r="R369" i="3"/>
  <c r="P369" i="3"/>
  <c r="BK369" i="3"/>
  <c r="J369" i="3"/>
  <c r="BE369" i="3"/>
  <c r="BI366" i="3"/>
  <c r="BH366" i="3"/>
  <c r="BG366" i="3"/>
  <c r="BF366" i="3"/>
  <c r="T366" i="3"/>
  <c r="R366" i="3"/>
  <c r="P366" i="3"/>
  <c r="BK366" i="3"/>
  <c r="J366" i="3"/>
  <c r="BE366" i="3" s="1"/>
  <c r="BI363" i="3"/>
  <c r="BH363" i="3"/>
  <c r="BG363" i="3"/>
  <c r="BF363" i="3"/>
  <c r="T363" i="3"/>
  <c r="R363" i="3"/>
  <c r="P363" i="3"/>
  <c r="BK363" i="3"/>
  <c r="J363" i="3"/>
  <c r="BE363" i="3"/>
  <c r="BI360" i="3"/>
  <c r="BH360" i="3"/>
  <c r="BG360" i="3"/>
  <c r="BF360" i="3"/>
  <c r="T360" i="3"/>
  <c r="R360" i="3"/>
  <c r="P360" i="3"/>
  <c r="BK360" i="3"/>
  <c r="J360" i="3"/>
  <c r="BE360" i="3" s="1"/>
  <c r="BI334" i="3"/>
  <c r="BH334" i="3"/>
  <c r="BG334" i="3"/>
  <c r="BF334" i="3"/>
  <c r="T334" i="3"/>
  <c r="R334" i="3"/>
  <c r="P334" i="3"/>
  <c r="BK334" i="3"/>
  <c r="J334" i="3"/>
  <c r="BE334" i="3"/>
  <c r="BI299" i="3"/>
  <c r="BH299" i="3"/>
  <c r="BG299" i="3"/>
  <c r="BF299" i="3"/>
  <c r="T299" i="3"/>
  <c r="R299" i="3"/>
  <c r="P299" i="3"/>
  <c r="BK299" i="3"/>
  <c r="J299" i="3"/>
  <c r="BE299" i="3" s="1"/>
  <c r="BI273" i="3"/>
  <c r="BH273" i="3"/>
  <c r="BG273" i="3"/>
  <c r="BF273" i="3"/>
  <c r="T273" i="3"/>
  <c r="R273" i="3"/>
  <c r="P273" i="3"/>
  <c r="BK273" i="3"/>
  <c r="J273" i="3"/>
  <c r="BE273" i="3"/>
  <c r="BI238" i="3"/>
  <c r="BH238" i="3"/>
  <c r="BG238" i="3"/>
  <c r="BF238" i="3"/>
  <c r="T238" i="3"/>
  <c r="R238" i="3"/>
  <c r="P238" i="3"/>
  <c r="BK238" i="3"/>
  <c r="J238" i="3"/>
  <c r="BE238" i="3" s="1"/>
  <c r="BI231" i="3"/>
  <c r="BH231" i="3"/>
  <c r="BG231" i="3"/>
  <c r="BF231" i="3"/>
  <c r="T231" i="3"/>
  <c r="R231" i="3"/>
  <c r="P231" i="3"/>
  <c r="BK231" i="3"/>
  <c r="J231" i="3"/>
  <c r="BE231" i="3"/>
  <c r="BI217" i="3"/>
  <c r="BH217" i="3"/>
  <c r="BG217" i="3"/>
  <c r="BF217" i="3"/>
  <c r="T217" i="3"/>
  <c r="R217" i="3"/>
  <c r="P217" i="3"/>
  <c r="BK217" i="3"/>
  <c r="J217" i="3"/>
  <c r="BE217" i="3" s="1"/>
  <c r="BI215" i="3"/>
  <c r="BH215" i="3"/>
  <c r="BG215" i="3"/>
  <c r="BF215" i="3"/>
  <c r="T215" i="3"/>
  <c r="R215" i="3"/>
  <c r="P215" i="3"/>
  <c r="BK215" i="3"/>
  <c r="J215" i="3"/>
  <c r="BE215" i="3"/>
  <c r="BI211" i="3"/>
  <c r="BH211" i="3"/>
  <c r="BG211" i="3"/>
  <c r="BF211" i="3"/>
  <c r="T211" i="3"/>
  <c r="R211" i="3"/>
  <c r="P211" i="3"/>
  <c r="BK211" i="3"/>
  <c r="J211" i="3"/>
  <c r="BE211" i="3" s="1"/>
  <c r="BI207" i="3"/>
  <c r="BH207" i="3"/>
  <c r="BG207" i="3"/>
  <c r="BF207" i="3"/>
  <c r="T207" i="3"/>
  <c r="R207" i="3"/>
  <c r="P207" i="3"/>
  <c r="BK207" i="3"/>
  <c r="J207" i="3"/>
  <c r="BE207" i="3"/>
  <c r="BI204" i="3"/>
  <c r="BH204" i="3"/>
  <c r="BG204" i="3"/>
  <c r="BF204" i="3"/>
  <c r="T204" i="3"/>
  <c r="R204" i="3"/>
  <c r="P204" i="3"/>
  <c r="BK204" i="3"/>
  <c r="J204" i="3"/>
  <c r="BE204" i="3" s="1"/>
  <c r="BI200" i="3"/>
  <c r="BH200" i="3"/>
  <c r="BG200" i="3"/>
  <c r="BF200" i="3"/>
  <c r="T200" i="3"/>
  <c r="R200" i="3"/>
  <c r="P200" i="3"/>
  <c r="BK200" i="3"/>
  <c r="J200" i="3"/>
  <c r="BE200" i="3"/>
  <c r="BI197" i="3"/>
  <c r="BH197" i="3"/>
  <c r="BG197" i="3"/>
  <c r="BF197" i="3"/>
  <c r="T197" i="3"/>
  <c r="R197" i="3"/>
  <c r="P197" i="3"/>
  <c r="BK197" i="3"/>
  <c r="J197" i="3"/>
  <c r="BE197" i="3" s="1"/>
  <c r="BI182" i="3"/>
  <c r="BH182" i="3"/>
  <c r="BG182" i="3"/>
  <c r="BF182" i="3"/>
  <c r="T182" i="3"/>
  <c r="R182" i="3"/>
  <c r="P182" i="3"/>
  <c r="BK182" i="3"/>
  <c r="J182" i="3"/>
  <c r="BE182" i="3"/>
  <c r="BI175" i="3"/>
  <c r="BH175" i="3"/>
  <c r="BG175" i="3"/>
  <c r="BF175" i="3"/>
  <c r="T175" i="3"/>
  <c r="R175" i="3"/>
  <c r="P175" i="3"/>
  <c r="BK175" i="3"/>
  <c r="J175" i="3"/>
  <c r="BE175" i="3" s="1"/>
  <c r="BI165" i="3"/>
  <c r="BH165" i="3"/>
  <c r="BG165" i="3"/>
  <c r="BF165" i="3"/>
  <c r="T165" i="3"/>
  <c r="R165" i="3"/>
  <c r="P165" i="3"/>
  <c r="BK165" i="3"/>
  <c r="J165" i="3"/>
  <c r="BE165" i="3"/>
  <c r="BI160" i="3"/>
  <c r="BH160" i="3"/>
  <c r="BG160" i="3"/>
  <c r="BF160" i="3"/>
  <c r="T160" i="3"/>
  <c r="R160" i="3"/>
  <c r="P160" i="3"/>
  <c r="BK160" i="3"/>
  <c r="J160" i="3"/>
  <c r="BE160" i="3" s="1"/>
  <c r="BI155" i="3"/>
  <c r="BH155" i="3"/>
  <c r="BG155" i="3"/>
  <c r="BF155" i="3"/>
  <c r="T155" i="3"/>
  <c r="R155" i="3"/>
  <c r="P155" i="3"/>
  <c r="BK155" i="3"/>
  <c r="J155" i="3"/>
  <c r="BE155" i="3"/>
  <c r="BI150" i="3"/>
  <c r="BH150" i="3"/>
  <c r="BG150" i="3"/>
  <c r="BF150" i="3"/>
  <c r="T150" i="3"/>
  <c r="T91" i="3" s="1"/>
  <c r="R150" i="3"/>
  <c r="P150" i="3"/>
  <c r="BK150" i="3"/>
  <c r="J150" i="3"/>
  <c r="BE150" i="3" s="1"/>
  <c r="BI148" i="3"/>
  <c r="BH148" i="3"/>
  <c r="BG148" i="3"/>
  <c r="BF148" i="3"/>
  <c r="T148" i="3"/>
  <c r="R148" i="3"/>
  <c r="P148" i="3"/>
  <c r="BK148" i="3"/>
  <c r="J148" i="3"/>
  <c r="BE148" i="3"/>
  <c r="BI146" i="3"/>
  <c r="BH146" i="3"/>
  <c r="BG146" i="3"/>
  <c r="BF146" i="3"/>
  <c r="T146" i="3"/>
  <c r="R146" i="3"/>
  <c r="P146" i="3"/>
  <c r="BK146" i="3"/>
  <c r="J146" i="3"/>
  <c r="BE146" i="3" s="1"/>
  <c r="BI136" i="3"/>
  <c r="BH136" i="3"/>
  <c r="BG136" i="3"/>
  <c r="BF136" i="3"/>
  <c r="T136" i="3"/>
  <c r="R136" i="3"/>
  <c r="P136" i="3"/>
  <c r="BK136" i="3"/>
  <c r="J136" i="3"/>
  <c r="BE136" i="3"/>
  <c r="BI130" i="3"/>
  <c r="BH130" i="3"/>
  <c r="BG130" i="3"/>
  <c r="BF130" i="3"/>
  <c r="T130" i="3"/>
  <c r="R130" i="3"/>
  <c r="P130" i="3"/>
  <c r="BK130" i="3"/>
  <c r="J130" i="3"/>
  <c r="BE130" i="3" s="1"/>
  <c r="BI120" i="3"/>
  <c r="BH120" i="3"/>
  <c r="F36" i="3" s="1"/>
  <c r="BC56" i="1" s="1"/>
  <c r="BG120" i="3"/>
  <c r="BF120" i="3"/>
  <c r="T120" i="3"/>
  <c r="R120" i="3"/>
  <c r="P120" i="3"/>
  <c r="BK120" i="3"/>
  <c r="J120" i="3"/>
  <c r="BE120" i="3"/>
  <c r="BI114" i="3"/>
  <c r="BH114" i="3"/>
  <c r="BG114" i="3"/>
  <c r="BF114" i="3"/>
  <c r="T114" i="3"/>
  <c r="R114" i="3"/>
  <c r="P114" i="3"/>
  <c r="BK114" i="3"/>
  <c r="J114" i="3"/>
  <c r="BE114" i="3" s="1"/>
  <c r="BI102" i="3"/>
  <c r="BH102" i="3"/>
  <c r="BG102" i="3"/>
  <c r="BF102" i="3"/>
  <c r="T102" i="3"/>
  <c r="R102" i="3"/>
  <c r="R91" i="3" s="1"/>
  <c r="R90" i="3" s="1"/>
  <c r="R89" i="3" s="1"/>
  <c r="P102" i="3"/>
  <c r="P91" i="3" s="1"/>
  <c r="BK102" i="3"/>
  <c r="J102" i="3"/>
  <c r="BE102" i="3"/>
  <c r="BI92" i="3"/>
  <c r="F37" i="3" s="1"/>
  <c r="BD56" i="1" s="1"/>
  <c r="BH92" i="3"/>
  <c r="BG92" i="3"/>
  <c r="F35" i="3"/>
  <c r="BB56" i="1" s="1"/>
  <c r="BF92" i="3"/>
  <c r="F34" i="3"/>
  <c r="BA56" i="1" s="1"/>
  <c r="T92" i="3"/>
  <c r="R92" i="3"/>
  <c r="P92" i="3"/>
  <c r="BK92" i="3"/>
  <c r="BK91" i="3" s="1"/>
  <c r="J92" i="3"/>
  <c r="BE92" i="3" s="1"/>
  <c r="J33" i="3" s="1"/>
  <c r="AV56" i="1" s="1"/>
  <c r="J86" i="3"/>
  <c r="J85" i="3"/>
  <c r="F85" i="3"/>
  <c r="F83" i="3"/>
  <c r="E81" i="3"/>
  <c r="J55" i="3"/>
  <c r="J54" i="3"/>
  <c r="F54" i="3"/>
  <c r="F52" i="3"/>
  <c r="E50" i="3"/>
  <c r="J18" i="3"/>
  <c r="E18" i="3"/>
  <c r="F86" i="3" s="1"/>
  <c r="J17" i="3"/>
  <c r="J12" i="3"/>
  <c r="J83" i="3" s="1"/>
  <c r="J52" i="3"/>
  <c r="E7" i="3"/>
  <c r="E48" i="3" s="1"/>
  <c r="E79" i="3"/>
  <c r="J37" i="2"/>
  <c r="J36" i="2"/>
  <c r="AY55" i="1" s="1"/>
  <c r="J35" i="2"/>
  <c r="AX55" i="1"/>
  <c r="BI822" i="2"/>
  <c r="BH822" i="2"/>
  <c r="BG822" i="2"/>
  <c r="BF822" i="2"/>
  <c r="T822" i="2"/>
  <c r="R822" i="2"/>
  <c r="P822" i="2"/>
  <c r="BK822" i="2"/>
  <c r="J822" i="2"/>
  <c r="BE822" i="2" s="1"/>
  <c r="BI820" i="2"/>
  <c r="BH820" i="2"/>
  <c r="BG820" i="2"/>
  <c r="BF820" i="2"/>
  <c r="T820" i="2"/>
  <c r="R820" i="2"/>
  <c r="P820" i="2"/>
  <c r="P813" i="2" s="1"/>
  <c r="BK820" i="2"/>
  <c r="J820" i="2"/>
  <c r="BE820" i="2"/>
  <c r="BI817" i="2"/>
  <c r="BH817" i="2"/>
  <c r="BG817" i="2"/>
  <c r="BF817" i="2"/>
  <c r="T817" i="2"/>
  <c r="T813" i="2" s="1"/>
  <c r="R817" i="2"/>
  <c r="P817" i="2"/>
  <c r="BK817" i="2"/>
  <c r="J817" i="2"/>
  <c r="BE817" i="2"/>
  <c r="BI814" i="2"/>
  <c r="BH814" i="2"/>
  <c r="BG814" i="2"/>
  <c r="BF814" i="2"/>
  <c r="T814" i="2"/>
  <c r="R814" i="2"/>
  <c r="R813" i="2" s="1"/>
  <c r="R790" i="2" s="1"/>
  <c r="P814" i="2"/>
  <c r="BK814" i="2"/>
  <c r="BK813" i="2" s="1"/>
  <c r="J813" i="2" s="1"/>
  <c r="J71" i="2" s="1"/>
  <c r="J814" i="2"/>
  <c r="BE814" i="2" s="1"/>
  <c r="BI811" i="2"/>
  <c r="BH811" i="2"/>
  <c r="BG811" i="2"/>
  <c r="BF811" i="2"/>
  <c r="T811" i="2"/>
  <c r="R811" i="2"/>
  <c r="P811" i="2"/>
  <c r="BK811" i="2"/>
  <c r="J811" i="2"/>
  <c r="BE811" i="2"/>
  <c r="BI809" i="2"/>
  <c r="BH809" i="2"/>
  <c r="BG809" i="2"/>
  <c r="BF809" i="2"/>
  <c r="T809" i="2"/>
  <c r="T808" i="2"/>
  <c r="R809" i="2"/>
  <c r="R808" i="2"/>
  <c r="P809" i="2"/>
  <c r="P808" i="2"/>
  <c r="BK809" i="2"/>
  <c r="BK808" i="2"/>
  <c r="J808" i="2" s="1"/>
  <c r="J70" i="2" s="1"/>
  <c r="J809" i="2"/>
  <c r="BE809" i="2" s="1"/>
  <c r="BI806" i="2"/>
  <c r="BH806" i="2"/>
  <c r="BG806" i="2"/>
  <c r="BF806" i="2"/>
  <c r="T806" i="2"/>
  <c r="R806" i="2"/>
  <c r="P806" i="2"/>
  <c r="BK806" i="2"/>
  <c r="J806" i="2"/>
  <c r="BE806" i="2" s="1"/>
  <c r="BI803" i="2"/>
  <c r="BH803" i="2"/>
  <c r="BG803" i="2"/>
  <c r="BF803" i="2"/>
  <c r="T803" i="2"/>
  <c r="R803" i="2"/>
  <c r="P803" i="2"/>
  <c r="BK803" i="2"/>
  <c r="J803" i="2"/>
  <c r="BE803" i="2"/>
  <c r="BI799" i="2"/>
  <c r="BH799" i="2"/>
  <c r="BG799" i="2"/>
  <c r="BF799" i="2"/>
  <c r="T799" i="2"/>
  <c r="R799" i="2"/>
  <c r="P799" i="2"/>
  <c r="BK799" i="2"/>
  <c r="J799" i="2"/>
  <c r="BE799" i="2" s="1"/>
  <c r="BI796" i="2"/>
  <c r="BH796" i="2"/>
  <c r="BG796" i="2"/>
  <c r="BF796" i="2"/>
  <c r="T796" i="2"/>
  <c r="R796" i="2"/>
  <c r="P796" i="2"/>
  <c r="P791" i="2" s="1"/>
  <c r="P790" i="2" s="1"/>
  <c r="BK796" i="2"/>
  <c r="J796" i="2"/>
  <c r="BE796" i="2"/>
  <c r="BI792" i="2"/>
  <c r="BH792" i="2"/>
  <c r="BG792" i="2"/>
  <c r="BF792" i="2"/>
  <c r="T792" i="2"/>
  <c r="T791" i="2" s="1"/>
  <c r="T790" i="2" s="1"/>
  <c r="R792" i="2"/>
  <c r="R791" i="2"/>
  <c r="P792" i="2"/>
  <c r="BK792" i="2"/>
  <c r="BK791" i="2" s="1"/>
  <c r="J791" i="2" s="1"/>
  <c r="J69" i="2" s="1"/>
  <c r="J792" i="2"/>
  <c r="BE792" i="2"/>
  <c r="BI788" i="2"/>
  <c r="BH788" i="2"/>
  <c r="BG788" i="2"/>
  <c r="BF788" i="2"/>
  <c r="T788" i="2"/>
  <c r="R788" i="2"/>
  <c r="P788" i="2"/>
  <c r="P781" i="2" s="1"/>
  <c r="P754" i="2" s="1"/>
  <c r="BK788" i="2"/>
  <c r="J788" i="2"/>
  <c r="BE788" i="2"/>
  <c r="BI786" i="2"/>
  <c r="BH786" i="2"/>
  <c r="BG786" i="2"/>
  <c r="BF786" i="2"/>
  <c r="T786" i="2"/>
  <c r="T781" i="2" s="1"/>
  <c r="T754" i="2" s="1"/>
  <c r="R786" i="2"/>
  <c r="P786" i="2"/>
  <c r="BK786" i="2"/>
  <c r="J786" i="2"/>
  <c r="BE786" i="2"/>
  <c r="BI782" i="2"/>
  <c r="BH782" i="2"/>
  <c r="BG782" i="2"/>
  <c r="BF782" i="2"/>
  <c r="T782" i="2"/>
  <c r="R782" i="2"/>
  <c r="R781" i="2"/>
  <c r="P782" i="2"/>
  <c r="BK782" i="2"/>
  <c r="BK781" i="2"/>
  <c r="J781" i="2" s="1"/>
  <c r="J67" i="2" s="1"/>
  <c r="J782" i="2"/>
  <c r="BE782" i="2" s="1"/>
  <c r="BI778" i="2"/>
  <c r="BH778" i="2"/>
  <c r="BG778" i="2"/>
  <c r="BF778" i="2"/>
  <c r="T778" i="2"/>
  <c r="R778" i="2"/>
  <c r="P778" i="2"/>
  <c r="BK778" i="2"/>
  <c r="J778" i="2"/>
  <c r="BE778" i="2"/>
  <c r="BI776" i="2"/>
  <c r="BH776" i="2"/>
  <c r="BG776" i="2"/>
  <c r="BF776" i="2"/>
  <c r="T776" i="2"/>
  <c r="R776" i="2"/>
  <c r="P776" i="2"/>
  <c r="BK776" i="2"/>
  <c r="J776" i="2"/>
  <c r="BE776" i="2"/>
  <c r="BI767" i="2"/>
  <c r="BH767" i="2"/>
  <c r="BG767" i="2"/>
  <c r="BF767" i="2"/>
  <c r="T767" i="2"/>
  <c r="R767" i="2"/>
  <c r="R754" i="2" s="1"/>
  <c r="P767" i="2"/>
  <c r="BK767" i="2"/>
  <c r="J767" i="2"/>
  <c r="BE767" i="2"/>
  <c r="BI764" i="2"/>
  <c r="BH764" i="2"/>
  <c r="BG764" i="2"/>
  <c r="BF764" i="2"/>
  <c r="T764" i="2"/>
  <c r="R764" i="2"/>
  <c r="P764" i="2"/>
  <c r="BK764" i="2"/>
  <c r="BK754" i="2" s="1"/>
  <c r="J754" i="2" s="1"/>
  <c r="J66" i="2" s="1"/>
  <c r="J764" i="2"/>
  <c r="BE764" i="2"/>
  <c r="BI755" i="2"/>
  <c r="BH755" i="2"/>
  <c r="BG755" i="2"/>
  <c r="BF755" i="2"/>
  <c r="T755" i="2"/>
  <c r="R755" i="2"/>
  <c r="P755" i="2"/>
  <c r="BK755" i="2"/>
  <c r="J755" i="2"/>
  <c r="BE755" i="2"/>
  <c r="BI752" i="2"/>
  <c r="BH752" i="2"/>
  <c r="BG752" i="2"/>
  <c r="BF752" i="2"/>
  <c r="T752" i="2"/>
  <c r="R752" i="2"/>
  <c r="P752" i="2"/>
  <c r="BK752" i="2"/>
  <c r="J752" i="2"/>
  <c r="BE752" i="2" s="1"/>
  <c r="BI750" i="2"/>
  <c r="BH750" i="2"/>
  <c r="BG750" i="2"/>
  <c r="BF750" i="2"/>
  <c r="T750" i="2"/>
  <c r="R750" i="2"/>
  <c r="P750" i="2"/>
  <c r="BK750" i="2"/>
  <c r="J750" i="2"/>
  <c r="BE750" i="2" s="1"/>
  <c r="BI748" i="2"/>
  <c r="BH748" i="2"/>
  <c r="BG748" i="2"/>
  <c r="BF748" i="2"/>
  <c r="T748" i="2"/>
  <c r="R748" i="2"/>
  <c r="P748" i="2"/>
  <c r="BK748" i="2"/>
  <c r="J748" i="2"/>
  <c r="BE748" i="2" s="1"/>
  <c r="BI746" i="2"/>
  <c r="BH746" i="2"/>
  <c r="BG746" i="2"/>
  <c r="BF746" i="2"/>
  <c r="T746" i="2"/>
  <c r="R746" i="2"/>
  <c r="P746" i="2"/>
  <c r="BK746" i="2"/>
  <c r="J746" i="2"/>
  <c r="BE746" i="2" s="1"/>
  <c r="BI744" i="2"/>
  <c r="BH744" i="2"/>
  <c r="BG744" i="2"/>
  <c r="BF744" i="2"/>
  <c r="T744" i="2"/>
  <c r="R744" i="2"/>
  <c r="P744" i="2"/>
  <c r="BK744" i="2"/>
  <c r="J744" i="2"/>
  <c r="BE744" i="2" s="1"/>
  <c r="BI742" i="2"/>
  <c r="BH742" i="2"/>
  <c r="BG742" i="2"/>
  <c r="BF742" i="2"/>
  <c r="T742" i="2"/>
  <c r="R742" i="2"/>
  <c r="P742" i="2"/>
  <c r="BK742" i="2"/>
  <c r="J742" i="2"/>
  <c r="BE742" i="2" s="1"/>
  <c r="BI740" i="2"/>
  <c r="BH740" i="2"/>
  <c r="BG740" i="2"/>
  <c r="BF740" i="2"/>
  <c r="T740" i="2"/>
  <c r="R740" i="2"/>
  <c r="P740" i="2"/>
  <c r="BK740" i="2"/>
  <c r="J740" i="2"/>
  <c r="BE740" i="2"/>
  <c r="BI738" i="2"/>
  <c r="BH738" i="2"/>
  <c r="BG738" i="2"/>
  <c r="BF738" i="2"/>
  <c r="T738" i="2"/>
  <c r="R738" i="2"/>
  <c r="P738" i="2"/>
  <c r="BK738" i="2"/>
  <c r="J738" i="2"/>
  <c r="BE738" i="2" s="1"/>
  <c r="BI736" i="2"/>
  <c r="BH736" i="2"/>
  <c r="BG736" i="2"/>
  <c r="BF736" i="2"/>
  <c r="T736" i="2"/>
  <c r="R736" i="2"/>
  <c r="P736" i="2"/>
  <c r="BK736" i="2"/>
  <c r="J736" i="2"/>
  <c r="BE736" i="2"/>
  <c r="BI734" i="2"/>
  <c r="BH734" i="2"/>
  <c r="BG734" i="2"/>
  <c r="BF734" i="2"/>
  <c r="T734" i="2"/>
  <c r="R734" i="2"/>
  <c r="P734" i="2"/>
  <c r="BK734" i="2"/>
  <c r="J734" i="2"/>
  <c r="BE734" i="2" s="1"/>
  <c r="BI732" i="2"/>
  <c r="BH732" i="2"/>
  <c r="BG732" i="2"/>
  <c r="BF732" i="2"/>
  <c r="T732" i="2"/>
  <c r="R732" i="2"/>
  <c r="P732" i="2"/>
  <c r="BK732" i="2"/>
  <c r="J732" i="2"/>
  <c r="BE732" i="2"/>
  <c r="BI730" i="2"/>
  <c r="BH730" i="2"/>
  <c r="BG730" i="2"/>
  <c r="BF730" i="2"/>
  <c r="T730" i="2"/>
  <c r="R730" i="2"/>
  <c r="P730" i="2"/>
  <c r="BK730" i="2"/>
  <c r="J730" i="2"/>
  <c r="BE730" i="2" s="1"/>
  <c r="BI728" i="2"/>
  <c r="BH728" i="2"/>
  <c r="BG728" i="2"/>
  <c r="BF728" i="2"/>
  <c r="T728" i="2"/>
  <c r="R728" i="2"/>
  <c r="P728" i="2"/>
  <c r="BK728" i="2"/>
  <c r="J728" i="2"/>
  <c r="BE728" i="2"/>
  <c r="BI726" i="2"/>
  <c r="BH726" i="2"/>
  <c r="BG726" i="2"/>
  <c r="BF726" i="2"/>
  <c r="T726" i="2"/>
  <c r="R726" i="2"/>
  <c r="P726" i="2"/>
  <c r="BK726" i="2"/>
  <c r="J726" i="2"/>
  <c r="BE726" i="2" s="1"/>
  <c r="BI724" i="2"/>
  <c r="BH724" i="2"/>
  <c r="BG724" i="2"/>
  <c r="BF724" i="2"/>
  <c r="T724" i="2"/>
  <c r="R724" i="2"/>
  <c r="P724" i="2"/>
  <c r="BK724" i="2"/>
  <c r="J724" i="2"/>
  <c r="BE724" i="2"/>
  <c r="BI722" i="2"/>
  <c r="BH722" i="2"/>
  <c r="BG722" i="2"/>
  <c r="BF722" i="2"/>
  <c r="T722" i="2"/>
  <c r="R722" i="2"/>
  <c r="P722" i="2"/>
  <c r="BK722" i="2"/>
  <c r="J722" i="2"/>
  <c r="BE722" i="2" s="1"/>
  <c r="BI720" i="2"/>
  <c r="BH720" i="2"/>
  <c r="BG720" i="2"/>
  <c r="BF720" i="2"/>
  <c r="T720" i="2"/>
  <c r="R720" i="2"/>
  <c r="P720" i="2"/>
  <c r="BK720" i="2"/>
  <c r="J720" i="2"/>
  <c r="BE720" i="2"/>
  <c r="BI718" i="2"/>
  <c r="BH718" i="2"/>
  <c r="BG718" i="2"/>
  <c r="BF718" i="2"/>
  <c r="T718" i="2"/>
  <c r="R718" i="2"/>
  <c r="P718" i="2"/>
  <c r="BK718" i="2"/>
  <c r="J718" i="2"/>
  <c r="BE718" i="2" s="1"/>
  <c r="BI716" i="2"/>
  <c r="BH716" i="2"/>
  <c r="BG716" i="2"/>
  <c r="BF716" i="2"/>
  <c r="T716" i="2"/>
  <c r="R716" i="2"/>
  <c r="P716" i="2"/>
  <c r="BK716" i="2"/>
  <c r="J716" i="2"/>
  <c r="BE716" i="2"/>
  <c r="BI714" i="2"/>
  <c r="BH714" i="2"/>
  <c r="BG714" i="2"/>
  <c r="BF714" i="2"/>
  <c r="T714" i="2"/>
  <c r="R714" i="2"/>
  <c r="P714" i="2"/>
  <c r="BK714" i="2"/>
  <c r="J714" i="2"/>
  <c r="BE714" i="2" s="1"/>
  <c r="BI712" i="2"/>
  <c r="BH712" i="2"/>
  <c r="BG712" i="2"/>
  <c r="BF712" i="2"/>
  <c r="T712" i="2"/>
  <c r="R712" i="2"/>
  <c r="P712" i="2"/>
  <c r="BK712" i="2"/>
  <c r="J712" i="2"/>
  <c r="BE712" i="2"/>
  <c r="BI710" i="2"/>
  <c r="BH710" i="2"/>
  <c r="BG710" i="2"/>
  <c r="BF710" i="2"/>
  <c r="T710" i="2"/>
  <c r="R710" i="2"/>
  <c r="P710" i="2"/>
  <c r="BK710" i="2"/>
  <c r="J710" i="2"/>
  <c r="BE710" i="2" s="1"/>
  <c r="BI708" i="2"/>
  <c r="BH708" i="2"/>
  <c r="BG708" i="2"/>
  <c r="BF708" i="2"/>
  <c r="T708" i="2"/>
  <c r="R708" i="2"/>
  <c r="P708" i="2"/>
  <c r="BK708" i="2"/>
  <c r="J708" i="2"/>
  <c r="BE708" i="2"/>
  <c r="BI706" i="2"/>
  <c r="BH706" i="2"/>
  <c r="BG706" i="2"/>
  <c r="BF706" i="2"/>
  <c r="T706" i="2"/>
  <c r="R706" i="2"/>
  <c r="P706" i="2"/>
  <c r="BK706" i="2"/>
  <c r="J706" i="2"/>
  <c r="BE706" i="2" s="1"/>
  <c r="BI704" i="2"/>
  <c r="BH704" i="2"/>
  <c r="BG704" i="2"/>
  <c r="BF704" i="2"/>
  <c r="T704" i="2"/>
  <c r="R704" i="2"/>
  <c r="P704" i="2"/>
  <c r="BK704" i="2"/>
  <c r="J704" i="2"/>
  <c r="BE704" i="2"/>
  <c r="BI701" i="2"/>
  <c r="BH701" i="2"/>
  <c r="BG701" i="2"/>
  <c r="BF701" i="2"/>
  <c r="T701" i="2"/>
  <c r="R701" i="2"/>
  <c r="P701" i="2"/>
  <c r="BK701" i="2"/>
  <c r="J701" i="2"/>
  <c r="BE701" i="2" s="1"/>
  <c r="BI699" i="2"/>
  <c r="BH699" i="2"/>
  <c r="BG699" i="2"/>
  <c r="BF699" i="2"/>
  <c r="T699" i="2"/>
  <c r="R699" i="2"/>
  <c r="P699" i="2"/>
  <c r="BK699" i="2"/>
  <c r="J699" i="2"/>
  <c r="BE699" i="2"/>
  <c r="BI697" i="2"/>
  <c r="BH697" i="2"/>
  <c r="BG697" i="2"/>
  <c r="BF697" i="2"/>
  <c r="T697" i="2"/>
  <c r="R697" i="2"/>
  <c r="P697" i="2"/>
  <c r="BK697" i="2"/>
  <c r="J697" i="2"/>
  <c r="BE697" i="2" s="1"/>
  <c r="BI695" i="2"/>
  <c r="BH695" i="2"/>
  <c r="BG695" i="2"/>
  <c r="BF695" i="2"/>
  <c r="T695" i="2"/>
  <c r="R695" i="2"/>
  <c r="P695" i="2"/>
  <c r="BK695" i="2"/>
  <c r="J695" i="2"/>
  <c r="BE695" i="2"/>
  <c r="BI693" i="2"/>
  <c r="BH693" i="2"/>
  <c r="BG693" i="2"/>
  <c r="BF693" i="2"/>
  <c r="T693" i="2"/>
  <c r="R693" i="2"/>
  <c r="P693" i="2"/>
  <c r="BK693" i="2"/>
  <c r="J693" i="2"/>
  <c r="BE693" i="2" s="1"/>
  <c r="BI691" i="2"/>
  <c r="BH691" i="2"/>
  <c r="BG691" i="2"/>
  <c r="BF691" i="2"/>
  <c r="T691" i="2"/>
  <c r="R691" i="2"/>
  <c r="P691" i="2"/>
  <c r="BK691" i="2"/>
  <c r="J691" i="2"/>
  <c r="BE691" i="2"/>
  <c r="BI689" i="2"/>
  <c r="BH689" i="2"/>
  <c r="BG689" i="2"/>
  <c r="BF689" i="2"/>
  <c r="T689" i="2"/>
  <c r="R689" i="2"/>
  <c r="P689" i="2"/>
  <c r="BK689" i="2"/>
  <c r="J689" i="2"/>
  <c r="BE689" i="2" s="1"/>
  <c r="BI687" i="2"/>
  <c r="BH687" i="2"/>
  <c r="BG687" i="2"/>
  <c r="BF687" i="2"/>
  <c r="T687" i="2"/>
  <c r="R687" i="2"/>
  <c r="P687" i="2"/>
  <c r="BK687" i="2"/>
  <c r="J687" i="2"/>
  <c r="BE687" i="2"/>
  <c r="BI685" i="2"/>
  <c r="BH685" i="2"/>
  <c r="BG685" i="2"/>
  <c r="BF685" i="2"/>
  <c r="T685" i="2"/>
  <c r="R685" i="2"/>
  <c r="P685" i="2"/>
  <c r="BK685" i="2"/>
  <c r="J685" i="2"/>
  <c r="BE685" i="2" s="1"/>
  <c r="BI683" i="2"/>
  <c r="BH683" i="2"/>
  <c r="BG683" i="2"/>
  <c r="BF683" i="2"/>
  <c r="T683" i="2"/>
  <c r="R683" i="2"/>
  <c r="P683" i="2"/>
  <c r="BK683" i="2"/>
  <c r="J683" i="2"/>
  <c r="BE683" i="2"/>
  <c r="BI681" i="2"/>
  <c r="BH681" i="2"/>
  <c r="BG681" i="2"/>
  <c r="BF681" i="2"/>
  <c r="T681" i="2"/>
  <c r="R681" i="2"/>
  <c r="P681" i="2"/>
  <c r="BK681" i="2"/>
  <c r="J681" i="2"/>
  <c r="BE681" i="2" s="1"/>
  <c r="BI679" i="2"/>
  <c r="BH679" i="2"/>
  <c r="BG679" i="2"/>
  <c r="BF679" i="2"/>
  <c r="T679" i="2"/>
  <c r="R679" i="2"/>
  <c r="P679" i="2"/>
  <c r="BK679" i="2"/>
  <c r="J679" i="2"/>
  <c r="BE679" i="2"/>
  <c r="BI677" i="2"/>
  <c r="BH677" i="2"/>
  <c r="BG677" i="2"/>
  <c r="BF677" i="2"/>
  <c r="T677" i="2"/>
  <c r="R677" i="2"/>
  <c r="P677" i="2"/>
  <c r="BK677" i="2"/>
  <c r="J677" i="2"/>
  <c r="BE677" i="2" s="1"/>
  <c r="BI675" i="2"/>
  <c r="BH675" i="2"/>
  <c r="BG675" i="2"/>
  <c r="BF675" i="2"/>
  <c r="T675" i="2"/>
  <c r="R675" i="2"/>
  <c r="P675" i="2"/>
  <c r="BK675" i="2"/>
  <c r="J675" i="2"/>
  <c r="BE675" i="2"/>
  <c r="BI672" i="2"/>
  <c r="BH672" i="2"/>
  <c r="BG672" i="2"/>
  <c r="BF672" i="2"/>
  <c r="T672" i="2"/>
  <c r="R672" i="2"/>
  <c r="P672" i="2"/>
  <c r="BK672" i="2"/>
  <c r="J672" i="2"/>
  <c r="BE672" i="2" s="1"/>
  <c r="BI670" i="2"/>
  <c r="BH670" i="2"/>
  <c r="BG670" i="2"/>
  <c r="BF670" i="2"/>
  <c r="T670" i="2"/>
  <c r="R670" i="2"/>
  <c r="P670" i="2"/>
  <c r="BK670" i="2"/>
  <c r="J670" i="2"/>
  <c r="BE670" i="2"/>
  <c r="BI668" i="2"/>
  <c r="BH668" i="2"/>
  <c r="BG668" i="2"/>
  <c r="BF668" i="2"/>
  <c r="T668" i="2"/>
  <c r="R668" i="2"/>
  <c r="P668" i="2"/>
  <c r="BK668" i="2"/>
  <c r="J668" i="2"/>
  <c r="BE668" i="2" s="1"/>
  <c r="BI666" i="2"/>
  <c r="BH666" i="2"/>
  <c r="BG666" i="2"/>
  <c r="BF666" i="2"/>
  <c r="T666" i="2"/>
  <c r="R666" i="2"/>
  <c r="P666" i="2"/>
  <c r="BK666" i="2"/>
  <c r="J666" i="2"/>
  <c r="BE666" i="2"/>
  <c r="BI664" i="2"/>
  <c r="BH664" i="2"/>
  <c r="BG664" i="2"/>
  <c r="BF664" i="2"/>
  <c r="T664" i="2"/>
  <c r="R664" i="2"/>
  <c r="P664" i="2"/>
  <c r="BK664" i="2"/>
  <c r="J664" i="2"/>
  <c r="BE664" i="2" s="1"/>
  <c r="BI662" i="2"/>
  <c r="BH662" i="2"/>
  <c r="BG662" i="2"/>
  <c r="BF662" i="2"/>
  <c r="T662" i="2"/>
  <c r="R662" i="2"/>
  <c r="P662" i="2"/>
  <c r="BK662" i="2"/>
  <c r="J662" i="2"/>
  <c r="BE662" i="2"/>
  <c r="BI660" i="2"/>
  <c r="BH660" i="2"/>
  <c r="BG660" i="2"/>
  <c r="BF660" i="2"/>
  <c r="T660" i="2"/>
  <c r="R660" i="2"/>
  <c r="P660" i="2"/>
  <c r="BK660" i="2"/>
  <c r="J660" i="2"/>
  <c r="BE660" i="2" s="1"/>
  <c r="BI658" i="2"/>
  <c r="BH658" i="2"/>
  <c r="BG658" i="2"/>
  <c r="BF658" i="2"/>
  <c r="T658" i="2"/>
  <c r="R658" i="2"/>
  <c r="P658" i="2"/>
  <c r="BK658" i="2"/>
  <c r="J658" i="2"/>
  <c r="BE658" i="2"/>
  <c r="BI656" i="2"/>
  <c r="BH656" i="2"/>
  <c r="BG656" i="2"/>
  <c r="BF656" i="2"/>
  <c r="T656" i="2"/>
  <c r="R656" i="2"/>
  <c r="P656" i="2"/>
  <c r="BK656" i="2"/>
  <c r="J656" i="2"/>
  <c r="BE656" i="2" s="1"/>
  <c r="BI654" i="2"/>
  <c r="BH654" i="2"/>
  <c r="BG654" i="2"/>
  <c r="BF654" i="2"/>
  <c r="T654" i="2"/>
  <c r="R654" i="2"/>
  <c r="P654" i="2"/>
  <c r="BK654" i="2"/>
  <c r="J654" i="2"/>
  <c r="BE654" i="2"/>
  <c r="BI652" i="2"/>
  <c r="BH652" i="2"/>
  <c r="BG652" i="2"/>
  <c r="BF652" i="2"/>
  <c r="T652" i="2"/>
  <c r="T651" i="2" s="1"/>
  <c r="R652" i="2"/>
  <c r="R651" i="2"/>
  <c r="P652" i="2"/>
  <c r="P651" i="2" s="1"/>
  <c r="BK652" i="2"/>
  <c r="BK651" i="2"/>
  <c r="J651" i="2"/>
  <c r="J65" i="2" s="1"/>
  <c r="J652" i="2"/>
  <c r="BE652" i="2"/>
  <c r="BI644" i="2"/>
  <c r="BH644" i="2"/>
  <c r="BG644" i="2"/>
  <c r="BF644" i="2"/>
  <c r="T644" i="2"/>
  <c r="R644" i="2"/>
  <c r="P644" i="2"/>
  <c r="BK644" i="2"/>
  <c r="J644" i="2"/>
  <c r="BE644" i="2" s="1"/>
  <c r="BI631" i="2"/>
  <c r="BH631" i="2"/>
  <c r="BG631" i="2"/>
  <c r="BF631" i="2"/>
  <c r="T631" i="2"/>
  <c r="R631" i="2"/>
  <c r="P631" i="2"/>
  <c r="BK631" i="2"/>
  <c r="J631" i="2"/>
  <c r="BE631" i="2"/>
  <c r="BI616" i="2"/>
  <c r="BH616" i="2"/>
  <c r="BG616" i="2"/>
  <c r="BF616" i="2"/>
  <c r="T616" i="2"/>
  <c r="R616" i="2"/>
  <c r="P616" i="2"/>
  <c r="BK616" i="2"/>
  <c r="J616" i="2"/>
  <c r="BE616" i="2" s="1"/>
  <c r="BI605" i="2"/>
  <c r="BH605" i="2"/>
  <c r="BG605" i="2"/>
  <c r="BF605" i="2"/>
  <c r="T605" i="2"/>
  <c r="R605" i="2"/>
  <c r="P605" i="2"/>
  <c r="P581" i="2" s="1"/>
  <c r="BK605" i="2"/>
  <c r="J605" i="2"/>
  <c r="BE605" i="2"/>
  <c r="BI592" i="2"/>
  <c r="BH592" i="2"/>
  <c r="BG592" i="2"/>
  <c r="BF592" i="2"/>
  <c r="T592" i="2"/>
  <c r="T581" i="2" s="1"/>
  <c r="R592" i="2"/>
  <c r="P592" i="2"/>
  <c r="BK592" i="2"/>
  <c r="J592" i="2"/>
  <c r="BE592" i="2" s="1"/>
  <c r="BI582" i="2"/>
  <c r="BH582" i="2"/>
  <c r="BG582" i="2"/>
  <c r="BF582" i="2"/>
  <c r="T582" i="2"/>
  <c r="R582" i="2"/>
  <c r="R581" i="2" s="1"/>
  <c r="R92" i="2" s="1"/>
  <c r="R91" i="2" s="1"/>
  <c r="P582" i="2"/>
  <c r="BK582" i="2"/>
  <c r="BK581" i="2" s="1"/>
  <c r="J581" i="2" s="1"/>
  <c r="J64" i="2" s="1"/>
  <c r="J582" i="2"/>
  <c r="BE582" i="2"/>
  <c r="BI578" i="2"/>
  <c r="BH578" i="2"/>
  <c r="BG578" i="2"/>
  <c r="BF578" i="2"/>
  <c r="T578" i="2"/>
  <c r="R578" i="2"/>
  <c r="P578" i="2"/>
  <c r="BK578" i="2"/>
  <c r="J578" i="2"/>
  <c r="BE578" i="2"/>
  <c r="BI574" i="2"/>
  <c r="BH574" i="2"/>
  <c r="BG574" i="2"/>
  <c r="BF574" i="2"/>
  <c r="T574" i="2"/>
  <c r="R574" i="2"/>
  <c r="P574" i="2"/>
  <c r="BK574" i="2"/>
  <c r="J574" i="2"/>
  <c r="BE574" i="2" s="1"/>
  <c r="BI569" i="2"/>
  <c r="BH569" i="2"/>
  <c r="BG569" i="2"/>
  <c r="BF569" i="2"/>
  <c r="T569" i="2"/>
  <c r="R569" i="2"/>
  <c r="P569" i="2"/>
  <c r="BK569" i="2"/>
  <c r="J569" i="2"/>
  <c r="BE569" i="2"/>
  <c r="BI559" i="2"/>
  <c r="BH559" i="2"/>
  <c r="BG559" i="2"/>
  <c r="BF559" i="2"/>
  <c r="T559" i="2"/>
  <c r="T558" i="2" s="1"/>
  <c r="R559" i="2"/>
  <c r="R558" i="2"/>
  <c r="P559" i="2"/>
  <c r="P558" i="2" s="1"/>
  <c r="BK559" i="2"/>
  <c r="BK558" i="2"/>
  <c r="J558" i="2"/>
  <c r="J63" i="2" s="1"/>
  <c r="J559" i="2"/>
  <c r="BE559" i="2"/>
  <c r="BI553" i="2"/>
  <c r="BH553" i="2"/>
  <c r="BG553" i="2"/>
  <c r="BF553" i="2"/>
  <c r="T553" i="2"/>
  <c r="T552" i="2" s="1"/>
  <c r="R553" i="2"/>
  <c r="R552" i="2"/>
  <c r="P553" i="2"/>
  <c r="P552" i="2" s="1"/>
  <c r="BK553" i="2"/>
  <c r="BK552" i="2"/>
  <c r="J552" i="2"/>
  <c r="J62" i="2" s="1"/>
  <c r="J553" i="2"/>
  <c r="BE553" i="2"/>
  <c r="BI543" i="2"/>
  <c r="BH543" i="2"/>
  <c r="BG543" i="2"/>
  <c r="BF543" i="2"/>
  <c r="T543" i="2"/>
  <c r="R543" i="2"/>
  <c r="P543" i="2"/>
  <c r="BK543" i="2"/>
  <c r="J543" i="2"/>
  <c r="BE543" i="2" s="1"/>
  <c r="BI540" i="2"/>
  <c r="BH540" i="2"/>
  <c r="BG540" i="2"/>
  <c r="BF540" i="2"/>
  <c r="T540" i="2"/>
  <c r="R540" i="2"/>
  <c r="P540" i="2"/>
  <c r="BK540" i="2"/>
  <c r="J540" i="2"/>
  <c r="BE540" i="2"/>
  <c r="BI531" i="2"/>
  <c r="BH531" i="2"/>
  <c r="BG531" i="2"/>
  <c r="BF531" i="2"/>
  <c r="T531" i="2"/>
  <c r="R531" i="2"/>
  <c r="P531" i="2"/>
  <c r="BK531" i="2"/>
  <c r="J531" i="2"/>
  <c r="BE531" i="2" s="1"/>
  <c r="BI528" i="2"/>
  <c r="BH528" i="2"/>
  <c r="BG528" i="2"/>
  <c r="BF528" i="2"/>
  <c r="T528" i="2"/>
  <c r="R528" i="2"/>
  <c r="P528" i="2"/>
  <c r="BK528" i="2"/>
  <c r="J528" i="2"/>
  <c r="BE528" i="2"/>
  <c r="BI508" i="2"/>
  <c r="BH508" i="2"/>
  <c r="BG508" i="2"/>
  <c r="BF508" i="2"/>
  <c r="T508" i="2"/>
  <c r="R508" i="2"/>
  <c r="P508" i="2"/>
  <c r="BK508" i="2"/>
  <c r="J508" i="2"/>
  <c r="BE508" i="2" s="1"/>
  <c r="BI484" i="2"/>
  <c r="BH484" i="2"/>
  <c r="BG484" i="2"/>
  <c r="BF484" i="2"/>
  <c r="T484" i="2"/>
  <c r="R484" i="2"/>
  <c r="P484" i="2"/>
  <c r="BK484" i="2"/>
  <c r="J484" i="2"/>
  <c r="BE484" i="2"/>
  <c r="BI455" i="2"/>
  <c r="BH455" i="2"/>
  <c r="BG455" i="2"/>
  <c r="BF455" i="2"/>
  <c r="T455" i="2"/>
  <c r="R455" i="2"/>
  <c r="P455" i="2"/>
  <c r="BK455" i="2"/>
  <c r="J455" i="2"/>
  <c r="BE455" i="2" s="1"/>
  <c r="BI452" i="2"/>
  <c r="BH452" i="2"/>
  <c r="BG452" i="2"/>
  <c r="BF452" i="2"/>
  <c r="T452" i="2"/>
  <c r="R452" i="2"/>
  <c r="P452" i="2"/>
  <c r="BK452" i="2"/>
  <c r="J452" i="2"/>
  <c r="BE452" i="2"/>
  <c r="BI449" i="2"/>
  <c r="BH449" i="2"/>
  <c r="BG449" i="2"/>
  <c r="BF449" i="2"/>
  <c r="T449" i="2"/>
  <c r="R449" i="2"/>
  <c r="P449" i="2"/>
  <c r="BK449" i="2"/>
  <c r="J449" i="2"/>
  <c r="BE449" i="2" s="1"/>
  <c r="BI446" i="2"/>
  <c r="BH446" i="2"/>
  <c r="BG446" i="2"/>
  <c r="BF446" i="2"/>
  <c r="T446" i="2"/>
  <c r="R446" i="2"/>
  <c r="P446" i="2"/>
  <c r="BK446" i="2"/>
  <c r="J446" i="2"/>
  <c r="BE446" i="2"/>
  <c r="BI443" i="2"/>
  <c r="BH443" i="2"/>
  <c r="BG443" i="2"/>
  <c r="BF443" i="2"/>
  <c r="T443" i="2"/>
  <c r="R443" i="2"/>
  <c r="P443" i="2"/>
  <c r="BK443" i="2"/>
  <c r="J443" i="2"/>
  <c r="BE443" i="2" s="1"/>
  <c r="BI440" i="2"/>
  <c r="BH440" i="2"/>
  <c r="BG440" i="2"/>
  <c r="BF440" i="2"/>
  <c r="T440" i="2"/>
  <c r="R440" i="2"/>
  <c r="P440" i="2"/>
  <c r="BK440" i="2"/>
  <c r="J440" i="2"/>
  <c r="BE440" i="2"/>
  <c r="BI429" i="2"/>
  <c r="BH429" i="2"/>
  <c r="BG429" i="2"/>
  <c r="BF429" i="2"/>
  <c r="T429" i="2"/>
  <c r="R429" i="2"/>
  <c r="P429" i="2"/>
  <c r="BK429" i="2"/>
  <c r="J429" i="2"/>
  <c r="BE429" i="2" s="1"/>
  <c r="BI404" i="2"/>
  <c r="BH404" i="2"/>
  <c r="BG404" i="2"/>
  <c r="BF404" i="2"/>
  <c r="T404" i="2"/>
  <c r="R404" i="2"/>
  <c r="P404" i="2"/>
  <c r="BK404" i="2"/>
  <c r="J404" i="2"/>
  <c r="BE404" i="2"/>
  <c r="BI367" i="2"/>
  <c r="BH367" i="2"/>
  <c r="BG367" i="2"/>
  <c r="BF367" i="2"/>
  <c r="T367" i="2"/>
  <c r="R367" i="2"/>
  <c r="P367" i="2"/>
  <c r="BK367" i="2"/>
  <c r="J367" i="2"/>
  <c r="BE367" i="2" s="1"/>
  <c r="BI356" i="2"/>
  <c r="BH356" i="2"/>
  <c r="BG356" i="2"/>
  <c r="BF356" i="2"/>
  <c r="T356" i="2"/>
  <c r="R356" i="2"/>
  <c r="P356" i="2"/>
  <c r="BK356" i="2"/>
  <c r="J356" i="2"/>
  <c r="BE356" i="2"/>
  <c r="BI331" i="2"/>
  <c r="BH331" i="2"/>
  <c r="BG331" i="2"/>
  <c r="BF331" i="2"/>
  <c r="T331" i="2"/>
  <c r="R331" i="2"/>
  <c r="P331" i="2"/>
  <c r="BK331" i="2"/>
  <c r="J331" i="2"/>
  <c r="BE331" i="2" s="1"/>
  <c r="BI294" i="2"/>
  <c r="BH294" i="2"/>
  <c r="BG294" i="2"/>
  <c r="BF294" i="2"/>
  <c r="T294" i="2"/>
  <c r="R294" i="2"/>
  <c r="P294" i="2"/>
  <c r="BK294" i="2"/>
  <c r="J294" i="2"/>
  <c r="BE294" i="2"/>
  <c r="BI290" i="2"/>
  <c r="BH290" i="2"/>
  <c r="BG290" i="2"/>
  <c r="BF290" i="2"/>
  <c r="T290" i="2"/>
  <c r="R290" i="2"/>
  <c r="P290" i="2"/>
  <c r="BK290" i="2"/>
  <c r="J290" i="2"/>
  <c r="BE290" i="2" s="1"/>
  <c r="BI282" i="2"/>
  <c r="BH282" i="2"/>
  <c r="BG282" i="2"/>
  <c r="BF282" i="2"/>
  <c r="T282" i="2"/>
  <c r="R282" i="2"/>
  <c r="P282" i="2"/>
  <c r="BK282" i="2"/>
  <c r="J282" i="2"/>
  <c r="BE282" i="2"/>
  <c r="BI278" i="2"/>
  <c r="BH278" i="2"/>
  <c r="BG278" i="2"/>
  <c r="BF278" i="2"/>
  <c r="T278" i="2"/>
  <c r="R278" i="2"/>
  <c r="P278" i="2"/>
  <c r="BK278" i="2"/>
  <c r="J278" i="2"/>
  <c r="BE278" i="2" s="1"/>
  <c r="BI264" i="2"/>
  <c r="BH264" i="2"/>
  <c r="BG264" i="2"/>
  <c r="BF264" i="2"/>
  <c r="T264" i="2"/>
  <c r="R264" i="2"/>
  <c r="P264" i="2"/>
  <c r="BK264" i="2"/>
  <c r="J264" i="2"/>
  <c r="BE264" i="2"/>
  <c r="BI255" i="2"/>
  <c r="BH255" i="2"/>
  <c r="BG255" i="2"/>
  <c r="BF255" i="2"/>
  <c r="T255" i="2"/>
  <c r="R255" i="2"/>
  <c r="P255" i="2"/>
  <c r="BK255" i="2"/>
  <c r="J255" i="2"/>
  <c r="BE255" i="2" s="1"/>
  <c r="BI251" i="2"/>
  <c r="BH251" i="2"/>
  <c r="BG251" i="2"/>
  <c r="BF251" i="2"/>
  <c r="T251" i="2"/>
  <c r="R251" i="2"/>
  <c r="P251" i="2"/>
  <c r="BK251" i="2"/>
  <c r="J251" i="2"/>
  <c r="BE251" i="2"/>
  <c r="BI247" i="2"/>
  <c r="BH247" i="2"/>
  <c r="BG247" i="2"/>
  <c r="BF247" i="2"/>
  <c r="T247" i="2"/>
  <c r="R247" i="2"/>
  <c r="P247" i="2"/>
  <c r="BK247" i="2"/>
  <c r="J247" i="2"/>
  <c r="BE247" i="2" s="1"/>
  <c r="BI244" i="2"/>
  <c r="BH244" i="2"/>
  <c r="BG244" i="2"/>
  <c r="BF244" i="2"/>
  <c r="T244" i="2"/>
  <c r="R244" i="2"/>
  <c r="P244" i="2"/>
  <c r="BK244" i="2"/>
  <c r="J244" i="2"/>
  <c r="BE244" i="2"/>
  <c r="BI240" i="2"/>
  <c r="BH240" i="2"/>
  <c r="BG240" i="2"/>
  <c r="BF240" i="2"/>
  <c r="T240" i="2"/>
  <c r="R240" i="2"/>
  <c r="P240" i="2"/>
  <c r="BK240" i="2"/>
  <c r="J240" i="2"/>
  <c r="BE240" i="2" s="1"/>
  <c r="BI237" i="2"/>
  <c r="BH237" i="2"/>
  <c r="BG237" i="2"/>
  <c r="BF237" i="2"/>
  <c r="T237" i="2"/>
  <c r="R237" i="2"/>
  <c r="P237" i="2"/>
  <c r="BK237" i="2"/>
  <c r="J237" i="2"/>
  <c r="BE237" i="2"/>
  <c r="BI205" i="2"/>
  <c r="BH205" i="2"/>
  <c r="BG205" i="2"/>
  <c r="BF205" i="2"/>
  <c r="T205" i="2"/>
  <c r="R205" i="2"/>
  <c r="P205" i="2"/>
  <c r="BK205" i="2"/>
  <c r="J205" i="2"/>
  <c r="BE205" i="2" s="1"/>
  <c r="BI201" i="2"/>
  <c r="BH201" i="2"/>
  <c r="BG201" i="2"/>
  <c r="BF201" i="2"/>
  <c r="T201" i="2"/>
  <c r="R201" i="2"/>
  <c r="P201" i="2"/>
  <c r="BK201" i="2"/>
  <c r="J201" i="2"/>
  <c r="BE201" i="2"/>
  <c r="BI197" i="2"/>
  <c r="BH197" i="2"/>
  <c r="BG197" i="2"/>
  <c r="BF197" i="2"/>
  <c r="T197" i="2"/>
  <c r="R197" i="2"/>
  <c r="P197" i="2"/>
  <c r="BK197" i="2"/>
  <c r="J197" i="2"/>
  <c r="BE197" i="2" s="1"/>
  <c r="BI194" i="2"/>
  <c r="BH194" i="2"/>
  <c r="BG194" i="2"/>
  <c r="BF194" i="2"/>
  <c r="T194" i="2"/>
  <c r="R194" i="2"/>
  <c r="P194" i="2"/>
  <c r="BK194" i="2"/>
  <c r="J194" i="2"/>
  <c r="BE194" i="2"/>
  <c r="BI190" i="2"/>
  <c r="BH190" i="2"/>
  <c r="BG190" i="2"/>
  <c r="BF190" i="2"/>
  <c r="T190" i="2"/>
  <c r="R190" i="2"/>
  <c r="P190" i="2"/>
  <c r="BK190" i="2"/>
  <c r="J190" i="2"/>
  <c r="BE190" i="2" s="1"/>
  <c r="BI187" i="2"/>
  <c r="BH187" i="2"/>
  <c r="BG187" i="2"/>
  <c r="BF187" i="2"/>
  <c r="T187" i="2"/>
  <c r="R187" i="2"/>
  <c r="P187" i="2"/>
  <c r="BK187" i="2"/>
  <c r="J187" i="2"/>
  <c r="BE187" i="2"/>
  <c r="BI179" i="2"/>
  <c r="BH179" i="2"/>
  <c r="BG179" i="2"/>
  <c r="BF179" i="2"/>
  <c r="T179" i="2"/>
  <c r="R179" i="2"/>
  <c r="P179" i="2"/>
  <c r="BK179" i="2"/>
  <c r="J179" i="2"/>
  <c r="BE179" i="2" s="1"/>
  <c r="BI170" i="2"/>
  <c r="BH170" i="2"/>
  <c r="BG170" i="2"/>
  <c r="BF170" i="2"/>
  <c r="T170" i="2"/>
  <c r="R170" i="2"/>
  <c r="P170" i="2"/>
  <c r="BK170" i="2"/>
  <c r="J170" i="2"/>
  <c r="BE170" i="2"/>
  <c r="BI158" i="2"/>
  <c r="BH158" i="2"/>
  <c r="BG158" i="2"/>
  <c r="BF158" i="2"/>
  <c r="T158" i="2"/>
  <c r="R158" i="2"/>
  <c r="P158" i="2"/>
  <c r="BK158" i="2"/>
  <c r="J158" i="2"/>
  <c r="BE158" i="2" s="1"/>
  <c r="BI152" i="2"/>
  <c r="BH152" i="2"/>
  <c r="BG152" i="2"/>
  <c r="BF152" i="2"/>
  <c r="T152" i="2"/>
  <c r="R152" i="2"/>
  <c r="P152" i="2"/>
  <c r="BK152" i="2"/>
  <c r="J152" i="2"/>
  <c r="BE152" i="2"/>
  <c r="BI146" i="2"/>
  <c r="BH146" i="2"/>
  <c r="BG146" i="2"/>
  <c r="BF146" i="2"/>
  <c r="T146" i="2"/>
  <c r="R146" i="2"/>
  <c r="P146" i="2"/>
  <c r="BK146" i="2"/>
  <c r="J146" i="2"/>
  <c r="BE146" i="2" s="1"/>
  <c r="BI144" i="2"/>
  <c r="BH144" i="2"/>
  <c r="BG144" i="2"/>
  <c r="BF144" i="2"/>
  <c r="T144" i="2"/>
  <c r="R144" i="2"/>
  <c r="P144" i="2"/>
  <c r="BK144" i="2"/>
  <c r="J144" i="2"/>
  <c r="BE144" i="2"/>
  <c r="BI142" i="2"/>
  <c r="BH142" i="2"/>
  <c r="BG142" i="2"/>
  <c r="BF142" i="2"/>
  <c r="T142" i="2"/>
  <c r="R142" i="2"/>
  <c r="P142" i="2"/>
  <c r="BK142" i="2"/>
  <c r="J142" i="2"/>
  <c r="BE142" i="2" s="1"/>
  <c r="BI134" i="2"/>
  <c r="BH134" i="2"/>
  <c r="BG134" i="2"/>
  <c r="BF134" i="2"/>
  <c r="T134" i="2"/>
  <c r="R134" i="2"/>
  <c r="P134" i="2"/>
  <c r="BK134" i="2"/>
  <c r="J134" i="2"/>
  <c r="BE134" i="2"/>
  <c r="BI127" i="2"/>
  <c r="BH127" i="2"/>
  <c r="BG127" i="2"/>
  <c r="BF127" i="2"/>
  <c r="T127" i="2"/>
  <c r="R127" i="2"/>
  <c r="P127" i="2"/>
  <c r="BK127" i="2"/>
  <c r="J127" i="2"/>
  <c r="BE127" i="2" s="1"/>
  <c r="BI117" i="2"/>
  <c r="BH117" i="2"/>
  <c r="BG117" i="2"/>
  <c r="BF117" i="2"/>
  <c r="T117" i="2"/>
  <c r="R117" i="2"/>
  <c r="P117" i="2"/>
  <c r="BK117" i="2"/>
  <c r="J117" i="2"/>
  <c r="BE117" i="2"/>
  <c r="BI108" i="2"/>
  <c r="BH108" i="2"/>
  <c r="BG108" i="2"/>
  <c r="BF108" i="2"/>
  <c r="J34" i="2" s="1"/>
  <c r="AW55" i="1" s="1"/>
  <c r="T108" i="2"/>
  <c r="T93" i="2" s="1"/>
  <c r="T92" i="2" s="1"/>
  <c r="R108" i="2"/>
  <c r="P108" i="2"/>
  <c r="BK108" i="2"/>
  <c r="J108" i="2"/>
  <c r="BE108" i="2" s="1"/>
  <c r="BI101" i="2"/>
  <c r="BH101" i="2"/>
  <c r="BG101" i="2"/>
  <c r="F35" i="2" s="1"/>
  <c r="BB55" i="1" s="1"/>
  <c r="BF101" i="2"/>
  <c r="T101" i="2"/>
  <c r="R101" i="2"/>
  <c r="P101" i="2"/>
  <c r="P93" i="2" s="1"/>
  <c r="P92" i="2" s="1"/>
  <c r="BK101" i="2"/>
  <c r="J101" i="2"/>
  <c r="BE101" i="2"/>
  <c r="BI94" i="2"/>
  <c r="F37" i="2" s="1"/>
  <c r="BD55" i="1" s="1"/>
  <c r="BH94" i="2"/>
  <c r="F36" i="2"/>
  <c r="BC55" i="1" s="1"/>
  <c r="BC54" i="1" s="1"/>
  <c r="BG94" i="2"/>
  <c r="BF94" i="2"/>
  <c r="F34" i="2"/>
  <c r="BA55" i="1" s="1"/>
  <c r="BA54" i="1" s="1"/>
  <c r="T94" i="2"/>
  <c r="R94" i="2"/>
  <c r="R93" i="2"/>
  <c r="P94" i="2"/>
  <c r="BK94" i="2"/>
  <c r="BK93" i="2"/>
  <c r="J93" i="2" s="1"/>
  <c r="J61" i="2" s="1"/>
  <c r="J94" i="2"/>
  <c r="BE94" i="2"/>
  <c r="J88" i="2"/>
  <c r="J87" i="2"/>
  <c r="F87" i="2"/>
  <c r="F85" i="2"/>
  <c r="E83" i="2"/>
  <c r="J55" i="2"/>
  <c r="J54" i="2"/>
  <c r="F54" i="2"/>
  <c r="F52" i="2"/>
  <c r="E50" i="2"/>
  <c r="J18" i="2"/>
  <c r="E18" i="2"/>
  <c r="F88" i="2"/>
  <c r="F55" i="2"/>
  <c r="J17" i="2"/>
  <c r="J12" i="2"/>
  <c r="J85" i="2"/>
  <c r="J52" i="2"/>
  <c r="E7" i="2"/>
  <c r="E81" i="2" s="1"/>
  <c r="AS54" i="1"/>
  <c r="L50" i="1"/>
  <c r="AM50" i="1"/>
  <c r="AM49" i="1"/>
  <c r="L49" i="1"/>
  <c r="AM47" i="1"/>
  <c r="L47" i="1"/>
  <c r="L45" i="1"/>
  <c r="L44" i="1"/>
  <c r="AY54" i="1" l="1"/>
  <c r="W32" i="1"/>
  <c r="T85" i="6"/>
  <c r="T84" i="6" s="1"/>
  <c r="F33" i="2"/>
  <c r="AZ55" i="1" s="1"/>
  <c r="AW54" i="1"/>
  <c r="AK30" i="1" s="1"/>
  <c r="W30" i="1"/>
  <c r="J33" i="2"/>
  <c r="AV55" i="1" s="1"/>
  <c r="AT55" i="1" s="1"/>
  <c r="T91" i="2"/>
  <c r="J91" i="3"/>
  <c r="J61" i="3" s="1"/>
  <c r="BD54" i="1"/>
  <c r="W33" i="1" s="1"/>
  <c r="P91" i="2"/>
  <c r="AU55" i="1" s="1"/>
  <c r="F55" i="3"/>
  <c r="F33" i="3"/>
  <c r="AZ56" i="1" s="1"/>
  <c r="P454" i="3"/>
  <c r="P90" i="3" s="1"/>
  <c r="P89" i="3" s="1"/>
  <c r="AU56" i="1" s="1"/>
  <c r="T576" i="3"/>
  <c r="P576" i="3"/>
  <c r="T300" i="4"/>
  <c r="T456" i="4"/>
  <c r="T439" i="4" s="1"/>
  <c r="F35" i="5"/>
  <c r="BB58" i="1" s="1"/>
  <c r="J304" i="5"/>
  <c r="J63" i="5" s="1"/>
  <c r="BK87" i="5"/>
  <c r="F33" i="6"/>
  <c r="AZ59" i="1" s="1"/>
  <c r="J613" i="3"/>
  <c r="J69" i="3" s="1"/>
  <c r="BK612" i="3"/>
  <c r="J612" i="3" s="1"/>
  <c r="J68" i="3" s="1"/>
  <c r="J33" i="4"/>
  <c r="AV57" i="1" s="1"/>
  <c r="AT57" i="1" s="1"/>
  <c r="F33" i="4"/>
  <c r="AZ57" i="1" s="1"/>
  <c r="BK92" i="2"/>
  <c r="BK790" i="2"/>
  <c r="J790" i="2" s="1"/>
  <c r="J68" i="2" s="1"/>
  <c r="J34" i="3"/>
  <c r="AW56" i="1" s="1"/>
  <c r="AT56" i="1" s="1"/>
  <c r="T528" i="3"/>
  <c r="T90" i="3" s="1"/>
  <c r="T89" i="3" s="1"/>
  <c r="P528" i="3"/>
  <c r="P91" i="4"/>
  <c r="P300" i="4"/>
  <c r="T349" i="4"/>
  <c r="T90" i="4" s="1"/>
  <c r="T89" i="4" s="1"/>
  <c r="P349" i="4"/>
  <c r="P456" i="4"/>
  <c r="J465" i="4"/>
  <c r="J69" i="4" s="1"/>
  <c r="BK464" i="4"/>
  <c r="J464" i="4" s="1"/>
  <c r="J68" i="4" s="1"/>
  <c r="P87" i="5"/>
  <c r="P86" i="5" s="1"/>
  <c r="AU58" i="1" s="1"/>
  <c r="E48" i="2"/>
  <c r="BK427" i="3"/>
  <c r="J427" i="3" s="1"/>
  <c r="J63" i="3" s="1"/>
  <c r="T603" i="3"/>
  <c r="BK90" i="4"/>
  <c r="R90" i="4"/>
  <c r="R89" i="4" s="1"/>
  <c r="F35" i="4"/>
  <c r="BB57" i="1" s="1"/>
  <c r="BB54" i="1" s="1"/>
  <c r="F37" i="4"/>
  <c r="BD57" i="1" s="1"/>
  <c r="P284" i="4"/>
  <c r="P439" i="4"/>
  <c r="T375" i="5"/>
  <c r="T87" i="5" s="1"/>
  <c r="T86" i="5" s="1"/>
  <c r="P304" i="5"/>
  <c r="J33" i="6"/>
  <c r="AV59" i="1" s="1"/>
  <c r="AT59" i="1" s="1"/>
  <c r="F33" i="5"/>
  <c r="AZ58" i="1" s="1"/>
  <c r="E74" i="6"/>
  <c r="T105" i="6"/>
  <c r="T412" i="5"/>
  <c r="BK85" i="6"/>
  <c r="F35" i="6"/>
  <c r="BB59" i="1" s="1"/>
  <c r="AX54" i="1" l="1"/>
  <c r="W31" i="1"/>
  <c r="J85" i="6"/>
  <c r="J60" i="6" s="1"/>
  <c r="BK84" i="6"/>
  <c r="J84" i="6" s="1"/>
  <c r="J90" i="4"/>
  <c r="J60" i="4" s="1"/>
  <c r="BK89" i="4"/>
  <c r="J89" i="4" s="1"/>
  <c r="P90" i="4"/>
  <c r="P89" i="4" s="1"/>
  <c r="AU57" i="1" s="1"/>
  <c r="AU54" i="1" s="1"/>
  <c r="BK86" i="5"/>
  <c r="J86" i="5" s="1"/>
  <c r="J87" i="5"/>
  <c r="J60" i="5" s="1"/>
  <c r="BK90" i="3"/>
  <c r="J92" i="2"/>
  <c r="J60" i="2" s="1"/>
  <c r="BK91" i="2"/>
  <c r="J91" i="2" s="1"/>
  <c r="AZ54" i="1"/>
  <c r="AV54" i="1" l="1"/>
  <c r="W29" i="1"/>
  <c r="BK89" i="3"/>
  <c r="J89" i="3" s="1"/>
  <c r="J90" i="3"/>
  <c r="J60" i="3" s="1"/>
  <c r="J30" i="4"/>
  <c r="J59" i="4"/>
  <c r="J59" i="2"/>
  <c r="J30" i="2"/>
  <c r="J59" i="5"/>
  <c r="J30" i="5"/>
  <c r="J30" i="6"/>
  <c r="J59" i="6"/>
  <c r="J39" i="2" l="1"/>
  <c r="AG55" i="1"/>
  <c r="J59" i="3"/>
  <c r="J30" i="3"/>
  <c r="J39" i="6"/>
  <c r="AG59" i="1"/>
  <c r="AN59" i="1" s="1"/>
  <c r="J39" i="5"/>
  <c r="AG58" i="1"/>
  <c r="AN58" i="1" s="1"/>
  <c r="J39" i="4"/>
  <c r="AG57" i="1"/>
  <c r="AN57" i="1" s="1"/>
  <c r="AK29" i="1"/>
  <c r="AT54" i="1"/>
  <c r="J39" i="3" l="1"/>
  <c r="AG56" i="1"/>
  <c r="AN56" i="1" s="1"/>
  <c r="AN55" i="1"/>
  <c r="AG54" i="1" l="1"/>
  <c r="AN54" i="1" l="1"/>
  <c r="AK26" i="1"/>
  <c r="AK35" i="1" s="1"/>
</calcChain>
</file>

<file path=xl/sharedStrings.xml><?xml version="1.0" encoding="utf-8"?>
<sst xmlns="http://schemas.openxmlformats.org/spreadsheetml/2006/main" count="19981" uniqueCount="1912">
  <si>
    <t>Export Komplet</t>
  </si>
  <si>
    <t/>
  </si>
  <si>
    <t>2.0</t>
  </si>
  <si>
    <t>ZAMOK</t>
  </si>
  <si>
    <t>False</t>
  </si>
  <si>
    <t>{3d47e9be-7cc1-4832-979f-117e71a49a62}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</si>
  <si>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</si>
  <si>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</si>
  <si>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</si>
  <si>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</si>
  <si>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</si>
  <si>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</si>
  <si>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</si>
  <si>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</si>
  <si>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ZibohKanalHlStoky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</si>
  <si>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</si>
  <si>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</si>
  <si>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Kanalizace Kolín - Zibohlavy</t>
  </si>
  <si>
    <t>KSO:</t>
  </si>
  <si>
    <t>827 2</t>
  </si>
  <si>
    <t>CC-CZ:</t>
  </si>
  <si>
    <t>Místo:</t>
  </si>
  <si>
    <t>Zibohlavy</t>
  </si>
  <si>
    <t>Datum:</t>
  </si>
  <si>
    <t>8. 1. 2018</t>
  </si>
  <si>
    <t>Zadavatel:</t>
  </si>
  <si>
    <t>IČ:</t>
  </si>
  <si>
    <t>Město Kolín</t>
  </si>
  <si>
    <t>DIČ:</t>
  </si>
  <si>
    <t>Uchazeč:</t>
  </si>
  <si>
    <t>Vyplň údaj</t>
  </si>
  <si>
    <t>Projektant:</t>
  </si>
  <si>
    <t>VODOS Kolín s.r.o.</t>
  </si>
  <si>
    <t>True</t>
  </si>
  <si>
    <t>Zpracovatel:</t>
  </si>
  <si>
    <t>Pešek</t>
  </si>
  <si>
    <t>Poznámka:</t>
  </si>
  <si>
    <t>Soupis prací je sestaven s využitím položek Cenové soustavy ÚRS. Cenové a technické_x000D_
podmínky položek Cenové soustavy ÚRS, které nejsou uvedeny v soupisu prací_x000D_
(informace z tzv. úvodních částí katalogů) jsou neomezeně dálkově k dispozici na_x000D_
www.cs-urs.cz. Položky soupisu prací, které nemají ve sloupci „Cenová soustava“_x000D_
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</si>
  <si>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</si>
  <si>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</si>
  <si>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</si>
  <si>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</si>
  <si>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</si>
  <si>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</si>
  <si>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</si>
  <si>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</si>
  <si>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</si>
  <si>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</si>
  <si>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</si>
  <si>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</si>
  <si>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</si>
  <si>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</si>
  <si>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</si>
  <si>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</si>
  <si>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</si>
  <si>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</si>
  <si>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</si>
  <si>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</si>
  <si>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</si>
  <si>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</si>
  <si>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</si>
  <si>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</si>
  <si>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</si>
  <si>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</si>
  <si>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</si>
  <si>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</si>
  <si>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</si>
  <si>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</si>
  <si>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</si>
  <si>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</si>
  <si>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</si>
  <si>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</si>
  <si>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</si>
  <si>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</si>
  <si>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</si>
  <si>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</si>
  <si>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</si>
  <si>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ZibohKanalHlStok</t>
  </si>
  <si>
    <t>STA</t>
  </si>
  <si>
    <t>1</t>
  </si>
  <si>
    <t>{a27b2eed-a851-480d-a865-b50bf8670d9e}</t>
  </si>
  <si>
    <t>2</t>
  </si>
  <si>
    <t>ZobohKanalVedlStok</t>
  </si>
  <si>
    <t>{8f46341f-4a09-4595-b445-9738e7eafc35}</t>
  </si>
  <si>
    <t>ZibohPriv</t>
  </si>
  <si>
    <t>Kanalizační přivaděč Zibohlavy - Radovesnice</t>
  </si>
  <si>
    <t>{787144bc-9bda-41a7-a044-99261b54c512}</t>
  </si>
  <si>
    <t>ZobohKanalPrip</t>
  </si>
  <si>
    <t>{1f374d65-aef8-4f2e-a7a4-cf6390b7d562}</t>
  </si>
  <si>
    <t>VonZibohKanal</t>
  </si>
  <si>
    <t>VON</t>
  </si>
  <si>
    <t>{449a3533-3904-4c13-a4ac-d63cc14ec887}</t>
  </si>
  <si>
    <t>hljam</t>
  </si>
  <si>
    <t>Hloubení jam</t>
  </si>
  <si>
    <t>97,473</t>
  </si>
  <si>
    <t>hlryh</t>
  </si>
  <si>
    <t>hloubení rýh</t>
  </si>
  <si>
    <t>3110,212</t>
  </si>
  <si>
    <t>KRYCÍ LIST SOUPISU PRACÍ</t>
  </si>
  <si>
    <t>Objekt:</t>
  </si>
  <si>
    <t>ZibohKanalHlStok - Kanalizace Kolín - Zibohlavy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</si>
  <si>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</si>
  <si>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</si>
  <si>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</si>
  <si>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</si>
  <si>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</si>
  <si>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</si>
  <si>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</si>
  <si>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</si>
  <si>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</si>
  <si>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</si>
  <si>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</si>
  <si>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</si>
  <si>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  99 - Přesun hmot</t>
  </si>
  <si>
    <t>PSV - Práce a dodávky PSV</t>
  </si>
  <si>
    <t xml:space="preserve">    711 - Izolace proti vodě, vlhkosti a plynům</t>
  </si>
  <si>
    <t xml:space="preserve">    722 - Zdravotechnika - vnitřní vodovod</t>
  </si>
  <si>
    <t xml:space="preserve">    744 - Elektromontáže - rozvody vodičů měděných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</si>
  <si>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</si>
  <si>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</si>
  <si>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</si>
  <si>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</si>
  <si>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</si>
  <si>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</si>
  <si>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</si>
  <si>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</si>
  <si>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</si>
  <si>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</si>
  <si>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</si>
  <si>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</si>
  <si>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</si>
  <si>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</si>
  <si>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</si>
  <si>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</si>
  <si>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</si>
  <si>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</si>
  <si>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113107232</t>
  </si>
  <si>
    <t>Odstranění podkladu pl přes 200 m2 z betonu prostého tl 300 mm</t>
  </si>
  <si>
    <t>m2</t>
  </si>
  <si>
    <t>CS ÚRS 2017 01</t>
  </si>
  <si>
    <t>4</t>
  </si>
  <si>
    <t>-831123197</t>
  </si>
  <si>
    <t>PP</t>
  </si>
  <si>
    <t>Odstranění podkladů nebo krytů s přemístěním hmot na skládku na vzdálenost do 20 m nebo s naložením na dopravní prostředek v ploše jednotlivě přes 200 m2 z betonu prostého, o tl. vrstvy přes 150 do 300 mm</t>
  </si>
  <si>
    <t>VV</t>
  </si>
  <si>
    <t>" viz příloha č. D.3 Podélné profily, D.4 Vzorové uložení"</t>
  </si>
  <si>
    <t>"asfaltová vozovka SÚS"</t>
  </si>
  <si>
    <t>"stoka A"</t>
  </si>
  <si>
    <t>(4,6+396,3)*1</t>
  </si>
  <si>
    <t>Součet</t>
  </si>
  <si>
    <t>113107222</t>
  </si>
  <si>
    <t>Odstranění podkladu pl nad 200 m2 z kameniva drceného tl 200 mm</t>
  </si>
  <si>
    <t>362201875</t>
  </si>
  <si>
    <t>" viz příloha č. D.3 podélné profily, D.4 vzorové uložení"</t>
  </si>
  <si>
    <t>4,6*1</t>
  </si>
  <si>
    <t>396,3*1</t>
  </si>
  <si>
    <t>3</t>
  </si>
  <si>
    <t>113107223</t>
  </si>
  <si>
    <t>Odstranění podkladu pl nad 200 m2 z kameniva drceného tl 300 mm</t>
  </si>
  <si>
    <t>CS ÚRS 2013 01</t>
  </si>
  <si>
    <t>-1233757882</t>
  </si>
  <si>
    <t>"asfaltová vozovka místní"</t>
  </si>
  <si>
    <t>195,8*1</t>
  </si>
  <si>
    <t>(88,3+216,4)*1,6</t>
  </si>
  <si>
    <t>"výtlak"</t>
  </si>
  <si>
    <t>(22,9+9,8)*1</t>
  </si>
  <si>
    <t>113107241</t>
  </si>
  <si>
    <t>Odstranění podkladu pl přes 200 m2 živičných tl 50 mm</t>
  </si>
  <si>
    <t>-434049871</t>
  </si>
  <si>
    <t>Odstranění podkladů nebo krytů s přemístěním hmot na skládku na vzdálenost do 20 m nebo s naložením na dopravní prostředek v ploše jednotlivě přes 200 m2 živičných, o tl. vrstvy do 50 mm</t>
  </si>
  <si>
    <t>"asfaltová vozovka"</t>
  </si>
  <si>
    <t>"stoka + výtlak"</t>
  </si>
  <si>
    <t>5</t>
  </si>
  <si>
    <t>113107242</t>
  </si>
  <si>
    <t>Odstranění podkladu pl nad 200 m2 živičných tl 100 mm</t>
  </si>
  <si>
    <t>1114772671</t>
  </si>
  <si>
    <t>" viz příloha č. D.3 Podélné profily, D.4 Vzorové uložení, D.6.1 Tabulka přípojek"</t>
  </si>
  <si>
    <t>6</t>
  </si>
  <si>
    <t>113154223</t>
  </si>
  <si>
    <t>Frézování živičného krytu tl 50 mm pruh š 1 m pl do 1000 m2 bez překážek v trase</t>
  </si>
  <si>
    <t>-345760500</t>
  </si>
  <si>
    <t>Frézování živičného podkladu nebo krytu s naložením na dopravní prostředek plochy přes 500 do 1 000 m2 bez překážek v trase pruhu šířky do 1 m, tloušťky vrstvy 50 mm</t>
  </si>
  <si>
    <t>(195,8+88,3+216,4)*1</t>
  </si>
  <si>
    <t>7</t>
  </si>
  <si>
    <t>115101202</t>
  </si>
  <si>
    <t>Čerpání vody na dopravní výšku do 10 m průměrný přítok do 1000 l/min</t>
  </si>
  <si>
    <t>hod</t>
  </si>
  <si>
    <t>392288095</t>
  </si>
  <si>
    <t>8</t>
  </si>
  <si>
    <t>115101301</t>
  </si>
  <si>
    <t>Pohotovost čerpací soupravy pro dopravní výšku do 10 m přítok do 500 l/min</t>
  </si>
  <si>
    <t>den</t>
  </si>
  <si>
    <t>1492050222</t>
  </si>
  <si>
    <t>9</t>
  </si>
  <si>
    <t>119001401</t>
  </si>
  <si>
    <t>Dočasné zajištění potrubí ocelového nebo litinového DN do 200</t>
  </si>
  <si>
    <t>m</t>
  </si>
  <si>
    <t>-1555476723</t>
  </si>
  <si>
    <t>"viz přílohy č. D.2.2 Podélné profily"</t>
  </si>
  <si>
    <t>7*1</t>
  </si>
  <si>
    <t>3*1,4</t>
  </si>
  <si>
    <t>10</t>
  </si>
  <si>
    <t>119001421</t>
  </si>
  <si>
    <t>Dočasné zajištění kabelů a kabelových tratí ze 3 volně ložených kabelů</t>
  </si>
  <si>
    <t>721632317</t>
  </si>
  <si>
    <t>"viz přílohy č. D.3 Podélné profily"</t>
  </si>
  <si>
    <t>7*1,4</t>
  </si>
  <si>
    <t>25*1</t>
  </si>
  <si>
    <t>11</t>
  </si>
  <si>
    <t>120001101</t>
  </si>
  <si>
    <t>Příplatek za ztížení vykopávky v blízkosti podzemního vedení</t>
  </si>
  <si>
    <t>m3</t>
  </si>
  <si>
    <t>1215851292</t>
  </si>
  <si>
    <t>"Stoka A"</t>
  </si>
  <si>
    <t>1,55*1,05*25</t>
  </si>
  <si>
    <t>1,575*1,075*5</t>
  </si>
  <si>
    <t>1,61*1,11*2</t>
  </si>
  <si>
    <t>"Stoky B, C"</t>
  </si>
  <si>
    <t>1,55*1,05*7*1,4</t>
  </si>
  <si>
    <t>1,59*1,09*1,4</t>
  </si>
  <si>
    <t>1,61*1,11*2*1,4</t>
  </si>
  <si>
    <t>12</t>
  </si>
  <si>
    <t>121101101</t>
  </si>
  <si>
    <t>Sejmutí ornice s přemístěním na vzdálenost do 50 m</t>
  </si>
  <si>
    <t>478952121</t>
  </si>
  <si>
    <t>" viz příloha č. D.3 podélné profily, D.4 vzorové uložení, D.6.1 Tabulka přípojek"</t>
  </si>
  <si>
    <t>"stoky"</t>
  </si>
  <si>
    <t>56,4*1*0,1</t>
  </si>
  <si>
    <t>66,9*1*0,1</t>
  </si>
  <si>
    <t>43,6*1*0,1</t>
  </si>
  <si>
    <t>3,5*1*0,1</t>
  </si>
  <si>
    <t>13</t>
  </si>
  <si>
    <t>131201201</t>
  </si>
  <si>
    <t>Hloubení jam zapažených v hornině tř. 3 objemu do 100 m3</t>
  </si>
  <si>
    <t>476921239</t>
  </si>
  <si>
    <t>"viz příloha č. D.2 Stavební situace, D.6 Čerpací stanice ČS1, D.7 Čerpací stanice ČS2"</t>
  </si>
  <si>
    <t>"jáma pro ČS"</t>
  </si>
  <si>
    <t>3,7*3,7*2,97-3,7*3,7*0,1</t>
  </si>
  <si>
    <t>3,7*3,7*4,6-3,7*3,7*0,35</t>
  </si>
  <si>
    <t>hljam*0,6</t>
  </si>
  <si>
    <t>14</t>
  </si>
  <si>
    <t>131201209</t>
  </si>
  <si>
    <t>Příplatek za lepivost u hloubení jam zapažených v hornině tř. 3</t>
  </si>
  <si>
    <t>556187457</t>
  </si>
  <si>
    <t>58,484/2</t>
  </si>
  <si>
    <t>131301201</t>
  </si>
  <si>
    <t>Hloubení jam zapažených v hornině tř. 4 objemu do 100 m3</t>
  </si>
  <si>
    <t>-1490222336</t>
  </si>
  <si>
    <t>Hloubení zapažených jam a zářezů s urovnáním dna do předepsaného profilu a spádu v hornině tř. 4 do 100 m3</t>
  </si>
  <si>
    <t>hljam*0,15</t>
  </si>
  <si>
    <t>16</t>
  </si>
  <si>
    <t>131301209</t>
  </si>
  <si>
    <t>Příplatek za lepivost u hloubení jam zapažených v hornině tř. 4</t>
  </si>
  <si>
    <t>374763210</t>
  </si>
  <si>
    <t>14,621/2</t>
  </si>
  <si>
    <t>17</t>
  </si>
  <si>
    <t>131401201</t>
  </si>
  <si>
    <t>Hloubení jam zapažených v hornině tř. 5 objemu do 100 m3</t>
  </si>
  <si>
    <t>38298716</t>
  </si>
  <si>
    <t>18</t>
  </si>
  <si>
    <t>131501201</t>
  </si>
  <si>
    <t>Hloubení jam zapažených v hornině tř. 6 objemu do 100 m3</t>
  </si>
  <si>
    <t>-2100200253</t>
  </si>
  <si>
    <t>hljam*0,1</t>
  </si>
  <si>
    <t>19</t>
  </si>
  <si>
    <t>132201203</t>
  </si>
  <si>
    <t>Hloubení rýh š do 2000 mm v hornině tř. 3 objemu do 5000 m3</t>
  </si>
  <si>
    <t>-1842652702</t>
  </si>
  <si>
    <t>Hloubení zapažených i nezapažených rýh šířky přes 600 do 2 000 mm s urovnáním dna do předepsaného profilu a spádu v hornině tř. 3 přes 1 000 do 5 000 m3</t>
  </si>
  <si>
    <t>"hlavní řady"</t>
  </si>
  <si>
    <t>"řad A"</t>
  </si>
  <si>
    <t>397,3*3,19*1-397,3*0,25*1</t>
  </si>
  <si>
    <t>120*2,085*1-120*0,1*1</t>
  </si>
  <si>
    <t>202,7*2,284*1-202,7*0,35*1</t>
  </si>
  <si>
    <t>43,6*2,215*1-43,6*0,1*1</t>
  </si>
  <si>
    <t>"řad B"</t>
  </si>
  <si>
    <t>88,3*2,2*0,8-88,3*0,35*0,8</t>
  </si>
  <si>
    <t>3,5*2,36*1-3,5*0,1*1</t>
  </si>
  <si>
    <t>"řad C"</t>
  </si>
  <si>
    <t>216,4*3,25*0,8-216,4*0,35*0,8</t>
  </si>
  <si>
    <t>"výtlak V1"</t>
  </si>
  <si>
    <t>3,5*2,36*0,6-3,5*0,1*0,6</t>
  </si>
  <si>
    <t>99,5*2,06*0,6-99,5*0,35*0,6</t>
  </si>
  <si>
    <t>"výtlak V2"</t>
  </si>
  <si>
    <t>219,1*2,4*0,6-219,1*0,35*0,6</t>
  </si>
  <si>
    <t>23*2,01*1-23*0,35*1</t>
  </si>
  <si>
    <t>"rozšíření výkopu u šachet"</t>
  </si>
  <si>
    <t>"v samostatné rýze"</t>
  </si>
  <si>
    <t>5*(0,8*1,8*2)-0,8*1,8*0,1</t>
  </si>
  <si>
    <t>9*(0,8*1,8*3,24)-0,8*1,8*0,25</t>
  </si>
  <si>
    <t>11*(0,8*1,8*2,14)-11*(0,8*1,8*0,35)</t>
  </si>
  <si>
    <t>"ve společné rýze"</t>
  </si>
  <si>
    <t>10*(0,4*1,8*2,64)-0,4*1,8*0,35</t>
  </si>
  <si>
    <t>(PI*1,5*1,5*2,97)-(PI*1,5*1,5*0,1)</t>
  </si>
  <si>
    <t>(PI*1,5*1,5*4,6)-(PI*1,5*1,5*0,1)</t>
  </si>
  <si>
    <t>3*(0,8*1,8*2,293)-3*(0,8*1,8*0,1)</t>
  </si>
  <si>
    <t>hlryh*0,6</t>
  </si>
  <si>
    <t>20</t>
  </si>
  <si>
    <t>132201209</t>
  </si>
  <si>
    <t>Příplatek za lepivost k hloubení rýh š do 2000 mm v hornině tř. 3</t>
  </si>
  <si>
    <t>-244726978</t>
  </si>
  <si>
    <t>hlryh*0,6/2</t>
  </si>
  <si>
    <t>132301202</t>
  </si>
  <si>
    <t>Hloubení rýh š do 2000 mm v hornině tř. 4 objemu do 1000 m3</t>
  </si>
  <si>
    <t>-1438852117</t>
  </si>
  <si>
    <t>Hloubení zapažených i nezapažených rýh šířky přes 600 do 2 000 mm s urovnáním dna do předepsaného profilu a spádu v hornině tř. 4 přes 100 do 1 000 m3</t>
  </si>
  <si>
    <t>"viz příloha č. D.2 Stavební situace, D.3 Podélný profil, D.4 Vzorové uložení"</t>
  </si>
  <si>
    <t>hlryh*0,15</t>
  </si>
  <si>
    <t>22</t>
  </si>
  <si>
    <t>132301209</t>
  </si>
  <si>
    <t>Příplatek za lepivost k hloubení rýh š do 2000 mm v hornině tř. 4</t>
  </si>
  <si>
    <t>-1996492259</t>
  </si>
  <si>
    <t>hlryh*0,15/2</t>
  </si>
  <si>
    <t>23</t>
  </si>
  <si>
    <t>132401201</t>
  </si>
  <si>
    <t>Hloubení rýh š do 2000 mm v hornině tř. 5</t>
  </si>
  <si>
    <t>1627160706</t>
  </si>
  <si>
    <t>24</t>
  </si>
  <si>
    <t>132501201</t>
  </si>
  <si>
    <t>Hloubení rýh š do 2000 mm v hornině tř. 6</t>
  </si>
  <si>
    <t>-2053091976</t>
  </si>
  <si>
    <t>hlryh*0,1</t>
  </si>
  <si>
    <t>25</t>
  </si>
  <si>
    <t>151811111</t>
  </si>
  <si>
    <t>Osazení a odstranění pažicího boxu těžkého hl výkopu do 4 m š do 1,2 m</t>
  </si>
  <si>
    <t>36774650</t>
  </si>
  <si>
    <t>Pažicí boxy pro pažení a rozepření stěn rýh podzemního vedení těžké osazení a odstranění hloubka výkopu do 4 m, šířka do 1,2 m</t>
  </si>
  <si>
    <t>"stoka A "</t>
  </si>
  <si>
    <t>308,9*2,59*2</t>
  </si>
  <si>
    <t>344,9*2,58*2</t>
  </si>
  <si>
    <t>"Výtlak V2"</t>
  </si>
  <si>
    <t>23*2,01*2</t>
  </si>
  <si>
    <t>26</t>
  </si>
  <si>
    <t>151811112</t>
  </si>
  <si>
    <t>Osazení a odstranění pažicího boxu těžkého hl výkopu do 4 m š do 2,5 m</t>
  </si>
  <si>
    <t>957996859</t>
  </si>
  <si>
    <t>Pažicí boxy pro pažení a rozepření stěn rýh podzemního vedení těžké osazení a odstranění hloubka výkopu do 4 m, šířka přes 1,2 do 2,5 m</t>
  </si>
  <si>
    <t>"stoka B"</t>
  </si>
  <si>
    <t>91,8*2,23*1</t>
  </si>
  <si>
    <t>"stoka C"</t>
  </si>
  <si>
    <t>216,4*3,25*1</t>
  </si>
  <si>
    <t>"Výtlak V1"</t>
  </si>
  <si>
    <t>2,1*103*1</t>
  </si>
  <si>
    <t>206,9*2,29*1</t>
  </si>
  <si>
    <t>"pro rozšíření u šachet"</t>
  </si>
  <si>
    <t>1,8*2,498*2*35</t>
  </si>
  <si>
    <t>27</t>
  </si>
  <si>
    <t>151811113</t>
  </si>
  <si>
    <t>Osazení a odstranění pažicího boxu těžkého hl výkopu do 4 m š do 5 m</t>
  </si>
  <si>
    <t>1802147790</t>
  </si>
  <si>
    <t>Pažicí boxy pro pažení a rozepření stěn rýh podzemního vedení těžké osazení a odstranění hloubka výkopu do 4 m, šířka přes 2,5 do 5 m</t>
  </si>
  <si>
    <t>"viz příloha č. D.2 Stavební situace, D.7.1 Čerpací stanice ČS1"</t>
  </si>
  <si>
    <t>2,97*3,7*4</t>
  </si>
  <si>
    <t>28</t>
  </si>
  <si>
    <t>151811121</t>
  </si>
  <si>
    <t>Osazení a odstranění pažicího boxu těžkého hl výkopu do 6 m š do 1,2 m</t>
  </si>
  <si>
    <t>861512720</t>
  </si>
  <si>
    <t>Pažicí boxy pro pažení a rozepření stěn rýh podzemního vedení těžké osazení a odstranění hloubka výkopu přes 4 do 6 m, šířka do 1,2 m</t>
  </si>
  <si>
    <t>12,2*4,32*1</t>
  </si>
  <si>
    <t>109,8*4,13*2</t>
  </si>
  <si>
    <t>29</t>
  </si>
  <si>
    <t>151811123</t>
  </si>
  <si>
    <t>Osazení a odstranění pažicího boxu těžkého hl výkopu do 6 m š do 5 m</t>
  </si>
  <si>
    <t>-232206508</t>
  </si>
  <si>
    <t>Pažicí boxy pro pažení a rozepření stěn rýh podzemního vedení těžké osazení a odstranění hloubka výkopu přes 4 do 6 m, šířka přes 2,5 do 5 m</t>
  </si>
  <si>
    <t>"viz příloha č. D.2 Stavební situace, D.7.2 Čerpací stanice ČS2"</t>
  </si>
  <si>
    <t>4,6*3,7*4</t>
  </si>
  <si>
    <t>30</t>
  </si>
  <si>
    <t>161101101</t>
  </si>
  <si>
    <t>Svislé přemístění výkopku z horniny tř. 1 až 4 hl výkopu do 2,5 m</t>
  </si>
  <si>
    <t>-436871775</t>
  </si>
  <si>
    <t>17,7*1,94*1-17,7*1*0,1</t>
  </si>
  <si>
    <t>47*2,1*1-47*1*0,1</t>
  </si>
  <si>
    <t>7,9*2,27*1-7,9*1*0,25</t>
  </si>
  <si>
    <t>21,8*2,12*1-21,8*1*0,1</t>
  </si>
  <si>
    <t>26,7*2,12*1-26,7*1*0,1</t>
  </si>
  <si>
    <t>14,5*2,15*1-6,7*1*0,1-7,8*1*0,25</t>
  </si>
  <si>
    <t>50*2,28*1-50*1*0,25</t>
  </si>
  <si>
    <t>32*2,23*1-32*1*0,1</t>
  </si>
  <si>
    <t>11,6*2,2*1-11,6*1*0,1</t>
  </si>
  <si>
    <t>7,1*2,23*1-7,1*1*0,25</t>
  </si>
  <si>
    <t>47*2,24*1-47*1*0,25</t>
  </si>
  <si>
    <t>9,1*2,26*1-9,1*1*0,25</t>
  </si>
  <si>
    <t>23*2,25*1-23*1*0,25</t>
  </si>
  <si>
    <t>19,2*2,24*1-19,2*1*0,25</t>
  </si>
  <si>
    <t>50*2,25*1-50*1*0,25</t>
  </si>
  <si>
    <t>16,5*2,27*1-16,5*1*0,25</t>
  </si>
  <si>
    <t>24*2,27*1-24*1*0,25</t>
  </si>
  <si>
    <t>"Stoka B a C"</t>
  </si>
  <si>
    <t>34,8*2,28*0,8-3,48*0,8*0,35</t>
  </si>
  <si>
    <t>18,6*2,15*0,8-18,6*0,8*0,35</t>
  </si>
  <si>
    <t>19,4*2,09*0,8-19,4*0,8*0,35</t>
  </si>
  <si>
    <t>23*2,09*0,8-23*0,8*0,35</t>
  </si>
  <si>
    <t>3,5*2,35*0,6-3,5*0,6*0,1</t>
  </si>
  <si>
    <t>99,5*2,06*0,6-99,5*0,6*0,1</t>
  </si>
  <si>
    <t>188*2,03*0,6-188*0,6*0,35</t>
  </si>
  <si>
    <t>"Rozšíření u šachet"</t>
  </si>
  <si>
    <t>5*(2*0,8*1,8)-5*(0,1*0,8*1,8)</t>
  </si>
  <si>
    <t>2*(2,175*0,8*1,8)-2*(0,25*0,8*1,8)</t>
  </si>
  <si>
    <t>11*(2,14*0,8*1,8)-11*(0,35*0,8*1,8)</t>
  </si>
  <si>
    <t>5*(2,01*0,4*1,8)-5*(0,35*0,4*1,8)</t>
  </si>
  <si>
    <t>1368,069*0,75</t>
  </si>
  <si>
    <t>31</t>
  </si>
  <si>
    <t>161101102</t>
  </si>
  <si>
    <t>Svislé přemístění výkopku z horniny tř. 1 až 4 hl výkopu do 4 m</t>
  </si>
  <si>
    <t>1449689687</t>
  </si>
  <si>
    <t>50*2,78*1-50*1*0,25</t>
  </si>
  <si>
    <t>41,3*3,92*1-41,3*1*0,25</t>
  </si>
  <si>
    <t>50*3,48*1-50*1*0,25</t>
  </si>
  <si>
    <t>50*3,61*1-50*1*0,25</t>
  </si>
  <si>
    <t>48,6*3,13*1-48,6*1*0,25</t>
  </si>
  <si>
    <t>6,9*2,56*1-6,9*1*0,25</t>
  </si>
  <si>
    <t>"Stoka C"</t>
  </si>
  <si>
    <t>35,2*3,49*0,8-35,2*0,8*0,35</t>
  </si>
  <si>
    <t>32,1*3,21*0,8-32,1*0,8*0,35</t>
  </si>
  <si>
    <t>41,1*3,25*0,8-41,1*0,8*0,35</t>
  </si>
  <si>
    <t>46,1*3,54*0,8-46,1*0,8*0,35</t>
  </si>
  <si>
    <t>12,5*3,52*0,8-12,5*0,8*0,35</t>
  </si>
  <si>
    <t>50*2,74*0,8-50*0,8*0,35</t>
  </si>
  <si>
    <t>40,8*3,26*0,6-40,8*0,6*0,35</t>
  </si>
  <si>
    <t>6*(3,42*0,8*1,8)-6*(0,25*0,8*1,8)</t>
  </si>
  <si>
    <t>5*(3,27*0,8*1,8)-6*(0,35*0,8*1,8)</t>
  </si>
  <si>
    <t>"čerpací stanice"</t>
  </si>
  <si>
    <t>2,97*3,7*3,7-3,7*3,7*0,1</t>
  </si>
  <si>
    <t>1424,08*0,75</t>
  </si>
  <si>
    <t>32</t>
  </si>
  <si>
    <t>161101103</t>
  </si>
  <si>
    <t>Svislé přemístění výkopku z horniny tř. 1 až 4 hl výkopu do 6 m</t>
  </si>
  <si>
    <t>736845056</t>
  </si>
  <si>
    <t>50*4,21*1-50*1*0,25</t>
  </si>
  <si>
    <t>41,6*4,07*1-41,61*0,25</t>
  </si>
  <si>
    <t>4,23*0,8*1,8-0,25*0,8*1,8</t>
  </si>
  <si>
    <t>"čerpací stanice ČS2"</t>
  </si>
  <si>
    <t>4,6*3,7*3,7-0,35*3,7*3,7</t>
  </si>
  <si>
    <t>420,824*0,75</t>
  </si>
  <si>
    <t>33</t>
  </si>
  <si>
    <t>161101151</t>
  </si>
  <si>
    <t>Svislé přemístění výkopku z horniny tř. 5 až 7 hl výkopu do 2,5 m</t>
  </si>
  <si>
    <t>884429357</t>
  </si>
  <si>
    <t>1368,069*0,25</t>
  </si>
  <si>
    <t>34</t>
  </si>
  <si>
    <t>161101152</t>
  </si>
  <si>
    <t>Svislé přemístění výkopku z horniny tř. 5 až 7 hl výkopu do 4 m</t>
  </si>
  <si>
    <t>-456528468</t>
  </si>
  <si>
    <t>1424,08*0,25</t>
  </si>
  <si>
    <t>35</t>
  </si>
  <si>
    <t>161101153</t>
  </si>
  <si>
    <t>Svislé přemístění výkopku z horniny tř. 5 až 7 hl výkopu do 6 m</t>
  </si>
  <si>
    <t>-1707616561</t>
  </si>
  <si>
    <t>420,824*0,25</t>
  </si>
  <si>
    <t>36</t>
  </si>
  <si>
    <t>162701105</t>
  </si>
  <si>
    <t>Vodorovné přemístění do 10000 m výkopku z horniny tř. 1 až 4</t>
  </si>
  <si>
    <t>-1731204059</t>
  </si>
  <si>
    <t>(hlryh+hljam-2220,726+(3906,362/2))*0,75</t>
  </si>
  <si>
    <t>37</t>
  </si>
  <si>
    <t>162701109</t>
  </si>
  <si>
    <t>Příplatek k vodorovnému přemístění výkopku z horniny tř. 1 až 4 ZKD 1000 m přes 10000 m</t>
  </si>
  <si>
    <t>-1053819533</t>
  </si>
  <si>
    <t>2205,105*6</t>
  </si>
  <si>
    <t>38</t>
  </si>
  <si>
    <t>162701155</t>
  </si>
  <si>
    <t>Vodorovné přemístění do 10000 m výkopku z horniny tř. 5 až 7</t>
  </si>
  <si>
    <t>821546298</t>
  </si>
  <si>
    <t>(hlryh+hljam-2220,726+(3906,362/2))*0,25</t>
  </si>
  <si>
    <t>39</t>
  </si>
  <si>
    <t>162701159</t>
  </si>
  <si>
    <t>Příplatek k vodorovnému přemístění výkopku z horniny tř. 5 až 7 ZKD 1000 m přes 10000 m</t>
  </si>
  <si>
    <t>1944189575</t>
  </si>
  <si>
    <t>735,035*6</t>
  </si>
  <si>
    <t>40</t>
  </si>
  <si>
    <t>171201201</t>
  </si>
  <si>
    <t>Uložení sypaniny na skládky</t>
  </si>
  <si>
    <t>775519943</t>
  </si>
  <si>
    <t>(hlryh+hljam-2220,726+(3906,362/2))</t>
  </si>
  <si>
    <t>41</t>
  </si>
  <si>
    <t>174101101</t>
  </si>
  <si>
    <t>Zásyp jam, šachet rýh nebo kolem objektů sypaninou se zhutněním</t>
  </si>
  <si>
    <t>1293781987</t>
  </si>
  <si>
    <t>"viz příloha č. D.4 Vzorové uložení"</t>
  </si>
  <si>
    <t>"stoky a přípojky"</t>
  </si>
  <si>
    <t>"A"</t>
  </si>
  <si>
    <t>397,3*2,04*1</t>
  </si>
  <si>
    <t>120*1,285*1</t>
  </si>
  <si>
    <t>202,7*1,284*1</t>
  </si>
  <si>
    <t>43,6*1,465*1</t>
  </si>
  <si>
    <t>"B"</t>
  </si>
  <si>
    <t>88,3*1,2*0,8</t>
  </si>
  <si>
    <t>3,5*1,61*0,8</t>
  </si>
  <si>
    <t>"C"</t>
  </si>
  <si>
    <t>216,4*2,25*0,8</t>
  </si>
  <si>
    <t>"V1"</t>
  </si>
  <si>
    <t>3,5*1,797*0,6</t>
  </si>
  <si>
    <t>99,5*1,247*0,6</t>
  </si>
  <si>
    <t>"V2"</t>
  </si>
  <si>
    <t>219*1,587*0,6</t>
  </si>
  <si>
    <t>23*1,447*0,6</t>
  </si>
  <si>
    <t>3,7*3,7*2,97-(PI*1*1*2,97)+0,36*(PI*0,3*(2,34*2,34-2*2))</t>
  </si>
  <si>
    <t>3,7*3,7*4,6-(PI*1*1*4,6)</t>
  </si>
  <si>
    <t>"rozšíření šachet"</t>
  </si>
  <si>
    <t>5*(0,8*1,8*2)-5*(0,7*1,8*0,8)</t>
  </si>
  <si>
    <t>9*(0,8*1,8*3,24)-9*(0,85*1,8*0,8)</t>
  </si>
  <si>
    <t>11*(0,8*1,8*2,14)-11*(0,9*1,8*0,8)</t>
  </si>
  <si>
    <t>10*(0,4*1,8*2,64)-10*(0,9*1,8*0,8)</t>
  </si>
  <si>
    <t>42</t>
  </si>
  <si>
    <t>M</t>
  </si>
  <si>
    <t>583373700</t>
  </si>
  <si>
    <t>štěrkopísek frakce 0-63 třída C</t>
  </si>
  <si>
    <t>t</t>
  </si>
  <si>
    <t>-1722273431</t>
  </si>
  <si>
    <t>kamenivo přírodní těžené pro stavební účely  PTK  (drobné, hrubé, štěrkopísky) štěrkopísky ČSN 72  1511-2 frakce   0-63    MN</t>
  </si>
  <si>
    <t>1953,181*2</t>
  </si>
  <si>
    <t>43</t>
  </si>
  <si>
    <t>175101101</t>
  </si>
  <si>
    <t>Obsyp potrubí bez prohození sypaniny z hornin tř. 1 až 4 uloženým do 3 m od kraje výkopu</t>
  </si>
  <si>
    <t>-46219852</t>
  </si>
  <si>
    <t>"viz příloha č. D.2.3 Vzorové uložení"</t>
  </si>
  <si>
    <t>"kanalizace samostatně"</t>
  </si>
  <si>
    <t>397,3*1*0,6-(PI*0,150*0,150*397,3)</t>
  </si>
  <si>
    <t>120*1*0,6-(PI*0,150*0,150*120)</t>
  </si>
  <si>
    <t>202,7*1*0,55-(PI*0,125*0,125*202,9)</t>
  </si>
  <si>
    <t>43,6*1*0,55-(PI*0,125*0,125*43,6)</t>
  </si>
  <si>
    <t>34,1*0,363*1-(PI*0,0315*0,0315*34,1)</t>
  </si>
  <si>
    <t>"kanalizace společně"</t>
  </si>
  <si>
    <t>154,5*0,8*0,6-(PI*0,150*0,150*154,5)</t>
  </si>
  <si>
    <t>154,5*0,6*0,363-(PI*0,0315*0,0315*154,5)</t>
  </si>
  <si>
    <t>150,2*0,8*0,55-(PI*0,125*0,125*150,2)</t>
  </si>
  <si>
    <t>150,2*0,6*0,363-(PI*0,0315*0,0315*150,2)</t>
  </si>
  <si>
    <t>3,5*0,8*0,55-(PI*0,125*0,125*3,5)</t>
  </si>
  <si>
    <t>3,5*0,6*0,363-(PI*0,0315*0,0315*3,5)</t>
  </si>
  <si>
    <t>"rozšíření u šachet"</t>
  </si>
  <si>
    <t>0,8*1,8*0,3*25</t>
  </si>
  <si>
    <t>0,4*1,8*0,3*10</t>
  </si>
  <si>
    <t>44</t>
  </si>
  <si>
    <t>583373100</t>
  </si>
  <si>
    <t>štěrkopísek frakce 0-4 třída B</t>
  </si>
  <si>
    <t>273055949</t>
  </si>
  <si>
    <t>611,898*2</t>
  </si>
  <si>
    <t>45</t>
  </si>
  <si>
    <t>181301101</t>
  </si>
  <si>
    <t>Rozprostření ornice tl vrstvy do 100 mm pl do 500 m2 v rovině nebo ve svahu do 1:5</t>
  </si>
  <si>
    <t>59831697</t>
  </si>
  <si>
    <t>Rozprostření a urovnání ornice v rovině nebo ve svahu sklonu do 1:5 při souvislé ploše do 500 m2, tl. vrstvy do 100 mm</t>
  </si>
  <si>
    <t>56,4*1</t>
  </si>
  <si>
    <t>66,9*1</t>
  </si>
  <si>
    <t>43,6*1</t>
  </si>
  <si>
    <t>3,5*1</t>
  </si>
  <si>
    <t>46</t>
  </si>
  <si>
    <t>005724740</t>
  </si>
  <si>
    <t>osivo směs travní krajinná - svahová</t>
  </si>
  <si>
    <t>kg</t>
  </si>
  <si>
    <t>-638527948</t>
  </si>
  <si>
    <t>170,4/5</t>
  </si>
  <si>
    <t>47</t>
  </si>
  <si>
    <t>181411131</t>
  </si>
  <si>
    <t>Založení parkového trávníku výsevem plochy do 1000 m2 v rovině a ve svahu do 1:5</t>
  </si>
  <si>
    <t>-545459131</t>
  </si>
  <si>
    <t>Založení trávníku na půdě předem připravené plochy do 1000 m2 výsevem včetně utažení parkového v rovině nebo na svahu do 1:5</t>
  </si>
  <si>
    <t>Zakládání</t>
  </si>
  <si>
    <t>48</t>
  </si>
  <si>
    <t>212752212</t>
  </si>
  <si>
    <t>Trativod z drenážních trubek plastových flexibilních D do 100 mm včetně lože otevřený výkop</t>
  </si>
  <si>
    <t>-1162991826</t>
  </si>
  <si>
    <t>Trativody z drenážních trubek se zřízením štěrkopískového lože pod trubky a s jejich obsypem v průměrném celkovém množství do 0,15 m3/m v otevřeném výkopu z trubek plastových flexibilních D přes 65 do 100 mm</t>
  </si>
  <si>
    <t>"viz. příloha č. D.4 Vzorové uložení"</t>
  </si>
  <si>
    <t>763,6+88,3+216,4</t>
  </si>
  <si>
    <t>Vodorovné konstrukce</t>
  </si>
  <si>
    <t>49</t>
  </si>
  <si>
    <t>451572111</t>
  </si>
  <si>
    <t>Lože pod potrubí otevřený výkop z kameniva drobného těženého</t>
  </si>
  <si>
    <t>-2029536693</t>
  </si>
  <si>
    <t>"viz přílohy č. D.3 Podélné profily, D.4 Vzorové uložení"</t>
  </si>
  <si>
    <t>"Stoky"</t>
  </si>
  <si>
    <t>763,6*1*0,1</t>
  </si>
  <si>
    <t>88,3*1,4*0,1</t>
  </si>
  <si>
    <t>216,4*1,4*0,1</t>
  </si>
  <si>
    <t>22,9*1*0,1</t>
  </si>
  <si>
    <t>9,8*1*0,1</t>
  </si>
  <si>
    <t>50</t>
  </si>
  <si>
    <t>452311121</t>
  </si>
  <si>
    <t>Podkladní desky z betonu prostého tř. C 8/10 otevřený výkop</t>
  </si>
  <si>
    <t>-1424282323</t>
  </si>
  <si>
    <t>" viz. příloha č. D.4 Vzorové uložení"</t>
  </si>
  <si>
    <t>(396,3+4,6)*1*0,2</t>
  </si>
  <si>
    <t>51</t>
  </si>
  <si>
    <t>452313121</t>
  </si>
  <si>
    <t>Podkladní bloky z betonu prostého tř. C 8/10 otevřený výkop</t>
  </si>
  <si>
    <t>34576236</t>
  </si>
  <si>
    <t>"viz. výkres č.D.11 Betonové bloky "</t>
  </si>
  <si>
    <t>0,026*2</t>
  </si>
  <si>
    <t>52</t>
  </si>
  <si>
    <t>452353101</t>
  </si>
  <si>
    <t>Bednění podkladních bloků otevřený výkop</t>
  </si>
  <si>
    <t>1888553059</t>
  </si>
  <si>
    <t>0,052*2,73</t>
  </si>
  <si>
    <t>Komunikace</t>
  </si>
  <si>
    <t>53</t>
  </si>
  <si>
    <t>565176111</t>
  </si>
  <si>
    <t>Asfaltový beton vrstva podkladní ACP 22 (obalované kamenivo OKH) tl 100 mm š do 3 m</t>
  </si>
  <si>
    <t>1183364067</t>
  </si>
  <si>
    <t>Asfaltový beton vrstva podkladní ACP 22 (obalované kamenivo hrubozrnné - OKH) s rozprostřením a zhutněním v pruhu šířky do 3 m, po zhutnění tl. 100 mm</t>
  </si>
  <si>
    <t>55</t>
  </si>
  <si>
    <t>567132115</t>
  </si>
  <si>
    <t>Podklad z kameniva zpevněného cementem KSC I tl 200 mm</t>
  </si>
  <si>
    <t>1561892574</t>
  </si>
  <si>
    <t>127</t>
  </si>
  <si>
    <t>573111112</t>
  </si>
  <si>
    <t>Postřik živičný infiltrační s posypem z asfaltu množství 1 kg/m2</t>
  </si>
  <si>
    <t>-681945427</t>
  </si>
  <si>
    <t>"D.3 Podélný profil,D.4 Vzorové uložení"</t>
  </si>
  <si>
    <t>"komunikace SÚS"</t>
  </si>
  <si>
    <t>(396,3+4,6)*1*2</t>
  </si>
  <si>
    <t>"komunikace místní"</t>
  </si>
  <si>
    <t>128</t>
  </si>
  <si>
    <t>573211109</t>
  </si>
  <si>
    <t>Postřik živičný spojovací z asfaltu v množství 0,50 kg/m2</t>
  </si>
  <si>
    <t>CS ÚRS 2018 01</t>
  </si>
  <si>
    <t>342154850</t>
  </si>
  <si>
    <t>Postřik spojovací PS bez posypu kamenivem z asfaltu silničního, v množství 0,50 kg/m2</t>
  </si>
  <si>
    <t>(4,6+396,3)*2</t>
  </si>
  <si>
    <t>"asfaltová komunikace místní"</t>
  </si>
  <si>
    <t>195,8*2</t>
  </si>
  <si>
    <t>(88,3+216,4)*2,6</t>
  </si>
  <si>
    <t>(22,9+9,8)*2</t>
  </si>
  <si>
    <t>56</t>
  </si>
  <si>
    <t>577144211</t>
  </si>
  <si>
    <t>Asfaltový beton ABS (ACO 11) II tl 50 mm š do 3 m</t>
  </si>
  <si>
    <t>570406897</t>
  </si>
  <si>
    <t>57</t>
  </si>
  <si>
    <t>577145111</t>
  </si>
  <si>
    <t>Asfaltový beton vrstva obrusná ACO 16 (ABH) tl 50 mm š do 3 m z nemodifikovaného asfaltu</t>
  </si>
  <si>
    <t>-1873998017</t>
  </si>
  <si>
    <t>Asfaltový beton vrstva obrusná ACO 16 (ABH) s rozprostřením a zhutněním z nemodifikovaného asfaltu, po zhutnění v pruhu šířky do 3 m tl. 50 mm</t>
  </si>
  <si>
    <t>Trubní vedení</t>
  </si>
  <si>
    <t>58</t>
  </si>
  <si>
    <t>852242122</t>
  </si>
  <si>
    <t xml:space="preserve">Montáž potrubí z trub litinových tlakových přírubových délky do 1 m otevřený výkop DN 50 </t>
  </si>
  <si>
    <t>kus</t>
  </si>
  <si>
    <t>1514700394</t>
  </si>
  <si>
    <t>Montáž potrubí z trub litinových tlakových přírubových délky do 1 m otevřený výkop DN 50</t>
  </si>
  <si>
    <t>59</t>
  </si>
  <si>
    <t>552532170</t>
  </si>
  <si>
    <t>trouba přírubová litinová práškový epoxid tl.250µm FF DN 50 mm délka 300 mm</t>
  </si>
  <si>
    <t>486937501</t>
  </si>
  <si>
    <t>60</t>
  </si>
  <si>
    <t>552532220</t>
  </si>
  <si>
    <t>trouba přírubová litinová práškový epoxid tl.250µm FF DN 50 mm délka 1000 mm</t>
  </si>
  <si>
    <t>-1363438475</t>
  </si>
  <si>
    <t>61</t>
  </si>
  <si>
    <t>857242122</t>
  </si>
  <si>
    <t>Montáž litinových tvarovek jednoosých přírubových otevřený výkop DN 50,80</t>
  </si>
  <si>
    <t>-437678618</t>
  </si>
  <si>
    <t>62</t>
  </si>
  <si>
    <t>552540450</t>
  </si>
  <si>
    <t>koleno přírubové z tvárné litiny,práškový epoxid, tl.250µm s patkou N-kus DN 50 mm</t>
  </si>
  <si>
    <t>1593459994</t>
  </si>
  <si>
    <t>63</t>
  </si>
  <si>
    <t>552518046</t>
  </si>
  <si>
    <t>Speciální příruba jištěná proti posunu DN 50/63</t>
  </si>
  <si>
    <t>-452658327</t>
  </si>
  <si>
    <t>64</t>
  </si>
  <si>
    <t>857244121</t>
  </si>
  <si>
    <t>Montáž litinových tvarovek odbočných přírubových otevřený výkop DN 50,80</t>
  </si>
  <si>
    <t>-1455377029</t>
  </si>
  <si>
    <t>65</t>
  </si>
  <si>
    <t>552535020</t>
  </si>
  <si>
    <t>tvarovka přírubová litinová s přírubovou odbočkou,práškový epoxid, tl.250µm T-kus DN 50/50 mm</t>
  </si>
  <si>
    <t>-1504744742</t>
  </si>
  <si>
    <t>66</t>
  </si>
  <si>
    <t>871211121</t>
  </si>
  <si>
    <t>Montáž potrubí z trubek z tlak. polyetylénu otevřený výkop svařovaných vnější průměr 63 mm</t>
  </si>
  <si>
    <t>2115572280</t>
  </si>
  <si>
    <t>Montáž potrubí z trubek z tlakového polyetylénu otevřený výkop svařovaných vnější průměr 63 mm</t>
  </si>
  <si>
    <t>67</t>
  </si>
  <si>
    <t>319421642</t>
  </si>
  <si>
    <t>spojka , 63-63</t>
  </si>
  <si>
    <t>-705089205</t>
  </si>
  <si>
    <t>ISO spojka ,č.6440, 45 st, 63-63</t>
  </si>
  <si>
    <t>68</t>
  </si>
  <si>
    <t>286159290</t>
  </si>
  <si>
    <t>trubka vodovodní tlaková RC protect (PE 100 RC) 63x3,8 , kotouče 100 m</t>
  </si>
  <si>
    <t>-1757182935</t>
  </si>
  <si>
    <t>trubka vodovodní tlaková (PE 100 RC) 63x3,8, kotouče 100 m</t>
  </si>
  <si>
    <t>103+242,1</t>
  </si>
  <si>
    <t>69</t>
  </si>
  <si>
    <t>871353122</t>
  </si>
  <si>
    <t>Montáž potrubí z kanalizačních trub z PVC otevřený výkop sklon do 20 % DN 250</t>
  </si>
  <si>
    <t>-1324690784</t>
  </si>
  <si>
    <t>70</t>
  </si>
  <si>
    <t>286152160</t>
  </si>
  <si>
    <t>trubka kanalizační PP potrubí s profilovanou stěnou DN 250 mm/ 5 m</t>
  </si>
  <si>
    <t>1139143199</t>
  </si>
  <si>
    <t>trubka kanalizační ULTRA RIB UR-2 DIN 250 mm/ 5 m</t>
  </si>
  <si>
    <t>71</t>
  </si>
  <si>
    <t>871373121</t>
  </si>
  <si>
    <t>Montáž potrubí z kanalizačních trub z PVC otevřený výkop sklon do 20 % DN 300</t>
  </si>
  <si>
    <t>-510249691</t>
  </si>
  <si>
    <t>72</t>
  </si>
  <si>
    <t>286152220</t>
  </si>
  <si>
    <t>trubka kanalizační PP s profilovanou stěnou DN 300 mm/ 5 m</t>
  </si>
  <si>
    <t>1542258325</t>
  </si>
  <si>
    <t>trubka kanalizační ULTRA RIB UR-2 DIN 300 mm/ 5 m</t>
  </si>
  <si>
    <t>73</t>
  </si>
  <si>
    <t>877211121</t>
  </si>
  <si>
    <t>Montáž elektrotvarovek na potrubí z trubek z tlakového PE otevřený výkop vnější průměr 63 mm- viz. příloha č. D.2.5 Kladečské schéma kanalizačního výtlaku, D.2.8 Výpis materiálu</t>
  </si>
  <si>
    <t>-2016447286</t>
  </si>
  <si>
    <t>Montáž elektrotvarovek na potrubí z trubek z tlakového PE otevřený výkop vnější průměr 63 mm</t>
  </si>
  <si>
    <t>74</t>
  </si>
  <si>
    <t>286149340</t>
  </si>
  <si>
    <t>elektrokoleno 90°, PE 100, PN 16, d 63</t>
  </si>
  <si>
    <t>15730604</t>
  </si>
  <si>
    <t>75</t>
  </si>
  <si>
    <t>891217158</t>
  </si>
  <si>
    <t>Montáž propl.souprav DN 50</t>
  </si>
  <si>
    <t>879853789</t>
  </si>
  <si>
    <t>76</t>
  </si>
  <si>
    <t>422243974</t>
  </si>
  <si>
    <t>propl.souprava pro odp.vodu,DN50,h=1,8m</t>
  </si>
  <si>
    <t>1397335594</t>
  </si>
  <si>
    <t>77</t>
  </si>
  <si>
    <t>891241113</t>
  </si>
  <si>
    <t>Montáž šoupátek otevřený výkop DN 50,80</t>
  </si>
  <si>
    <t>118577358</t>
  </si>
  <si>
    <t>78</t>
  </si>
  <si>
    <t>422910720</t>
  </si>
  <si>
    <t>souprava zemní  pro šoupátka DN 40-50 mm, Rd 1,5 m</t>
  </si>
  <si>
    <t>321855644</t>
  </si>
  <si>
    <t>souprava zemní pro šoupátka DN 40-50 mm, Rd 1,5 m</t>
  </si>
  <si>
    <t>79</t>
  </si>
  <si>
    <t>422243985</t>
  </si>
  <si>
    <t>šoupě deskové DN50 pro zásyp</t>
  </si>
  <si>
    <t>-1452112405</t>
  </si>
  <si>
    <t>80</t>
  </si>
  <si>
    <t>892372111</t>
  </si>
  <si>
    <t>Zabezpečení konců vodovodního potrubí DN do 300 při tlakových zkouškách</t>
  </si>
  <si>
    <t>-102473691</t>
  </si>
  <si>
    <t>81</t>
  </si>
  <si>
    <t>892381111</t>
  </si>
  <si>
    <t>Tlaková zkouška vodou potrubí DN 250, DN 300 nebo 350</t>
  </si>
  <si>
    <t>1257741695</t>
  </si>
  <si>
    <t>82</t>
  </si>
  <si>
    <t>892241111</t>
  </si>
  <si>
    <t>Tlaková zkouška kanalizačního  a vodovodního potrubí do 80 - viz. příloha č. D.2.2 Podélné profily</t>
  </si>
  <si>
    <t>1607268614</t>
  </si>
  <si>
    <t>Tlaková zkouška vodovodního potrubí do 80</t>
  </si>
  <si>
    <t>83</t>
  </si>
  <si>
    <t>894118001</t>
  </si>
  <si>
    <t>Příplatek ZKD 0,60 m výšky vstupu na potrubí</t>
  </si>
  <si>
    <t>-2057325742</t>
  </si>
  <si>
    <t>84</t>
  </si>
  <si>
    <t>894302148</t>
  </si>
  <si>
    <t>Dopravné stav. části z betonu ČS 1-2</t>
  </si>
  <si>
    <t>-1497011488</t>
  </si>
  <si>
    <t>Dopravné stav. části ČS 1-5</t>
  </si>
  <si>
    <t>85</t>
  </si>
  <si>
    <t>894302154</t>
  </si>
  <si>
    <t>ČS1 z bet.dílců-stav.část-viz. příloha č. D.7.1 Čerpací stanice - vnitř. prům. 2,0m, vnějším prům. 2,3m a výš 2,97m, Dno tl. 200 mm svahováno k čerpadlům.</t>
  </si>
  <si>
    <t>309321869</t>
  </si>
  <si>
    <t>ČS odp. vod - ČS1, stav. část dle nabídky</t>
  </si>
  <si>
    <t>86</t>
  </si>
  <si>
    <t>894302155</t>
  </si>
  <si>
    <t>ČS odp. vod - ČS1, čerpadlo ponorné kalové s příslušenstvím-čerpané množství 4,0 l/s, dopravní výška 12,8m, jmenovitý výkon/jmenovitý proud: 2,5kW/5,5A, otáčky čerpadla 2848 1/min</t>
  </si>
  <si>
    <t>-865561213</t>
  </si>
  <si>
    <t>ČS odp. vod - ČS1, čerpadlo s příslušenstvím</t>
  </si>
  <si>
    <t>87</t>
  </si>
  <si>
    <t>894302144</t>
  </si>
  <si>
    <t>ČS2 z bet. dílců-stav.část-viz příloha D.7.2 Čerpací stanice o vnitř.prům.2,0m, vnějším prům.2,3m a výšce 4,6m.</t>
  </si>
  <si>
    <t>675723430</t>
  </si>
  <si>
    <t>ČS odp. vod - ČS2</t>
  </si>
  <si>
    <t>88</t>
  </si>
  <si>
    <t>894302156</t>
  </si>
  <si>
    <t xml:space="preserve">ČS odp. vod - ČS2, čerpadlo ponorné kalové s příslušenstvím-čerpané množství 3,1l/s, dopravní výška 15,9m, jmenovitý výkon/proud 2,5kW/5,5 A, otáčky čerpadla 2848 1/min </t>
  </si>
  <si>
    <t>1565401499</t>
  </si>
  <si>
    <t xml:space="preserve">ČS odp. vod - ČS2, čerpadlo s příslušenstvím </t>
  </si>
  <si>
    <t>89</t>
  </si>
  <si>
    <t>894302164</t>
  </si>
  <si>
    <t>Montáž vystrojení ČS</t>
  </si>
  <si>
    <t>-66922272</t>
  </si>
  <si>
    <t>90</t>
  </si>
  <si>
    <t>894302165</t>
  </si>
  <si>
    <t>Zvedací zařízení-mobilní jeřáb</t>
  </si>
  <si>
    <t>1627330321</t>
  </si>
  <si>
    <t>Zvedací zařízení-mobilní jeřáb, dle nabídky</t>
  </si>
  <si>
    <t>91</t>
  </si>
  <si>
    <t>894302166</t>
  </si>
  <si>
    <t>Patka pro osazení jeřábu</t>
  </si>
  <si>
    <t>-933894802</t>
  </si>
  <si>
    <t>Patka pro osazení jeřábu-dle nab.</t>
  </si>
  <si>
    <t>92</t>
  </si>
  <si>
    <t>452386111.1</t>
  </si>
  <si>
    <t>Vyrovnávací prstence z betonu prostého tř. C 25/30 v do 100 mm</t>
  </si>
  <si>
    <t>CS ÚRS 2015 01</t>
  </si>
  <si>
    <t>2065018913</t>
  </si>
  <si>
    <t>Vyrovnávací prstence z betonu prostého tř. B 7,5 v do 100 mm</t>
  </si>
  <si>
    <t>93</t>
  </si>
  <si>
    <t>452386121.1</t>
  </si>
  <si>
    <t>Vyrovnávací prstence z betonu prostého tř. C 25/30 v do 200 mm</t>
  </si>
  <si>
    <t>-365056420</t>
  </si>
  <si>
    <t xml:space="preserve">Vyrovnávací prstence z betonu prostého tř. B 7,5 v do 200 mm </t>
  </si>
  <si>
    <t>94</t>
  </si>
  <si>
    <t>452386131.1</t>
  </si>
  <si>
    <t>Vyrovnávací prstence z betonu prostého tř. C 25/30 v nad 200 mm</t>
  </si>
  <si>
    <t>523637886</t>
  </si>
  <si>
    <t>Vyrovnávací prstence z betonu prostého tř. B 7,5 v nad 200 mm</t>
  </si>
  <si>
    <t>95</t>
  </si>
  <si>
    <t>894411311</t>
  </si>
  <si>
    <t>Osazení železobetonových dílců pro šachty skruží rovných</t>
  </si>
  <si>
    <t>-980467962</t>
  </si>
  <si>
    <t>96</t>
  </si>
  <si>
    <t>592241120</t>
  </si>
  <si>
    <t>skruž betonová s ocelovými stupadly TBS-Q 1000/250/90 SP 100x25x9 cm</t>
  </si>
  <si>
    <t>1573675068</t>
  </si>
  <si>
    <t>skruž betonová s ocelovými stupadly 100x25x9 cm</t>
  </si>
  <si>
    <t>97</t>
  </si>
  <si>
    <t>592241130</t>
  </si>
  <si>
    <t>skruž betonová s ocelovými stupadly TBS-Q 1000/500/90 SP100x50x9 cm</t>
  </si>
  <si>
    <t>-1883875971</t>
  </si>
  <si>
    <t>skruž betonová s ocelovými stupadly 100x50x9 cm</t>
  </si>
  <si>
    <t>98</t>
  </si>
  <si>
    <t>894412411</t>
  </si>
  <si>
    <t>Osazení železobetonových dílců pro šachty skruží přechodových</t>
  </si>
  <si>
    <t>322497316</t>
  </si>
  <si>
    <t>99</t>
  </si>
  <si>
    <t>592241680</t>
  </si>
  <si>
    <t>skruž betonová přechodová TBR-Q 625/600/120 SPK 62,5/100x60x12 cm</t>
  </si>
  <si>
    <t>-1801534257</t>
  </si>
  <si>
    <t>100</t>
  </si>
  <si>
    <t>894414111</t>
  </si>
  <si>
    <t>Osazení železobetonových dílců pro šachty skruží základových (dno)</t>
  </si>
  <si>
    <t>1608660399</t>
  </si>
  <si>
    <t>101</t>
  </si>
  <si>
    <t>592241811</t>
  </si>
  <si>
    <t>dno betonové šachtové TBZ Q 250-700 D 130x115x15 cm</t>
  </si>
  <si>
    <t>-374206521</t>
  </si>
  <si>
    <t>prefabrikáty pro vstupní šachty a drenážní šachtice (betonové a železobetonové) šachty pro odpadní kanály a potrubí uložená v zemi dno šachtové TZZ-Q 1000/1000  100/130 x 115 x 15</t>
  </si>
  <si>
    <t>102</t>
  </si>
  <si>
    <t>592241822</t>
  </si>
  <si>
    <t>dno betonové šachtové TBZ-Q300-750</t>
  </si>
  <si>
    <t>-48109418</t>
  </si>
  <si>
    <t>103</t>
  </si>
  <si>
    <t>899104111</t>
  </si>
  <si>
    <t>Osazení poklopů litinových nebo ocelových včetně rámů hmotnosti nad 150 kg</t>
  </si>
  <si>
    <t>1024062714</t>
  </si>
  <si>
    <t>104</t>
  </si>
  <si>
    <t>552434420</t>
  </si>
  <si>
    <t>poklop na vstupní šachtu litinový D650</t>
  </si>
  <si>
    <t>-2034282834</t>
  </si>
  <si>
    <t>poklop na vstupní šachtu litinový D600 D</t>
  </si>
  <si>
    <t>105</t>
  </si>
  <si>
    <t>592243480</t>
  </si>
  <si>
    <t>těsnění elastomerové pro spojení šachetních dílů EMT DN 1000</t>
  </si>
  <si>
    <t>1066057929</t>
  </si>
  <si>
    <t>těsnění elastomerové pro spojení šachetních dílů DN 1000</t>
  </si>
  <si>
    <t>106</t>
  </si>
  <si>
    <t>899401112</t>
  </si>
  <si>
    <t>Osazení poklopů litinových šoupátkových</t>
  </si>
  <si>
    <t>1017575404</t>
  </si>
  <si>
    <t>107</t>
  </si>
  <si>
    <t>422913520</t>
  </si>
  <si>
    <t>poklop litinový -šoupátkový</t>
  </si>
  <si>
    <t>191236021</t>
  </si>
  <si>
    <t>poklop litinový typ 504-šoupátkový</t>
  </si>
  <si>
    <t>Ostatní konstrukce a práce-bourání</t>
  </si>
  <si>
    <t>108</t>
  </si>
  <si>
    <t>919723211</t>
  </si>
  <si>
    <t>Zalití dilatačních spár podélných za studena s těsněním š 9 mm</t>
  </si>
  <si>
    <t>555921562</t>
  </si>
  <si>
    <t>4,6*2</t>
  </si>
  <si>
    <t>396,3*2</t>
  </si>
  <si>
    <t>150,2*2</t>
  </si>
  <si>
    <t>91,8*2</t>
  </si>
  <si>
    <t>242,1*2</t>
  </si>
  <si>
    <t>109</t>
  </si>
  <si>
    <t>589421000</t>
  </si>
  <si>
    <t>směs živičná pro litý asfalt jemnozrnný LAJ</t>
  </si>
  <si>
    <t>1153171379</t>
  </si>
  <si>
    <t>směsi silniční živičné stavební pro kryty směs živičná pro litý asfalt jemnozrnný - LAJ</t>
  </si>
  <si>
    <t>2161,6/157</t>
  </si>
  <si>
    <t>110</t>
  </si>
  <si>
    <t>919735111</t>
  </si>
  <si>
    <t>Řezání stávajícího živičného krytu hl do 50 mm</t>
  </si>
  <si>
    <t>-891289069</t>
  </si>
  <si>
    <t>Řezání stávajícího živičného krytu nebo podkladu hloubky do 50 mm</t>
  </si>
  <si>
    <t>111</t>
  </si>
  <si>
    <t>979082213</t>
  </si>
  <si>
    <t>Vodorovná doprava suti po suchu do 1 km</t>
  </si>
  <si>
    <t>-1076833006</t>
  </si>
  <si>
    <t>112</t>
  </si>
  <si>
    <t>979082219</t>
  </si>
  <si>
    <t>Příplatek ZKD 1 km u vodorovné dopravy suti po suchu do 1 km</t>
  </si>
  <si>
    <t>-1235965</t>
  </si>
  <si>
    <t>911,344*15</t>
  </si>
  <si>
    <t>Přesun hmot</t>
  </si>
  <si>
    <t>113</t>
  </si>
  <si>
    <t>979097115</t>
  </si>
  <si>
    <t>Poplatek za skládku - ostatní zemina</t>
  </si>
  <si>
    <t>-709620067</t>
  </si>
  <si>
    <t>2940,14*2</t>
  </si>
  <si>
    <t>114</t>
  </si>
  <si>
    <t>979099141.1</t>
  </si>
  <si>
    <t>Poplatek za skládku - asfaltový povrch bez příměsi</t>
  </si>
  <si>
    <t>1290780384</t>
  </si>
  <si>
    <t>115</t>
  </si>
  <si>
    <t>99827610</t>
  </si>
  <si>
    <t>Přesun hmot pro trubní vedení z trub z plastických hmot otevřený výkop</t>
  </si>
  <si>
    <t>-998561007</t>
  </si>
  <si>
    <t>PSV</t>
  </si>
  <si>
    <t>Práce a dodávky PSV</t>
  </si>
  <si>
    <t>711</t>
  </si>
  <si>
    <t>Izolace proti vodě, vlhkosti a plynům</t>
  </si>
  <si>
    <t>116</t>
  </si>
  <si>
    <t>711511101</t>
  </si>
  <si>
    <t>Provedení hydroizolace potrubí za studena penetračním nátěrem - viz příloha č. D.2.4.1 Revizní šachta, D.2.4.2 Tabulka šachet</t>
  </si>
  <si>
    <t>521929875</t>
  </si>
  <si>
    <t>Provedení hydroizolace potrubí za studena penetračním nátěrem</t>
  </si>
  <si>
    <t>(2*PI*0,5*0,5+2*PI*0,5*2,55)*35</t>
  </si>
  <si>
    <t>117</t>
  </si>
  <si>
    <t>111631500</t>
  </si>
  <si>
    <t>lak asfaltový  bal 9 kg</t>
  </si>
  <si>
    <t>-1906522019</t>
  </si>
  <si>
    <t>lak asfaltový PENETRAL ALP- 20 kg</t>
  </si>
  <si>
    <t>334,285714285714*0,00035 'Přepočtené koeficientem množství</t>
  </si>
  <si>
    <t>118</t>
  </si>
  <si>
    <t>711511102</t>
  </si>
  <si>
    <t>Provedení hydroizolace potrubí za studena asfaltovým lakem - - viz příloha č. D.2.4.1 Revizní šachta, D.2.4.2 Tabulka šachet</t>
  </si>
  <si>
    <t>1449368274</t>
  </si>
  <si>
    <t>Provedení hydroizolace potrubí za studena asfaltovým lakem</t>
  </si>
  <si>
    <t>119</t>
  </si>
  <si>
    <t>111613320</t>
  </si>
  <si>
    <t>asfalt stavebně-izolační,  bal. 190 kg</t>
  </si>
  <si>
    <t>1854204783</t>
  </si>
  <si>
    <t>asfalt stavebně-izolační,  PARABIT AZIT 105 BUBNY</t>
  </si>
  <si>
    <t>266,667*0,00075 'Přepočtené koeficientem množství</t>
  </si>
  <si>
    <t>120</t>
  </si>
  <si>
    <t>998711101</t>
  </si>
  <si>
    <t>Přesun hmot pro izolace proti vodě, vlhkosti a plynům v objektech výšky do 6 m</t>
  </si>
  <si>
    <t>-549851038</t>
  </si>
  <si>
    <t>722</t>
  </si>
  <si>
    <t>Zdravotechnika - vnitřní vodovod</t>
  </si>
  <si>
    <t>121</t>
  </si>
  <si>
    <t>722260909</t>
  </si>
  <si>
    <t>Montáž průtokoměrů přírubových DN 50</t>
  </si>
  <si>
    <t>-947688759</t>
  </si>
  <si>
    <t>122</t>
  </si>
  <si>
    <t>388217172</t>
  </si>
  <si>
    <t>magneticko-indukční průtokoměr,DN50</t>
  </si>
  <si>
    <t>512284614</t>
  </si>
  <si>
    <t>magneticko-indukční průtokoměr OPTIFLUX100W,DN50</t>
  </si>
  <si>
    <t>744</t>
  </si>
  <si>
    <t>Elektromontáže - rozvody vodičů měděných</t>
  </si>
  <si>
    <t>123</t>
  </si>
  <si>
    <t>744731210</t>
  </si>
  <si>
    <t>Montáž kabel Cu sdělovací sk.2 2-7x1,5 mm umístěný volně</t>
  </si>
  <si>
    <t>CS ÚRS 2014 01</t>
  </si>
  <si>
    <t>-232997692</t>
  </si>
  <si>
    <t>124</t>
  </si>
  <si>
    <t>341110600.1</t>
  </si>
  <si>
    <t>kabel silový s Cu jádrem 4x1,5 mm2</t>
  </si>
  <si>
    <t>1751665912</t>
  </si>
  <si>
    <t>125</t>
  </si>
  <si>
    <t>979082255</t>
  </si>
  <si>
    <t>Elektročást ČS 1</t>
  </si>
  <si>
    <t>-58671045</t>
  </si>
  <si>
    <t>Elektročást ČS včetně vybavení</t>
  </si>
  <si>
    <t>126</t>
  </si>
  <si>
    <t>979082256</t>
  </si>
  <si>
    <t>Elektročást ČS 2</t>
  </si>
  <si>
    <t>1048930334</t>
  </si>
  <si>
    <t>Elektročást ČS 2 včetně vybavení</t>
  </si>
  <si>
    <t>2794,166</t>
  </si>
  <si>
    <t>ZobohKanalVedlStok - Kanalizace Kolín - Zibohlavy</t>
  </si>
  <si>
    <t>113107221</t>
  </si>
  <si>
    <t>Odstranění podkladu pl přes 200 m2 z kameniva drceného tl 100 mm</t>
  </si>
  <si>
    <t>-1126870474</t>
  </si>
  <si>
    <t>Odstranění podkladů nebo krytů s přemístěním hmot na skládku na vzdálenost do 20 m nebo s naložením na dopravní prostředek v ploše jednotlivě přes 200 m2 z kameniva hrubého drceného, o tl. vrstvy do 100 mm</t>
  </si>
  <si>
    <t>23,4*1</t>
  </si>
  <si>
    <t>396,7*1</t>
  </si>
  <si>
    <t>618,1*1</t>
  </si>
  <si>
    <t>82,4*1</t>
  </si>
  <si>
    <t>623141921</t>
  </si>
  <si>
    <t>"betonový panel"</t>
  </si>
  <si>
    <t>13,5*1</t>
  </si>
  <si>
    <t>895799680</t>
  </si>
  <si>
    <t>964676574</t>
  </si>
  <si>
    <t>113151111</t>
  </si>
  <si>
    <t>Rozebrání zpevněných ploch ze silničních dílců</t>
  </si>
  <si>
    <t>1247823433</t>
  </si>
  <si>
    <t>Rozebírání zpevněných ploch s přemístěním na skládku na vzdálenost do 20 m nebo s naložením na dopravní prostředek ze silničních panelů</t>
  </si>
  <si>
    <t>13,5*3</t>
  </si>
  <si>
    <t>113154323</t>
  </si>
  <si>
    <t>Frézování živičného krytu tl 50 mm pruh š 1 m pl do 10000 m2 bez překážek v trase</t>
  </si>
  <si>
    <t>818169714</t>
  </si>
  <si>
    <t>Frézování živičného podkladu nebo krytu s naložením na dopravní prostředek plochy přes 1 000 do 10 000 m2 bez překážek v trase pruhu šířky do 1 m, tloušťky vrstvy 50 mm</t>
  </si>
  <si>
    <t>82,4*2,5</t>
  </si>
  <si>
    <t>-1810497437</t>
  </si>
  <si>
    <t>-568633771</t>
  </si>
  <si>
    <t>1495977416</t>
  </si>
  <si>
    <t>119001402</t>
  </si>
  <si>
    <t>Dočasné zajištění potrubí ocelového nebo litinového DN do 500</t>
  </si>
  <si>
    <t>-1093251640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</si>
  <si>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přes 200 do 500</t>
  </si>
  <si>
    <t>1*1</t>
  </si>
  <si>
    <t>-930070171</t>
  </si>
  <si>
    <t>9*1</t>
  </si>
  <si>
    <t>659901323</t>
  </si>
  <si>
    <t>"Hlavní stoky"</t>
  </si>
  <si>
    <t>1,55*1,05*9</t>
  </si>
  <si>
    <t>1,6*1,1*3</t>
  </si>
  <si>
    <t>1,563*1,063*2</t>
  </si>
  <si>
    <t>1,58*1,08*2</t>
  </si>
  <si>
    <t>1,725*1,225*1</t>
  </si>
  <si>
    <t>659122020</t>
  </si>
  <si>
    <t>8,1*1*0,1</t>
  </si>
  <si>
    <t>25,2*1*0,1</t>
  </si>
  <si>
    <t>1187381817</t>
  </si>
  <si>
    <t>23,4*2,805*1-23,4*0,25*1</t>
  </si>
  <si>
    <t>8,1*2,81*1-8,1*0,1*1</t>
  </si>
  <si>
    <t>396,7*2,277*1-396,7*0,25*1</t>
  </si>
  <si>
    <t>618,1*2,61*1-618,1*0,25*1</t>
  </si>
  <si>
    <t>82,4*2,333*1-82,4*0,25*1</t>
  </si>
  <si>
    <t>25,2*2,42*1-25,2*0,1*1</t>
  </si>
  <si>
    <t>13,5*2,49*1-13,5*0,25*1</t>
  </si>
  <si>
    <t>50*(0,8*1,8*2,498)-0,8*1,8*0,25</t>
  </si>
  <si>
    <t>3*(0,8*1,8*2,293)-0,8*1,8*0,1</t>
  </si>
  <si>
    <t>1720158703</t>
  </si>
  <si>
    <t>-1400253901</t>
  </si>
  <si>
    <t>-2023863514</t>
  </si>
  <si>
    <t>-284587734</t>
  </si>
  <si>
    <t>-1064905044</t>
  </si>
  <si>
    <t>141721119</t>
  </si>
  <si>
    <t>Řízený zemní protlak hloubky do 6 m vnějšího průměru do 400 mm v hornině tř 1 až 4</t>
  </si>
  <si>
    <t>-316142842</t>
  </si>
  <si>
    <t>Řízený zemní protlak v hornině tř. 1 až 4, včetně protlačení trub v hloubce do 6 m vnějšího průměru vrtu přes 350 do 400 mm</t>
  </si>
  <si>
    <t>-1291101365</t>
  </si>
  <si>
    <t>"stoka A - úseky mezi šachtami"</t>
  </si>
  <si>
    <t>23,4*2,805*2</t>
  </si>
  <si>
    <t>8,1*2,81*2</t>
  </si>
  <si>
    <t>396,7*2,277*2</t>
  </si>
  <si>
    <t>618,1*2,61*2</t>
  </si>
  <si>
    <t>82,4*2,333*2</t>
  </si>
  <si>
    <t>25,2*2,42*2</t>
  </si>
  <si>
    <t>13,5*2,49*2</t>
  </si>
  <si>
    <t>Mezisoučet</t>
  </si>
  <si>
    <t>-474,404</t>
  </si>
  <si>
    <t>-1656916556</t>
  </si>
  <si>
    <t>1,8*2,498*2*50</t>
  </si>
  <si>
    <t>1,8*2,293*2*3</t>
  </si>
  <si>
    <t>242929721</t>
  </si>
  <si>
    <t>"Stoka A1"</t>
  </si>
  <si>
    <t>20,85*2,36*1-20,85*1*0,25</t>
  </si>
  <si>
    <t>"stoka A2"</t>
  </si>
  <si>
    <t>105,1*2,25*1-105,1*1*0,25</t>
  </si>
  <si>
    <t>237,9*2,25*1-237,9*1*0,25</t>
  </si>
  <si>
    <t>18,1*2,22*1-18,1*1*0,1</t>
  </si>
  <si>
    <t>"stoka A2-1"</t>
  </si>
  <si>
    <t>23,1*2,22*1-23,1*1*0,25</t>
  </si>
  <si>
    <t>"stoka A2-1-1"</t>
  </si>
  <si>
    <t>7,9*2,38*1-7,9*1*0,25</t>
  </si>
  <si>
    <t>5*2,13*1-5*1*0,1</t>
  </si>
  <si>
    <t>"stoka A2-2"</t>
  </si>
  <si>
    <t>191,1*2,26*1-191,1*1*0,25</t>
  </si>
  <si>
    <t>"stoka A2-2-1"</t>
  </si>
  <si>
    <t>51,7*2,07*1-51,7*1*0,25</t>
  </si>
  <si>
    <t>"stoka A2-2-2"</t>
  </si>
  <si>
    <t>13,5*2,21*1-13,5*1*0,25</t>
  </si>
  <si>
    <t>"stoka A3"</t>
  </si>
  <si>
    <t>31*2,23*1-31*1*0,25</t>
  </si>
  <si>
    <t>"stoka A4"</t>
  </si>
  <si>
    <t>10,9*2,35*1-10,9*1*0,25</t>
  </si>
  <si>
    <t>23,4*2,34*1-23,4*1*0,25</t>
  </si>
  <si>
    <t>"stoka C1"</t>
  </si>
  <si>
    <t>10,1*2,28*1-10,1*1*0,25</t>
  </si>
  <si>
    <t>"stoka C2"</t>
  </si>
  <si>
    <t>19,8*2,31*1-19,8*1*0,25</t>
  </si>
  <si>
    <t>"stoka C3"</t>
  </si>
  <si>
    <t>21,5*2,32*1-21,5*1*0,25</t>
  </si>
  <si>
    <t>32*(2,11*0,8*1,8)-32*(0,25*0,8*1,8)</t>
  </si>
  <si>
    <t>1698,751*0,75</t>
  </si>
  <si>
    <t>1412640645</t>
  </si>
  <si>
    <t>41,85*3,28*1-41,85*1*0,25</t>
  </si>
  <si>
    <t>"Stoka A2"</t>
  </si>
  <si>
    <t>42,9*2,7*1-42,9*1*0,25</t>
  </si>
  <si>
    <t>19,1*2,54*1-19,1*1*0,25</t>
  </si>
  <si>
    <t>"Stoka A2-1"</t>
  </si>
  <si>
    <t>2,9*2,69*1-2,9*1*0,25</t>
  </si>
  <si>
    <t>2,9*2,61*1-2,9*1*0,1</t>
  </si>
  <si>
    <t>7,3*2,74*1-7,3*1*0,1</t>
  </si>
  <si>
    <t>28,2*2,68*1-28,2*1*0,25</t>
  </si>
  <si>
    <t>"Stoka A2-1-1"</t>
  </si>
  <si>
    <t>6*2,74*1-6*1*0,25</t>
  </si>
  <si>
    <t>5,6*2,62*1-5,6*1*0,25</t>
  </si>
  <si>
    <t>"Stoka A4"</t>
  </si>
  <si>
    <t>96,3*2,81*1-96,3*1*0,25</t>
  </si>
  <si>
    <t>18,6*2,78*1-18,6*1*0,25</t>
  </si>
  <si>
    <t>"Stoka C2"</t>
  </si>
  <si>
    <t>52,5*3,07*1-52,5*1*0,25</t>
  </si>
  <si>
    <t>"Stoka C3"</t>
  </si>
  <si>
    <t>51,2*3,09*1-51,2*1*0,25</t>
  </si>
  <si>
    <t>20*(2,99*0,8*1,8)-6*(0,25*0,8*1,8)</t>
  </si>
  <si>
    <t>1077,011*0,75</t>
  </si>
  <si>
    <t>-847461874</t>
  </si>
  <si>
    <t>1698,751*0,25</t>
  </si>
  <si>
    <t>1048183089</t>
  </si>
  <si>
    <t>1077,011*0,25</t>
  </si>
  <si>
    <t>920116145</t>
  </si>
  <si>
    <t>(hlryh-1692,746+(3308,748/2))*0,75</t>
  </si>
  <si>
    <t>1809505985</t>
  </si>
  <si>
    <t>2066,846*6</t>
  </si>
  <si>
    <t>-974528318</t>
  </si>
  <si>
    <t>(hlryh-1692,746+(3308,748/2))*0,25</t>
  </si>
  <si>
    <t>1643127735</t>
  </si>
  <si>
    <t>688,949*6</t>
  </si>
  <si>
    <t>-578662507</t>
  </si>
  <si>
    <t>hlryh-1692,746+(3308,748/2)</t>
  </si>
  <si>
    <t>-1462188956</t>
  </si>
  <si>
    <t>23,4*1,655*1</t>
  </si>
  <si>
    <t>8,1*2,01*1</t>
  </si>
  <si>
    <t>396,7*1,18*1</t>
  </si>
  <si>
    <t>618,1*1,61*1</t>
  </si>
  <si>
    <t>82,4*1,33*1</t>
  </si>
  <si>
    <t>25,2*1,67*1</t>
  </si>
  <si>
    <t>13,5*1,69*1</t>
  </si>
  <si>
    <t>-1691917925</t>
  </si>
  <si>
    <t>1692,746*2-38,372*2</t>
  </si>
  <si>
    <t>1049976985</t>
  </si>
  <si>
    <t>23,4*1*0,6-(PI*0,150*0,150*23,4)</t>
  </si>
  <si>
    <t>8,1*1*0,6-(PI*0,150*0,150*8,1)</t>
  </si>
  <si>
    <t>396,7*1*0,55-(PI*0,125*0,125*396,7)</t>
  </si>
  <si>
    <t>618,1*1*0,55-(PI*0,125*0,125*618,1)</t>
  </si>
  <si>
    <t>82,4*1*0,55-(PI*0,125*0,125*82,4)</t>
  </si>
  <si>
    <t>25,2*1*0,55-(PI*0,125*0,125*25,2)</t>
  </si>
  <si>
    <t>13,5*1*0,55-(PI*0,125*0,125*13,5)</t>
  </si>
  <si>
    <t>0,8*1,8*0,3*52</t>
  </si>
  <si>
    <t>1025406321</t>
  </si>
  <si>
    <t>608,123*2</t>
  </si>
  <si>
    <t>-174426699</t>
  </si>
  <si>
    <t>"tráva potřebná pro obnovu stavební rýhy"</t>
  </si>
  <si>
    <t>33,3*1</t>
  </si>
  <si>
    <t>735525264</t>
  </si>
  <si>
    <t>33,3/5</t>
  </si>
  <si>
    <t>2079523256</t>
  </si>
  <si>
    <t>323283532</t>
  </si>
  <si>
    <t>23,4+8,1+396,7+618,1+82,4+25,2+13,5</t>
  </si>
  <si>
    <t>291211111</t>
  </si>
  <si>
    <t>Zřízení plochy ze silničních panelů do lože tl 50 mm z kameniva</t>
  </si>
  <si>
    <t>1028507815</t>
  </si>
  <si>
    <t>Zřízení zpevněné plochy ze silničních panelů osazených do lože tl. 50 mm z kameniva</t>
  </si>
  <si>
    <t>593811020</t>
  </si>
  <si>
    <t>panel silniční IZD 300/150/15 JP 6 tun 300x150x15 cm</t>
  </si>
  <si>
    <t>326670655</t>
  </si>
  <si>
    <t xml:space="preserve">panel silniční 300x150x15 cm, 6t- jednorázové </t>
  </si>
  <si>
    <t>-1199781187</t>
  </si>
  <si>
    <t>23,4*1*0,1</t>
  </si>
  <si>
    <t>396,7*1*0,1</t>
  </si>
  <si>
    <t>618,1*1*0,1</t>
  </si>
  <si>
    <t>82,4*1*0,1</t>
  </si>
  <si>
    <t>13,5*1*0,1</t>
  </si>
  <si>
    <t>-1515673831</t>
  </si>
  <si>
    <t>23,4*1*0,2</t>
  </si>
  <si>
    <t>396,7*1*0,2</t>
  </si>
  <si>
    <t>564851111</t>
  </si>
  <si>
    <t>Podklad ze štěrkodrtě ŠD tl 150 mm</t>
  </si>
  <si>
    <t>262648341</t>
  </si>
  <si>
    <t>Podklad ze štěrkodrti ŠD s rozprostřením a zhutněním, po zhutnění tl. 150 mm</t>
  </si>
  <si>
    <t>" viz příloha č. D.2 Stavební situace, D.3 podélné profily, D.1.6 Tabulka přípojek"</t>
  </si>
  <si>
    <t>"silniční panel"</t>
  </si>
  <si>
    <t>-347268937</t>
  </si>
  <si>
    <t>1498482691</t>
  </si>
  <si>
    <t>567122114</t>
  </si>
  <si>
    <t>Podklad ze směsi stmelené cementem SC C 8/10 (KSC I) tl 150 mm</t>
  </si>
  <si>
    <t>-982668629</t>
  </si>
  <si>
    <t>Podklad ze směsi stmelené cementem SC bez dilatačních spár, s rozprostřením a zhutněním SC C 8/10 (KSC I), po zhutnění tl. 150 mm</t>
  </si>
  <si>
    <t>-1329350293</t>
  </si>
  <si>
    <t>" viz příloha č. D.3 podélné profily, D.4 vzorové uložení, D.1.6 Tabulka přípojek"</t>
  </si>
  <si>
    <t>"asfaltová votovka"</t>
  </si>
  <si>
    <t>-1178351583</t>
  </si>
  <si>
    <t>23,4*1*2</t>
  </si>
  <si>
    <t>396,7*1*2</t>
  </si>
  <si>
    <t>-450810652</t>
  </si>
  <si>
    <t>2011971726</t>
  </si>
  <si>
    <t>230011140</t>
  </si>
  <si>
    <t>Montáž potrubí trouby ocelové hladké tř.11-13 D 406 mm, tl 8,0 mm</t>
  </si>
  <si>
    <t>1969060385</t>
  </si>
  <si>
    <t>Montáž potrubí z trub ocelových hladkých tř. 11 až 13 D 406 mm, tl. 11,0 mm</t>
  </si>
  <si>
    <t>286131321</t>
  </si>
  <si>
    <t>ocelová chránička OC 406 x 8 mm</t>
  </si>
  <si>
    <t>-328046603</t>
  </si>
  <si>
    <t>ocelová chránička na kanalizační výtlak OC 159 x 8 mm</t>
  </si>
  <si>
    <t>1756943933</t>
  </si>
  <si>
    <t>-658103882</t>
  </si>
  <si>
    <t>-665761602</t>
  </si>
  <si>
    <t>54</t>
  </si>
  <si>
    <t>-45571365</t>
  </si>
  <si>
    <t>-1682469467</t>
  </si>
  <si>
    <t>1836365671</t>
  </si>
  <si>
    <t>-62211245</t>
  </si>
  <si>
    <t>168304427</t>
  </si>
  <si>
    <t>691684866</t>
  </si>
  <si>
    <t>159565892</t>
  </si>
  <si>
    <t>784253054</t>
  </si>
  <si>
    <t>-370271120</t>
  </si>
  <si>
    <t>-975449143</t>
  </si>
  <si>
    <t>-1402326108</t>
  </si>
  <si>
    <t>1535657374</t>
  </si>
  <si>
    <t>-997934862</t>
  </si>
  <si>
    <t>-1521809215</t>
  </si>
  <si>
    <t>464782668</t>
  </si>
  <si>
    <t>-1033290973</t>
  </si>
  <si>
    <t>61562957</t>
  </si>
  <si>
    <t>-404364820</t>
  </si>
  <si>
    <t>-322837512</t>
  </si>
  <si>
    <t>23,4*2</t>
  </si>
  <si>
    <t>396,7*2</t>
  </si>
  <si>
    <t>618,1*2</t>
  </si>
  <si>
    <t>1362565611</t>
  </si>
  <si>
    <t>2076,4/157</t>
  </si>
  <si>
    <t>821735065</t>
  </si>
  <si>
    <t>1345720034</t>
  </si>
  <si>
    <t>1046807369</t>
  </si>
  <si>
    <t>739,592*6</t>
  </si>
  <si>
    <t>979092111</t>
  </si>
  <si>
    <t>Očištění silničních dílců se spárováním z kameniva těženého při překopech inženýrských sítí</t>
  </si>
  <si>
    <t>-572790270</t>
  </si>
  <si>
    <t>Očištění vybouraných prvků při překopech inženýrských sítí od spojovacího materiálu s odklizením a uložením očištěných hmot a spojovacího materiálu na skládku do vzdálenosti 10 m nebo naložením na dopravní prostředek silničních dílců s původním vyplněním spár kamenivem těženým</t>
  </si>
  <si>
    <t>978642098</t>
  </si>
  <si>
    <t>hlryh-1856,802+(3563,458/2)</t>
  </si>
  <si>
    <t>2719,093*2</t>
  </si>
  <si>
    <t>979099141</t>
  </si>
  <si>
    <t>-722336911</t>
  </si>
  <si>
    <t>1543894366</t>
  </si>
  <si>
    <t>1500679788</t>
  </si>
  <si>
    <t>(2*PI*0,5*0,5+2*PI*0,5*2,2)*40</t>
  </si>
  <si>
    <t>-96141083</t>
  </si>
  <si>
    <t>340*0,00035 'Přepočtené koeficientem množství</t>
  </si>
  <si>
    <t>1696195551</t>
  </si>
  <si>
    <t>-1461698303</t>
  </si>
  <si>
    <t>asfalt stavebně-izolační, PARABIT AZIT 105 bubny</t>
  </si>
  <si>
    <t>265,333333333333*0,00075 'Přepočtené koeficientem množství</t>
  </si>
  <si>
    <t>311836373</t>
  </si>
  <si>
    <t>75,146</t>
  </si>
  <si>
    <t>996,521</t>
  </si>
  <si>
    <t>ZibohPriv - Kanalizační přivaděč Zibohlavy - Radovesnice</t>
  </si>
  <si>
    <t>113107122</t>
  </si>
  <si>
    <t>Odstranění podkladu pl do 50 m2 z kameniva drceného tl 200 mm</t>
  </si>
  <si>
    <t>618745199</t>
  </si>
  <si>
    <t>Odstranění podkladů nebo krytů s přemístěním hmot na skládku na vzdálenost do 3 m nebo s naložením na dopravní prostředek v ploše jednotlivě do 50 m2 z kameniva hrubého drceného, o tl. vrstvy přes 100 do 200 mm</t>
  </si>
  <si>
    <t>"viz. příloha č. D.2 Stavební situace , D.4 Vzorové uložení"</t>
  </si>
  <si>
    <t>"obalované kamenivo"</t>
  </si>
  <si>
    <t>9,5*1</t>
  </si>
  <si>
    <t>"podklad ze štěrkodrtě"</t>
  </si>
  <si>
    <t>113107123</t>
  </si>
  <si>
    <t>Odstranění podkladu pl do 50 m2 z kameniva drceného tl 300 mm</t>
  </si>
  <si>
    <t>474799628</t>
  </si>
  <si>
    <t>Odstranění podkladů nebo krytů s přemístěním hmot na skládku na vzdálenost do 3 m nebo s naložením na dopravní prostředek v ploše jednotlivě do 50 m2 z kameniva hrubého drceného, o tl. vrstvy přes 200 do 300 mm</t>
  </si>
  <si>
    <t>113107142</t>
  </si>
  <si>
    <t>Odstranění podkladu pl do 50 m2 živičných tl 100 mm</t>
  </si>
  <si>
    <t>-753952788</t>
  </si>
  <si>
    <t>Odstranění podkladů nebo krytů s přemístěním hmot na skládku na vzdálenost do 3 m nebo s naložením na dopravní prostředek v ploše jednotlivě do 50 m2 živičných, o tl. vrstvy přes 50 do 100 mm</t>
  </si>
  <si>
    <t>-741680646</t>
  </si>
  <si>
    <t>113154113</t>
  </si>
  <si>
    <t>Frézování živičného krytu tl 50 mm pruh š 0,5 m pl do 500 m2 bez překážek v trase</t>
  </si>
  <si>
    <t>2136882377</t>
  </si>
  <si>
    <t>Frézování živičného podkladu nebo krytu s naložením na dopravní prostředek plochy do 500 m2 bez překážek v trase pruhu šířky do 0,5 m, tloušťky vrstvy 50 mm</t>
  </si>
  <si>
    <t>"viz. příloha č. D.2 Stavební situace, D.4 Vzorové uložení"</t>
  </si>
  <si>
    <t>"asfalt"</t>
  </si>
  <si>
    <t>-1265411881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</si>
  <si>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</si>
  <si>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"viz. příloha č.D.2 Stavební situace , D.3 Podélné profily vodovodu "</t>
  </si>
  <si>
    <t>141791923</t>
  </si>
  <si>
    <t>2*1</t>
  </si>
  <si>
    <t>1095062056</t>
  </si>
  <si>
    <t>2*1,55*1,05</t>
  </si>
  <si>
    <t>1*1,11*1,61</t>
  </si>
  <si>
    <t>-1239170328</t>
  </si>
  <si>
    <t>369,4*1*0,1</t>
  </si>
  <si>
    <t>"Rozšíření výkopu MŠ"</t>
  </si>
  <si>
    <t>0,8*1,8*0,1</t>
  </si>
  <si>
    <t>"startovací a cílová jáma"</t>
  </si>
  <si>
    <t>6*0,1*1</t>
  </si>
  <si>
    <t>2*0,1*1</t>
  </si>
  <si>
    <t>-822446809</t>
  </si>
  <si>
    <t>"viz příloha č. D.2 Stavební situace, D.7 Čerpací stanice ČS"</t>
  </si>
  <si>
    <t>4,2*4,2*4,36-4,2*4,2*0,1</t>
  </si>
  <si>
    <t>hljam*0,75</t>
  </si>
  <si>
    <t>1507724951</t>
  </si>
  <si>
    <t>56,36/2</t>
  </si>
  <si>
    <t>744800219</t>
  </si>
  <si>
    <t>hljam*0,2</t>
  </si>
  <si>
    <t>-120075708</t>
  </si>
  <si>
    <t>15,029*0,5</t>
  </si>
  <si>
    <t>-1844205001</t>
  </si>
  <si>
    <t>hljam*0,05</t>
  </si>
  <si>
    <t>132201202</t>
  </si>
  <si>
    <t>Hloubení rýh š do 2000 mm v hornině tř. 3 objemu do 1000 m3</t>
  </si>
  <si>
    <t>1595568111</t>
  </si>
  <si>
    <t>Hloubení zapažených i nezapažených rýh šířky přes 600 do 2 000 mm s urovnáním dna do předepsaného profilu a spádu v hornině tř. 3 přes 100 do 1 000 m3</t>
  </si>
  <si>
    <t>"viz. příloha č. D.2 Stavební situace, D.3 Podélné profily vodovodu, D.4 Vzorové uložení"</t>
  </si>
  <si>
    <t>9,5*2,405*1-9,5*1*0,3</t>
  </si>
  <si>
    <t>369,4*2,635*1-369,4*1*0,1</t>
  </si>
  <si>
    <t>7*2,16*1-7*1*0,3</t>
  </si>
  <si>
    <t>0,8*1,8*2,86-0,8*1,8*0,1</t>
  </si>
  <si>
    <t>6*3*1-6*0,1*1</t>
  </si>
  <si>
    <t>2*2,95*1-2*0,1*1</t>
  </si>
  <si>
    <t>996,521*0,75</t>
  </si>
  <si>
    <t>480648686</t>
  </si>
  <si>
    <t>747,505/2</t>
  </si>
  <si>
    <t>-811722286</t>
  </si>
  <si>
    <t>hlryh*0,2</t>
  </si>
  <si>
    <t>271559782</t>
  </si>
  <si>
    <t>199,304/2</t>
  </si>
  <si>
    <t>407285786</t>
  </si>
  <si>
    <t>Hloubení zapažených i nezapažených rýh šířky přes 600 do 2 000 mm s urovnáním dna do předepsaného profilu a spádu s použitím trhavin v hornině tř. 5 pro jakékoliv množství</t>
  </si>
  <si>
    <t>hlryh*0,05</t>
  </si>
  <si>
    <t>141721115</t>
  </si>
  <si>
    <t>Řízené horizontální vrtání hloubky do 6 m délky do 160 m vnějšího průměru přes 125 mm do 160 mm</t>
  </si>
  <si>
    <t>-1730580282</t>
  </si>
  <si>
    <t>-566528973</t>
  </si>
  <si>
    <t>"viz. příloha č. D.2 Stavební situace, D.3 Podélný profil, D.4 Vzorové uložení"</t>
  </si>
  <si>
    <t>9,5*2*2,405</t>
  </si>
  <si>
    <t>369,4*2*2,635</t>
  </si>
  <si>
    <t>7*2*2,16</t>
  </si>
  <si>
    <t>6*3*2</t>
  </si>
  <si>
    <t>2*2,95*2</t>
  </si>
  <si>
    <t>-21613034</t>
  </si>
  <si>
    <t>4,36*3,5*3,5</t>
  </si>
  <si>
    <t>233077933</t>
  </si>
  <si>
    <t>(hljam+hlryh)*0,95</t>
  </si>
  <si>
    <t>304802302</t>
  </si>
  <si>
    <t>Svislé přemístění výkopku bez naložení do dopravní nádoby avšak s vyprázdněním dopravní nádoby na hromadu nebo do dopravního prostředku z horniny tř. 5 až 7, při hloubce výkopu přes 2,5 do 4 m</t>
  </si>
  <si>
    <t>(hljam+hlryh)*0,05</t>
  </si>
  <si>
    <t>Vodorovné přemístění do 10000 m výkopku/sypaniny z horniny tř. 1 až 4</t>
  </si>
  <si>
    <t>-637186929</t>
  </si>
  <si>
    <t>Vodorovné přemístění výkopku nebo sypaniny po suchu na obvyklém dopravním prostředku, bez naložení výkopku, avšak se složením bez rozhrnutí z horniny tř. 1 až 4 na vzdálenost přes 9 000 do 10 000 m</t>
  </si>
  <si>
    <t>hlryh+hljam-860,643+(53,116/2)</t>
  </si>
  <si>
    <t>237,582*0,95</t>
  </si>
  <si>
    <t>Příplatek k vodorovnému přemístění výkopku/sypaniny z horniny tř. 1 až 4 ZKD 1000 m přes 10000 m</t>
  </si>
  <si>
    <t>1869172464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</si>
  <si>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</si>
  <si>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225,703*6</t>
  </si>
  <si>
    <t>Vodorovné přemístění do 10000 m výkopku/sypaniny z horniny tř. 5 až 7</t>
  </si>
  <si>
    <t>930750288</t>
  </si>
  <si>
    <t>Vodorovné přemístění výkopku nebo sypaniny po suchu na obvyklém dopravním prostředku, bez naložení výkopku, avšak se složením bez rozhrnutí z horniny tř. 5 až 7 na vzdálenost přes 9 0000 do 10 000 m</t>
  </si>
  <si>
    <t>237,582*0,05</t>
  </si>
  <si>
    <t>Příplatek k vodorovnému přemístění výkopku/sypaniny z horniny tř. 5 až 7 ZKD 1000 m přes 10000 m</t>
  </si>
  <si>
    <t>1365076226</t>
  </si>
  <si>
    <t>Vodorovné přemístění výkopku nebo sypaniny po suchu na obvyklém dopravním prostředku, bez naložení výkopku, avšak se složením bez rozhrnutí z horniny tř. 5 až 7 na vzdálenost Příplatek k ceně za každých dalších i započatých 1 000 m</t>
  </si>
  <si>
    <t>11,879*6</t>
  </si>
  <si>
    <t>-319559007</t>
  </si>
  <si>
    <t>-1444884267</t>
  </si>
  <si>
    <t>9,5*1*1,565</t>
  </si>
  <si>
    <t>369,4*1*2,045</t>
  </si>
  <si>
    <t>7*1*1,67</t>
  </si>
  <si>
    <t>6*2,41*1</t>
  </si>
  <si>
    <t>2*2,36*1</t>
  </si>
  <si>
    <t>"ČS"</t>
  </si>
  <si>
    <t>4,2*4,2*4,36-(PI*1,25*1,25*4,36)</t>
  </si>
  <si>
    <t>583373690</t>
  </si>
  <si>
    <t>štěrkopísek frakce 0-63 třída B</t>
  </si>
  <si>
    <t>1733683879</t>
  </si>
  <si>
    <t>781,981*2-755,423*2</t>
  </si>
  <si>
    <t>Obsypání potrubí bez prohození sypaniny z hornin tř. 1 až 4 uloženým do 3 m od kraje výkopu</t>
  </si>
  <si>
    <t>1593525609</t>
  </si>
  <si>
    <t>9,5*1*0,39-(PI*0,045*0,045*9,5)</t>
  </si>
  <si>
    <t>369,4*1*0,39-(PI*0,045*0,045*369,4)</t>
  </si>
  <si>
    <t>7*1*0,39-(PI*0,045*0,045*7)</t>
  </si>
  <si>
    <t>6*1*0,39-(PI*0,045*0,045*6)</t>
  </si>
  <si>
    <t>2*1*0,39-(PI*0,045*0,045*2)</t>
  </si>
  <si>
    <t>2017567399</t>
  </si>
  <si>
    <t>151,115*2</t>
  </si>
  <si>
    <t>181301111</t>
  </si>
  <si>
    <t>Rozprostření ornice tl vrstvy do 100 mm pl přes 500 m2 v rovině nebo ve svahu do 1:5</t>
  </si>
  <si>
    <t>-341725739</t>
  </si>
  <si>
    <t>Rozprostření a urovnání ornice v rovině nebo ve svahu sklonu do 1:5 při souvislé ploše přes 500 m2, tl. vrstvy do 100 mm</t>
  </si>
  <si>
    <t>369,4*1</t>
  </si>
  <si>
    <t>0,8*1,8</t>
  </si>
  <si>
    <t>6*1</t>
  </si>
  <si>
    <t>"3m šířka navíc pro rozježdění kolem výkopu"</t>
  </si>
  <si>
    <t>369,4*3</t>
  </si>
  <si>
    <t>181451121</t>
  </si>
  <si>
    <t>Založení lučního trávníku výsevem plochy přes 1000 m2 v rovině a ve svahu do 1:5</t>
  </si>
  <si>
    <t>-149389409</t>
  </si>
  <si>
    <t>Založení trávníku na půdě předem připravené plochy přes 1000 m2 výsevem včetně utažení lučního v rovině nebo na svahu do 1:5</t>
  </si>
  <si>
    <t>005724720</t>
  </si>
  <si>
    <t>osivo směs travní krajinná - rovinná</t>
  </si>
  <si>
    <t>-589397216</t>
  </si>
  <si>
    <t>1487,04/5</t>
  </si>
  <si>
    <t>000000003</t>
  </si>
  <si>
    <t>Těsnění prostupů pro potrubí  - třída těsnícího pásku 1</t>
  </si>
  <si>
    <t>-1961587298</t>
  </si>
  <si>
    <t>Těsnění prostupů pro potrubí - třída těsnícího pásku 1</t>
  </si>
  <si>
    <t>000000004</t>
  </si>
  <si>
    <t>Vytvoření prostupů pro potrubí</t>
  </si>
  <si>
    <t>-1309441920</t>
  </si>
  <si>
    <t>-2048497607</t>
  </si>
  <si>
    <t>9,5+369,4+7</t>
  </si>
  <si>
    <t>824044950</t>
  </si>
  <si>
    <t>9,5*1*0,1</t>
  </si>
  <si>
    <t>9,6*1*0,1</t>
  </si>
  <si>
    <t>7*1*0,1</t>
  </si>
  <si>
    <t>451315133</t>
  </si>
  <si>
    <t>Podkladní nebo výplňová vrstva z betonu C 8/10 tl do 200 mm</t>
  </si>
  <si>
    <t>-1367620499</t>
  </si>
  <si>
    <t>Podkladní a výplňové vrstvy z betonu prostého tloušťky do 200 mm, z betonu C 8/10</t>
  </si>
  <si>
    <t>564831111</t>
  </si>
  <si>
    <t>Podklad ze štěrkodrtě ŠD tl 100 mm</t>
  </si>
  <si>
    <t>1156991825</t>
  </si>
  <si>
    <t>Podklad ze štěrkodrti ŠD s rozprostřením a zhutněním, po zhutnění tl. 100 mm</t>
  </si>
  <si>
    <t>"pod měrnou šachtu"</t>
  </si>
  <si>
    <t>1,5*0,1*1,5</t>
  </si>
  <si>
    <t>"pod zásobník chemikálie"</t>
  </si>
  <si>
    <t>2*3*0,1</t>
  </si>
  <si>
    <t>564871116</t>
  </si>
  <si>
    <t>Podklad ze štěrkodrtě ŠD tl. 300 mm</t>
  </si>
  <si>
    <t>2114467529</t>
  </si>
  <si>
    <t>Podklad ze štěrkodrti ŠD s rozprostřením a zhutněním, po zhutnění tl. 300 mm</t>
  </si>
  <si>
    <t>"štěrková cesta"</t>
  </si>
  <si>
    <t>335535976</t>
  </si>
  <si>
    <t>1094457865</t>
  </si>
  <si>
    <t>1658418689</t>
  </si>
  <si>
    <t>9,5*2</t>
  </si>
  <si>
    <t>452311171</t>
  </si>
  <si>
    <t>Podkladní desky z betonu prostého tř. C 30/37 otevřený výkop</t>
  </si>
  <si>
    <t>-240045640</t>
  </si>
  <si>
    <t>Podkladní a zajišťovací konstrukce z betonu prostého v otevřeném výkopu desky pod potrubí, stoky a drobné objekty z betonu tř. C 30/37</t>
  </si>
  <si>
    <t>"betonová deska pod zásobník chemikálie"</t>
  </si>
  <si>
    <t>2*3*0,15</t>
  </si>
  <si>
    <t>273362021</t>
  </si>
  <si>
    <t>Výztuž základových desek svařovanými sítěmi Kari</t>
  </si>
  <si>
    <t>-692723527</t>
  </si>
  <si>
    <t>Výztuž základů desek ze svařovaných sítí z drátů typu KARI</t>
  </si>
  <si>
    <t>Asfaltový beton vrstva obrusná ACO 11 (ABS) tř. II tl 50 mm š do 3 m z nemodifikovaného asfaltu</t>
  </si>
  <si>
    <t>1051405284</t>
  </si>
  <si>
    <t>577145112</t>
  </si>
  <si>
    <t>Asfaltový beton vrstva ložní ACL 16 (ABH) tl 50 mm š do 3 m z nemodifikovaného asfaltu</t>
  </si>
  <si>
    <t>-941555752</t>
  </si>
  <si>
    <t>Asfaltový beton vrstva ložní ACL 16 (ABH) s rozprostřením a zhutněním z nemodifikovaného asfaltu v pruhu šířky do 3 m, po zhutnění tl. 50 mm</t>
  </si>
  <si>
    <t>452386131</t>
  </si>
  <si>
    <t>-1107768031</t>
  </si>
  <si>
    <t>-1210751465</t>
  </si>
  <si>
    <t>592243730</t>
  </si>
  <si>
    <t>skruž betonová šachtová s těsněním TBS-Q 1000/250 100x25x12 cm</t>
  </si>
  <si>
    <t>160588308</t>
  </si>
  <si>
    <t>592243720</t>
  </si>
  <si>
    <t>skruž betonová šachtová s těsněním TBS-Q 1000/500 100x50x12 cm</t>
  </si>
  <si>
    <t>1455270873</t>
  </si>
  <si>
    <t>592240230</t>
  </si>
  <si>
    <t>dno betonové šachtové bez kynety a otvorů</t>
  </si>
  <si>
    <t>-1880788558</t>
  </si>
  <si>
    <t>dno betonové šachtové DN 1000 bez kynety a otvorů</t>
  </si>
  <si>
    <t>722260906</t>
  </si>
  <si>
    <t>Montáž průtokoměrů přírubových DN 80 - viz příloha č. D.2.8 Výpis materiálu</t>
  </si>
  <si>
    <t>1292406775</t>
  </si>
  <si>
    <t>Montáž průtokoměrů přírubových DN 80</t>
  </si>
  <si>
    <t>388217171</t>
  </si>
  <si>
    <t>magneticko-indukční průtokoměr,DN80</t>
  </si>
  <si>
    <t>-265703537</t>
  </si>
  <si>
    <t>magneticko-indukční průtokoměr OPTIFLUX100W,DN80</t>
  </si>
  <si>
    <t>286149326</t>
  </si>
  <si>
    <t>Magneticko-indukční průtokoměr DN 80</t>
  </si>
  <si>
    <t>-1945926511</t>
  </si>
  <si>
    <t>Magneticko-indukční průtokoměr DN 80, varianta pro zásyp</t>
  </si>
  <si>
    <t>Montáž litinových tvarovek jednoosých přírubových otevřený výkop DN 80</t>
  </si>
  <si>
    <t>131420362</t>
  </si>
  <si>
    <t>Montáž litinových tvarovek na potrubí litinovém tlakovém jednoosých na potrubí z trub přírubových v otevřeném výkopu, kanálu nebo v šachtě DN 80</t>
  </si>
  <si>
    <t>552518000</t>
  </si>
  <si>
    <t>koleno přírubové s patkou  pro připojení k hydrantu 80/90 mm</t>
  </si>
  <si>
    <t>1988922621</t>
  </si>
  <si>
    <t>koleno přírubové s patkou   pro připojení hydrantu</t>
  </si>
  <si>
    <t>Speciální příruba jištěná proti posunu DN 90/80</t>
  </si>
  <si>
    <t>-711774377</t>
  </si>
  <si>
    <t>552522310</t>
  </si>
  <si>
    <t>trouba přírubová TP-DN 80 PN 10-16-25-40 TT L=1,0 m</t>
  </si>
  <si>
    <t>1181640816</t>
  </si>
  <si>
    <t>552522260</t>
  </si>
  <si>
    <t>trouba přírubová TP-DN 80 PN 10-16-25-40 TT L=0,3 m</t>
  </si>
  <si>
    <t>-1252796392</t>
  </si>
  <si>
    <t>552599820</t>
  </si>
  <si>
    <t>koleno přírubové Q tvárná litina DN80-90°</t>
  </si>
  <si>
    <t>-240047714</t>
  </si>
  <si>
    <t>857244122</t>
  </si>
  <si>
    <t>Montáž litinových tvarovek odbočných přírubových otevřený výkop DN 80</t>
  </si>
  <si>
    <t>1941339157</t>
  </si>
  <si>
    <t>Montáž litinových tvarovek na potrubí litinovém tlakovém odbočných na potrubí z trub přírubových v otevřeném výkopu, kanálu nebo v šachtě DN 80</t>
  </si>
  <si>
    <t>552535100</t>
  </si>
  <si>
    <t>T-kus DN 80/80 - litinový</t>
  </si>
  <si>
    <t>1482219208</t>
  </si>
  <si>
    <t>871241121</t>
  </si>
  <si>
    <t>Montáž potrubí z trubek z tlakového polyetylénu otevřený výkop svařovaných vnější průměr 90 mm</t>
  </si>
  <si>
    <t>1191735134</t>
  </si>
  <si>
    <t>Montáž potrubí z plastických hmot v otevřeném výkopu z tlakových trubek polyetylenových svařených vnějšího průměru 90 mm</t>
  </si>
  <si>
    <t>286136200</t>
  </si>
  <si>
    <t>PE 100 RC, 90x5,4 mm,SDR 17, PN 10</t>
  </si>
  <si>
    <t>-592972760</t>
  </si>
  <si>
    <t>877241121</t>
  </si>
  <si>
    <t>Montáž elektrotvarovek na potrubí z trubek z tlakového PE otevřený výkop vnější průměr 90 mm</t>
  </si>
  <si>
    <t>-499312459</t>
  </si>
  <si>
    <t>Montáž elektrotvarovek na potrubí z plastických hmot v otevřeném výkopu na potrubí z tlakových trubek polyetylenových svařených vnějšího průměru 90 mm</t>
  </si>
  <si>
    <t>286149360</t>
  </si>
  <si>
    <t>elektrokoleno 90°, PE 100, PN 16, d 90</t>
  </si>
  <si>
    <t>1286751186</t>
  </si>
  <si>
    <t>286149362</t>
  </si>
  <si>
    <t>elektrokoleno 30°, PE 100, PN 16, d 90</t>
  </si>
  <si>
    <t>352059409</t>
  </si>
  <si>
    <t>elektrokoleno30°, PE 100, PN 16, d 90</t>
  </si>
  <si>
    <t>891241112</t>
  </si>
  <si>
    <t>Montáž vodovodních šoupátek otevřený výkop DN 80</t>
  </si>
  <si>
    <t>-2037613790</t>
  </si>
  <si>
    <t>Montáž vodovodních armatur na potrubí šoupátek nebo klapek uzavíracích v otevřeném výkopu nebo v šachtách s osazením zemní soupravy (bez poklopů) DN 80</t>
  </si>
  <si>
    <t>šoupě deskové DN80 pro zásyp</t>
  </si>
  <si>
    <t>-829208874</t>
  </si>
  <si>
    <t>422910730</t>
  </si>
  <si>
    <t>souprava zemní pro šoupátka DN 80 mm při Rd 1,5 m</t>
  </si>
  <si>
    <t>-867683278</t>
  </si>
  <si>
    <t>422910722</t>
  </si>
  <si>
    <t>Univerzální podkladová deska pro šoupata DN80</t>
  </si>
  <si>
    <t>-1689344929</t>
  </si>
  <si>
    <t>891247111</t>
  </si>
  <si>
    <t>Montáž hydrantů podzemních DN 80</t>
  </si>
  <si>
    <t>1702529592</t>
  </si>
  <si>
    <t>422735955</t>
  </si>
  <si>
    <t>Souprava proplachovací DN 80/1,50m pro odpadní vody</t>
  </si>
  <si>
    <t>-396250322</t>
  </si>
  <si>
    <t>892271111</t>
  </si>
  <si>
    <t>Tlaková zkouška vodou potrubí DN 100 nebo 125</t>
  </si>
  <si>
    <t>1688108119</t>
  </si>
  <si>
    <t>Tlakové zkoušky vodou na potrubí DN 100 nebo 125</t>
  </si>
  <si>
    <t>1771306781</t>
  </si>
  <si>
    <t>1307757580</t>
  </si>
  <si>
    <t xml:space="preserve">Dopravné stav. části z betonu ČS </t>
  </si>
  <si>
    <t>-1656302006</t>
  </si>
  <si>
    <t xml:space="preserve">Dopravné stav. části ČS </t>
  </si>
  <si>
    <t>ČS z bet.dílců-stav.část-viz. příloha č. D.7 Čerpací stanice - vnitř. prům. 2,5m, vnějším prům. 2,8m a výš 2,8m, Dno tl. 200 mm svahováno k čerpadlům.</t>
  </si>
  <si>
    <t>-687023218</t>
  </si>
  <si>
    <t>ČS odp. vod</t>
  </si>
  <si>
    <t>ČS odp. vod -  čerpadlo ponorné kalové s příslušenstvím-čerpané množství 4,5 l/s, dopravní výška 27,7m, jmenovitý výkon/jmenovitý proud: 5,0kW/9,8A, otáčky čerpadla 2807 1/min</t>
  </si>
  <si>
    <t>-1614283915</t>
  </si>
  <si>
    <t>ČS odp. vod -  čerpadlo s příslušenstvím dle nab.</t>
  </si>
  <si>
    <t>Montáž vystrojení ČS-viz příloha č. D.7 Čerpací stanice</t>
  </si>
  <si>
    <t>-585091658</t>
  </si>
  <si>
    <t>1289462386</t>
  </si>
  <si>
    <t>-169402304</t>
  </si>
  <si>
    <t>894302196</t>
  </si>
  <si>
    <t>Dávkovací zařízení chemikálie (síran železitý, louh sodný) do čerpací stanice na splaškové kanalizaci</t>
  </si>
  <si>
    <t>-332200019</t>
  </si>
  <si>
    <t xml:space="preserve">Dávkovací zařízení s příslušenstvím </t>
  </si>
  <si>
    <t>894411111</t>
  </si>
  <si>
    <t>Zřízení šachet kanalizačních z betonových dílců, dno beton tř. C 25/30</t>
  </si>
  <si>
    <t>668074619</t>
  </si>
  <si>
    <t>Zřízení šachet kanalizačních z betonových dílců výšky vstupu do 1,50 m s obložením dna betonem tř. C 25/30</t>
  </si>
  <si>
    <t>815280051</t>
  </si>
  <si>
    <t>poklop na vstupní šachtu litinový 600 D400</t>
  </si>
  <si>
    <t>-701086786</t>
  </si>
  <si>
    <t>poklop na vstupní šachtu litinový D600 D400</t>
  </si>
  <si>
    <t>-1899327039</t>
  </si>
  <si>
    <t>poklop litinový-šoupátkový</t>
  </si>
  <si>
    <t>1855157059</t>
  </si>
  <si>
    <t>899914111</t>
  </si>
  <si>
    <t>Montáž ocelové chráničky D 159 x 8 mm</t>
  </si>
  <si>
    <t>-274206392</t>
  </si>
  <si>
    <t>Montáž ocelové chráničky v otevřeném výkopu vnějšího průměru D 159 x 8 mm</t>
  </si>
  <si>
    <t>-629166186</t>
  </si>
  <si>
    <t>8,6</t>
  </si>
  <si>
    <t>-313235722</t>
  </si>
  <si>
    <t>-1662348597</t>
  </si>
  <si>
    <t>19/157</t>
  </si>
  <si>
    <t>919735112</t>
  </si>
  <si>
    <t>Řezání stávajícího živičného krytu hl do 100 mm</t>
  </si>
  <si>
    <t>-1218303249</t>
  </si>
  <si>
    <t>-1748311217</t>
  </si>
  <si>
    <t>1804862930</t>
  </si>
  <si>
    <t>11,896*6</t>
  </si>
  <si>
    <t>-1063413957</t>
  </si>
  <si>
    <t>237,582*2</t>
  </si>
  <si>
    <t>Poplatek za skládku - asfalt, suť</t>
  </si>
  <si>
    <t>-1007107188</t>
  </si>
  <si>
    <t>998276101</t>
  </si>
  <si>
    <t>32404781</t>
  </si>
  <si>
    <t>1390055663</t>
  </si>
  <si>
    <t>341110600</t>
  </si>
  <si>
    <t>1680511666</t>
  </si>
  <si>
    <t>Elektročást ČS</t>
  </si>
  <si>
    <t>-1286231450</t>
  </si>
  <si>
    <t>hlryh_1</t>
  </si>
  <si>
    <t>416,469</t>
  </si>
  <si>
    <t>ZobohKanalPrip - Kanalizace Kolín - Zibohlavy</t>
  </si>
  <si>
    <t>113106121</t>
  </si>
  <si>
    <t>Rozebrání dlažeb nebo dílců komunikací pro pěší z betonových nebo kamenných dlaždic</t>
  </si>
  <si>
    <t>-251591284</t>
  </si>
  <si>
    <t>"viz příloha č. D.6.1 Tabulka přípojek"</t>
  </si>
  <si>
    <t>7,2*0,8</t>
  </si>
  <si>
    <t>113106123</t>
  </si>
  <si>
    <t>Rozebrání dlažeb komunikací pro pěší ze zámkových dlaždic</t>
  </si>
  <si>
    <t>282746545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</si>
  <si>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ze zámkové dlažby</t>
  </si>
  <si>
    <t>" viz příloha č.  D.6.1 Tabulka přípojek"</t>
  </si>
  <si>
    <t>21,1*0,8</t>
  </si>
  <si>
    <t>113107132</t>
  </si>
  <si>
    <t>Odstranění podkladu pl do 50 m2 z betonu prostého tl 300 mm</t>
  </si>
  <si>
    <t>2065722336</t>
  </si>
  <si>
    <t>Odstranění podkladů nebo krytů s přemístěním hmot na skládku na vzdálenost do 3 m nebo s naložením na dopravní prostředek v ploše jednotlivě do 50 m2 z betonu prostého, o tl. vrstvy přes 150 do 300 mm</t>
  </si>
  <si>
    <t>59,1*0,8</t>
  </si>
  <si>
    <t>258777274</t>
  </si>
  <si>
    <t>113107163</t>
  </si>
  <si>
    <t>Odstranění podkladu pl přes 50 do 200 m2 z kameniva drceného tl 300 mm</t>
  </si>
  <si>
    <t>1286888399</t>
  </si>
  <si>
    <t>Odstranění podkladů nebo krytů s přemístěním hmot na skládku na vzdálenost do 20 m nebo s naložením na dopravní prostředek v ploše jednotlivě přes 50 m2 do 200 m2 z kameniva hrubého drceného, o tl. vrstvy přes 200 do 300 mm</t>
  </si>
  <si>
    <t>10,3*0,8</t>
  </si>
  <si>
    <t>129,4*0,8</t>
  </si>
  <si>
    <t>113107181</t>
  </si>
  <si>
    <t>Odstranění podkladu pl přes 50 do 200 m2 živičných tl 50 mm</t>
  </si>
  <si>
    <t>874101310</t>
  </si>
  <si>
    <t>Odstranění podkladů nebo krytů s přemístěním hmot na skládku na vzdálenost do 20 m nebo s naložením na dopravní prostředek v ploše jednotlivě přes 50 m2 do 200 m2 živičných, o tl. vrstvy do 50 mm</t>
  </si>
  <si>
    <t>227787207</t>
  </si>
  <si>
    <t>"asfaltová komunikace SÚS"</t>
  </si>
  <si>
    <t>59,1</t>
  </si>
  <si>
    <t>"zámková dlažba"</t>
  </si>
  <si>
    <t>"betonová dlažba"</t>
  </si>
  <si>
    <t>"betonové žlabovky"</t>
  </si>
  <si>
    <t>1*0,8</t>
  </si>
  <si>
    <t>"betonové panely"</t>
  </si>
  <si>
    <t>20,5*0,8</t>
  </si>
  <si>
    <t>594808904</t>
  </si>
  <si>
    <t>"přípojky"</t>
  </si>
  <si>
    <t>20,5*3</t>
  </si>
  <si>
    <t>-1259397917</t>
  </si>
  <si>
    <t>129,4*1</t>
  </si>
  <si>
    <t>59,1*1</t>
  </si>
  <si>
    <t>1231890530</t>
  </si>
  <si>
    <t>17*0,8</t>
  </si>
  <si>
    <t>16*0,8</t>
  </si>
  <si>
    <t>539036789</t>
  </si>
  <si>
    <t>20*0,8</t>
  </si>
  <si>
    <t>394014559</t>
  </si>
  <si>
    <t>1,55*1,05*20*0,8</t>
  </si>
  <si>
    <t>1,532*1,032*17*0,8</t>
  </si>
  <si>
    <t>1,532*1,032*16*0,8</t>
  </si>
  <si>
    <t>1938549636</t>
  </si>
  <si>
    <t>59*0,8*0,1</t>
  </si>
  <si>
    <t>314868688</t>
  </si>
  <si>
    <t>59,1*2*0,8-59,1*0,45*0,8</t>
  </si>
  <si>
    <t>129,4*2*0,8-129,4*0,35*0,8</t>
  </si>
  <si>
    <t>59*2*0,8-59*0,1*0,8</t>
  </si>
  <si>
    <t>10,3*2*0,8-10,3*0,3*0,8</t>
  </si>
  <si>
    <t>21,1*2*0,8-21,1*0,26*0,8</t>
  </si>
  <si>
    <t>7,2*2*0,8-7,2*0,26*0,8</t>
  </si>
  <si>
    <t>1*2*0,8-1*0,23*0,8</t>
  </si>
  <si>
    <t>20,5*2*0,8-20,5*0,3*0,8</t>
  </si>
  <si>
    <t>hlryh_1*0,6</t>
  </si>
  <si>
    <t>-352494186</t>
  </si>
  <si>
    <t>hlryh_1*0,6/2</t>
  </si>
  <si>
    <t>1843703721</t>
  </si>
  <si>
    <t>hlryh_1*0,15</t>
  </si>
  <si>
    <t>-1397368305</t>
  </si>
  <si>
    <t>hlryh_1*0,15/2</t>
  </si>
  <si>
    <t>135698132</t>
  </si>
  <si>
    <t>2125556524</t>
  </si>
  <si>
    <t>hlryh_1*0,1</t>
  </si>
  <si>
    <t>225245629</t>
  </si>
  <si>
    <t>(188,5+59+10,3+21,2+1+7,2+20,5)*2*2</t>
  </si>
  <si>
    <t>-1026471061</t>
  </si>
  <si>
    <t>hlryh_1*0,75</t>
  </si>
  <si>
    <t>504804290</t>
  </si>
  <si>
    <t>hlryh_1*0,25</t>
  </si>
  <si>
    <t>-1219186897</t>
  </si>
  <si>
    <t>(hlryh_1-281,125+(434,81/2))*0,75</t>
  </si>
  <si>
    <t>-1069112581</t>
  </si>
  <si>
    <t>264,562*6</t>
  </si>
  <si>
    <t>-360318395</t>
  </si>
  <si>
    <t>(hlryh_1-281,125+(434,81/2))*0,25</t>
  </si>
  <si>
    <t>-1010131393</t>
  </si>
  <si>
    <t>88,187*6</t>
  </si>
  <si>
    <t>408072772</t>
  </si>
  <si>
    <t>hlryh_1-281,125+(434,81/2)</t>
  </si>
  <si>
    <t>-1845350514</t>
  </si>
  <si>
    <t>59,1*2*0,8-59,1*1*0,8</t>
  </si>
  <si>
    <t>129,4*2*0,8-129,4*0,90*0,8</t>
  </si>
  <si>
    <t>59*2*0,8-59*0,65*0,8</t>
  </si>
  <si>
    <t>10,3*2*0,8-10,3*0,85*0,8</t>
  </si>
  <si>
    <t>21,1*2*0,8-21,1*0,81*0,8</t>
  </si>
  <si>
    <t>7,2*2*0,8-7,2*0,81*0,8</t>
  </si>
  <si>
    <t>1*2*0,8-1*0,78*0,8</t>
  </si>
  <si>
    <t>20,5*2*0,8-20,5*0,85*0,8</t>
  </si>
  <si>
    <t>653667827</t>
  </si>
  <si>
    <t>217,405*2</t>
  </si>
  <si>
    <t>-870944122</t>
  </si>
  <si>
    <t>294,6*0,8*0,45-(PI*0,075*0,075*194,6)</t>
  </si>
  <si>
    <t>13,3*0,8*0,45-(PI*0,075*0,075*13,3)</t>
  </si>
  <si>
    <t>-94365366</t>
  </si>
  <si>
    <t>107,17*2</t>
  </si>
  <si>
    <t>1870302086</t>
  </si>
  <si>
    <t>59*0,8</t>
  </si>
  <si>
    <t>-271518886</t>
  </si>
  <si>
    <t>47,2/5</t>
  </si>
  <si>
    <t>-397795451</t>
  </si>
  <si>
    <t>1476562642</t>
  </si>
  <si>
    <t>246498133</t>
  </si>
  <si>
    <t>393759541</t>
  </si>
  <si>
    <t>307,6*0,8*0,1</t>
  </si>
  <si>
    <t>-264418320</t>
  </si>
  <si>
    <t>59,1*0,8*0,2</t>
  </si>
  <si>
    <t>1656233690</t>
  </si>
  <si>
    <t>" viz příloha č. D.1.6 Tabulka přípojek"</t>
  </si>
  <si>
    <t>269198729</t>
  </si>
  <si>
    <t>274598826</t>
  </si>
  <si>
    <t>-1793774234</t>
  </si>
  <si>
    <t>-1291346869</t>
  </si>
  <si>
    <t>59,1*0,8*2</t>
  </si>
  <si>
    <t>"místní komunikace"</t>
  </si>
  <si>
    <t>1966045532</t>
  </si>
  <si>
    <t>59,1*1,8</t>
  </si>
  <si>
    <t>129,4*1,8</t>
  </si>
  <si>
    <t>1725590763</t>
  </si>
  <si>
    <t>1334474847</t>
  </si>
  <si>
    <t>596211210</t>
  </si>
  <si>
    <t>Kladení zámkové dlažby komunikací pro pěší tl 80 mm skupiny A pl do 50 m2</t>
  </si>
  <si>
    <t>1614690437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</si>
  <si>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</si>
  <si>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592450070</t>
  </si>
  <si>
    <t>dlažba zámková H-PROFIL HBB 20x16,5x8 cm přírodní</t>
  </si>
  <si>
    <t>-125880523</t>
  </si>
  <si>
    <t>dlažba zámková profilová pro komunikace 20x16,5x8 cm přírodní</t>
  </si>
  <si>
    <t>"pro dlážbu- počítáno 30% nového materiálu, který nepůjde nahradit původním"</t>
  </si>
  <si>
    <t>21,1*0,8*0,3</t>
  </si>
  <si>
    <t>592453260</t>
  </si>
  <si>
    <t>dlažba kostka 20x20x8 cm přírodní</t>
  </si>
  <si>
    <t>10052127</t>
  </si>
  <si>
    <t>dlažba skladebná betonová základní 20x20x8 cm přírodní</t>
  </si>
  <si>
    <t>"pro dlážbu - počítáno 30% nového materiálu, který nepůjde nahradit původním"</t>
  </si>
  <si>
    <t>7,2*0,8*0,3</t>
  </si>
  <si>
    <t>936009111_R</t>
  </si>
  <si>
    <t>Drcené kamenivo tloušťky 30 mm ze štěrku frakce 4-8 mm</t>
  </si>
  <si>
    <t>563284452</t>
  </si>
  <si>
    <t>837312221</t>
  </si>
  <si>
    <t>Montáž tvarovek jednoosých s integrovaným těsněním otevřený výkop DN 150</t>
  </si>
  <si>
    <t>1074829611</t>
  </si>
  <si>
    <t>597109849</t>
  </si>
  <si>
    <t>Napojovací tvarovka DN 150</t>
  </si>
  <si>
    <t>-706637817</t>
  </si>
  <si>
    <t>286122020</t>
  </si>
  <si>
    <t>koleno kanalizační z PVC QUANTUM Q-KGB 150/45°</t>
  </si>
  <si>
    <t>865160524</t>
  </si>
  <si>
    <t>koleno kanalizační plastové PVC KG DN 160/45° SN 12/16</t>
  </si>
  <si>
    <t>837352221</t>
  </si>
  <si>
    <t>Montáž tvarovek jednoosých s integrovaným těsněním otevřený výkop DN 200</t>
  </si>
  <si>
    <t>1224257905</t>
  </si>
  <si>
    <t>597109840</t>
  </si>
  <si>
    <t>Napojovací tvarovka DN 200</t>
  </si>
  <si>
    <t>784823130</t>
  </si>
  <si>
    <t>286122060</t>
  </si>
  <si>
    <t>koleno kanalizační z PV 200/45°</t>
  </si>
  <si>
    <t>-193134498</t>
  </si>
  <si>
    <t>koleno kanalizační plastové PVC DN 200/45° SN 12/16</t>
  </si>
  <si>
    <t>877315211</t>
  </si>
  <si>
    <t>Montáž tvarovek z tvrdého PVC-systém KG nebo z polypropylenu-systém KG 2000 jednoosé DN 150</t>
  </si>
  <si>
    <t>40376243</t>
  </si>
  <si>
    <t>Montáž tvarovek na kanalizačním potrubí z trub z plastu z tvrdého PVC [systém KG] nebo z polypropylenu [systém KG 2000] v otevřeném výkopu jednoosých DN 150</t>
  </si>
  <si>
    <t>286121020</t>
  </si>
  <si>
    <t>trubka kanalizační PVC SN12 150/6 m</t>
  </si>
  <si>
    <t>-1007613753</t>
  </si>
  <si>
    <t>trubka kanalizační plastová PVC  DN 150x6000 mm SN 12</t>
  </si>
  <si>
    <t>286121010</t>
  </si>
  <si>
    <t>trubka kanalizační PVC  SN12 150/3 m</t>
  </si>
  <si>
    <t>-969215342</t>
  </si>
  <si>
    <t>trubka kanalizační plastová PVC DN 150x3000 mm SN 12</t>
  </si>
  <si>
    <t>286121000</t>
  </si>
  <si>
    <t>trubka kanalizační PVC SN12 150x1 m</t>
  </si>
  <si>
    <t>-1016989438</t>
  </si>
  <si>
    <t>trubka kanalizační plastová PVC KG DN 150x1000 mm SN 12</t>
  </si>
  <si>
    <t>877355211</t>
  </si>
  <si>
    <t>Montáž tvarovek z tvrdého PVC-systém KG nebo z polypropylenu-systém KG 2000 jednoosé DN 200</t>
  </si>
  <si>
    <t>-195781282</t>
  </si>
  <si>
    <t>Montáž tvarovek na kanalizačním potrubí z trub z plastu z tvrdého PVC [systém KG] nebo z polypropylenu [systém KG 2000] v otevřeném výkopu jednoosých DN 200</t>
  </si>
  <si>
    <t>286121030</t>
  </si>
  <si>
    <t>trubka kanalizační PVC SN12 200/1 m</t>
  </si>
  <si>
    <t>1299080972</t>
  </si>
  <si>
    <t>trubka kanalizační plastová PVC DN 200x1000 mm SN 12</t>
  </si>
  <si>
    <t>286121040</t>
  </si>
  <si>
    <t>trubka kanalizační PVC  SN12 200/3 m</t>
  </si>
  <si>
    <t>-796473579</t>
  </si>
  <si>
    <t>trubka kanalizační plastová PVC DN 200x3000 mm SN 12</t>
  </si>
  <si>
    <t>286121050</t>
  </si>
  <si>
    <t>trubka kanalizační PVC SN12 200/6 m</t>
  </si>
  <si>
    <t>618662139</t>
  </si>
  <si>
    <t>trubka kanalizační plastová PVC DN 200x6000 mm SN 12</t>
  </si>
  <si>
    <t>877375121</t>
  </si>
  <si>
    <t>Výřez a montáž tvarovek odbočných na potrubí z kanalizačních trub z PVC do DN 300</t>
  </si>
  <si>
    <t>-2108125459</t>
  </si>
  <si>
    <t>286618461_R</t>
  </si>
  <si>
    <t>odbočka s kulovým kloubem DN 250/200</t>
  </si>
  <si>
    <t>1826116840</t>
  </si>
  <si>
    <t>286618462_R</t>
  </si>
  <si>
    <t>odbočka s kulovým kloubem DN 300/150</t>
  </si>
  <si>
    <t>-966006640</t>
  </si>
  <si>
    <t>286618463_R</t>
  </si>
  <si>
    <t>odbočka s kulovým kloubem DN 250/150</t>
  </si>
  <si>
    <t>798630589</t>
  </si>
  <si>
    <t>894811112</t>
  </si>
  <si>
    <t>Montáž šachty z plastu DN 200/160, 200</t>
  </si>
  <si>
    <t>-2080353966</t>
  </si>
  <si>
    <t>286105271</t>
  </si>
  <si>
    <t>Domovní T šachta, komplet DN 200/160</t>
  </si>
  <si>
    <t>-1250442157</t>
  </si>
  <si>
    <t>Domovní T šachta, komplet DN 200/150</t>
  </si>
  <si>
    <t>916533211</t>
  </si>
  <si>
    <t>Osazení betonových žlabovek</t>
  </si>
  <si>
    <t>-1739056395</t>
  </si>
  <si>
    <t>Osazení silničního obrubníku betonového stojatého bez boční opěry do lože z betonu prostého</t>
  </si>
  <si>
    <t>-780246137</t>
  </si>
  <si>
    <t>377</t>
  </si>
  <si>
    <t>103330233</t>
  </si>
  <si>
    <t>377/157</t>
  </si>
  <si>
    <t>-1746207092</t>
  </si>
  <si>
    <t>(59,1+129,4)*2</t>
  </si>
  <si>
    <t>938901101</t>
  </si>
  <si>
    <t>Očištění dlažby z lomového kamene nebo z betonových desek od porostu,dočasné uskladnění ošištěného materiálu v prostorách investora</t>
  </si>
  <si>
    <t>31644919</t>
  </si>
  <si>
    <t>"viz. příloha č. D.2 - Stavební situace M 1:500, D.4 - Vzorové uložení"</t>
  </si>
  <si>
    <t>"probetonovou dlažbu"</t>
  </si>
  <si>
    <t>7,2*1</t>
  </si>
  <si>
    <t>979024443</t>
  </si>
  <si>
    <t>Očištění vybouraných betonových žlabovek</t>
  </si>
  <si>
    <t>1108483552</t>
  </si>
  <si>
    <t>Očištění vybouraných obrubníků a krajníků silničních</t>
  </si>
  <si>
    <t>979054451</t>
  </si>
  <si>
    <t>Očištění vybouraných zámkových dlaždic s původním spárováním z kameniva těženého</t>
  </si>
  <si>
    <t>1845074576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</si>
  <si>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</si>
  <si>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"pro zámkovou dlažbu"</t>
  </si>
  <si>
    <t>1810135010</t>
  </si>
  <si>
    <t>1745943977</t>
  </si>
  <si>
    <t>179,782*15</t>
  </si>
  <si>
    <t>-583596716</t>
  </si>
  <si>
    <t>1378993983</t>
  </si>
  <si>
    <t>352,749*2</t>
  </si>
  <si>
    <t>-1596863513</t>
  </si>
  <si>
    <t>-256443964</t>
  </si>
  <si>
    <t>VonZibohKanal - Kanalizace Kolín - Zibohlavy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</si>
  <si>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</si>
  <si>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</si>
  <si>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</si>
  <si>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</si>
  <si>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</si>
  <si>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</si>
  <si>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</si>
  <si>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</si>
  <si>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</si>
  <si>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</si>
  <si>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</si>
  <si>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1024</t>
  </si>
  <si>
    <t>1955508737</t>
  </si>
  <si>
    <t>Průzkumné, geodetické a projektové práce geodetické práce před výstavbou</t>
  </si>
  <si>
    <t>012303000</t>
  </si>
  <si>
    <t>Geodetické práce po výstavbě</t>
  </si>
  <si>
    <t>-1851932977</t>
  </si>
  <si>
    <t>Průzkumné, geodetické a projektové práce geodetické práce po výstavbě</t>
  </si>
  <si>
    <t>013254000</t>
  </si>
  <si>
    <t>Dokumentace skutečného provedení stavby</t>
  </si>
  <si>
    <t>1693491365</t>
  </si>
  <si>
    <t>Průzkumné, geodetické a projektové práce projektové práce dokumentace stavby (výkresová a textová) skutečného provedení stavby</t>
  </si>
  <si>
    <t>VRN3</t>
  </si>
  <si>
    <t>Zařízení staveniště</t>
  </si>
  <si>
    <t>000000015</t>
  </si>
  <si>
    <t>Údržba a odstranění staveniště</t>
  </si>
  <si>
    <t>1055633203</t>
  </si>
  <si>
    <t>030001000</t>
  </si>
  <si>
    <t>-1929826096</t>
  </si>
  <si>
    <t>Základní rozdělení průvodních činností a nákladů zařízení staveniště</t>
  </si>
  <si>
    <t>034503000</t>
  </si>
  <si>
    <t>Informační tabule na staveništi</t>
  </si>
  <si>
    <t>-716278949</t>
  </si>
  <si>
    <t>Zařízení staveniště zabezpečení staveniště informační tabule</t>
  </si>
  <si>
    <t>VRN4</t>
  </si>
  <si>
    <t>Inženýrská činnost</t>
  </si>
  <si>
    <t>043002000</t>
  </si>
  <si>
    <t>Zkoušky a ostatní měření</t>
  </si>
  <si>
    <t>-1458660102</t>
  </si>
  <si>
    <t>Hlavní tituly průvodních činností a nákladů inženýrská činnost zkoušky a ostatní měření</t>
  </si>
  <si>
    <t>045002000</t>
  </si>
  <si>
    <t>Kompletační a koordinační činnost</t>
  </si>
  <si>
    <t>-1225283660</t>
  </si>
  <si>
    <t>Hlavní tituly průvodních činností a nákladů inženýrská činnost kompletační a koordinační činnost</t>
  </si>
  <si>
    <t>VRN9</t>
  </si>
  <si>
    <t>Ostatní náklady</t>
  </si>
  <si>
    <t>0000000185</t>
  </si>
  <si>
    <t>Montáže a demontáže přechodných dopravních značení a světelných, semaforových souprav</t>
  </si>
  <si>
    <t>1130174220</t>
  </si>
  <si>
    <t>000000019</t>
  </si>
  <si>
    <t>Doprava zábrany k výkopům</t>
  </si>
  <si>
    <t>-837116821</t>
  </si>
  <si>
    <t>000000022</t>
  </si>
  <si>
    <t>Hutnící zkouška</t>
  </si>
  <si>
    <t>81720914</t>
  </si>
  <si>
    <t>091704000</t>
  </si>
  <si>
    <t>Náklady na údržbu</t>
  </si>
  <si>
    <t>2036715617</t>
  </si>
  <si>
    <t>Ostatní náklady související s objektem náklady na údržbu</t>
  </si>
  <si>
    <t>119003227</t>
  </si>
  <si>
    <t>Mobilní plotová zábrana vyplněná dráty výšky do 2,2 m pro zabezpečení výkopu zřízení</t>
  </si>
  <si>
    <t>-1483032231</t>
  </si>
  <si>
    <t>Pomocné konstrukce při zabezpečení výkopu svislé ocelové mobilní oplocení, výšky do 2 200 mm panely vyplněné dráty zřízení</t>
  </si>
  <si>
    <t>119003228</t>
  </si>
  <si>
    <t>Mobilní plotová zábrana vyplněná dráty výšky do 2,2 m pro zabezpečení výkopu odstranění</t>
  </si>
  <si>
    <t>436202775</t>
  </si>
  <si>
    <t>Pomocné konstrukce při zabezpečení výkopu svislé ocelové mobilní oplocení, výšky do 2 200 mm panely vyplněné dráty odstranění</t>
  </si>
  <si>
    <t>359901111</t>
  </si>
  <si>
    <t>Vyčištění stok</t>
  </si>
  <si>
    <t>-1240547701</t>
  </si>
  <si>
    <t>Vyčištění stok jakékoliv výšky</t>
  </si>
  <si>
    <t>359901211</t>
  </si>
  <si>
    <t>Monitoring stoky jakékoli výšky na nové kanalizaci</t>
  </si>
  <si>
    <t>622689412</t>
  </si>
  <si>
    <t>Monitoring stok (kamerový systém) jakékoli výšky nová kanalizace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</si>
</sst>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1"/>
  <sheetViews>
    <sheetView showGridLines="0" topLeftCell="A16" workbookViewId="0">
      <selection activeCell="AL2" sqref="AL2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56"/>
      <c r="AS2" s="256"/>
      <c r="AT2" s="256"/>
      <c r="AU2" s="256"/>
      <c r="AV2" s="256"/>
      <c r="AW2" s="256"/>
      <c r="AX2" s="256"/>
      <c r="AY2" s="256"/>
      <c r="AZ2" s="256"/>
      <c r="BA2" s="256"/>
      <c r="BB2" s="256"/>
      <c r="BC2" s="256"/>
      <c r="BD2" s="256"/>
      <c r="BE2" s="256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8" t="s">
        <v>14</v>
      </c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P5" s="21"/>
      <c r="AQ5" s="21"/>
      <c r="AR5" s="19"/>
      <c r="BE5" s="248" t="s">
        <v>15</v>
      </c>
      <c r="BS5" s="16" t="s">
        <v>6</v>
      </c>
    </row>
    <row r="6" spans="1:74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0" t="s">
        <v>17</v>
      </c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69"/>
      <c r="AJ6" s="269"/>
      <c r="AK6" s="269"/>
      <c r="AL6" s="269"/>
      <c r="AM6" s="269"/>
      <c r="AN6" s="269"/>
      <c r="AO6" s="269"/>
      <c r="AP6" s="21"/>
      <c r="AQ6" s="21"/>
      <c r="AR6" s="19"/>
      <c r="BE6" s="249"/>
      <c r="BS6" s="16" t="s">
        <v>6</v>
      </c>
    </row>
    <row r="7" spans="1:74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</v>
      </c>
      <c r="AO7" s="21"/>
      <c r="AP7" s="21"/>
      <c r="AQ7" s="21"/>
      <c r="AR7" s="19"/>
      <c r="BE7" s="249"/>
      <c r="BS7" s="16" t="s">
        <v>6</v>
      </c>
    </row>
    <row r="8" spans="1:74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49"/>
      <c r="BS8" s="16" t="s">
        <v>6</v>
      </c>
    </row>
    <row r="9" spans="1:74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9"/>
      <c r="BS9" s="16" t="s">
        <v>6</v>
      </c>
    </row>
    <row r="10" spans="1:74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</v>
      </c>
      <c r="AO10" s="21"/>
      <c r="AP10" s="21"/>
      <c r="AQ10" s="21"/>
      <c r="AR10" s="19"/>
      <c r="BE10" s="249"/>
      <c r="BS10" s="16" t="s">
        <v>6</v>
      </c>
    </row>
    <row r="11" spans="1:74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249"/>
      <c r="BS11" s="16" t="s">
        <v>6</v>
      </c>
    </row>
    <row r="12" spans="1:74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9"/>
      <c r="BS12" s="16" t="s">
        <v>6</v>
      </c>
    </row>
    <row r="13" spans="1:74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249"/>
      <c r="BS13" s="16" t="s">
        <v>6</v>
      </c>
    </row>
    <row r="14" spans="1:74" ht="11.25">
      <c r="B14" s="20"/>
      <c r="C14" s="21"/>
      <c r="D14" s="21"/>
      <c r="E14" s="271" t="s">
        <v>30</v>
      </c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  <c r="X14" s="272"/>
      <c r="Y14" s="272"/>
      <c r="Z14" s="272"/>
      <c r="AA14" s="272"/>
      <c r="AB14" s="272"/>
      <c r="AC14" s="272"/>
      <c r="AD14" s="272"/>
      <c r="AE14" s="272"/>
      <c r="AF14" s="272"/>
      <c r="AG14" s="272"/>
      <c r="AH14" s="272"/>
      <c r="AI14" s="272"/>
      <c r="AJ14" s="272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249"/>
      <c r="BS14" s="16" t="s">
        <v>6</v>
      </c>
    </row>
    <row r="15" spans="1:74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9"/>
      <c r="BS15" s="16" t="s">
        <v>4</v>
      </c>
    </row>
    <row r="16" spans="1:74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</v>
      </c>
      <c r="AO16" s="21"/>
      <c r="AP16" s="21"/>
      <c r="AQ16" s="21"/>
      <c r="AR16" s="19"/>
      <c r="BE16" s="249"/>
      <c r="BS16" s="16" t="s">
        <v>4</v>
      </c>
    </row>
    <row r="17" spans="2:7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49"/>
      <c r="BS17" s="16" t="s">
        <v>33</v>
      </c>
    </row>
    <row r="18" spans="2:7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9"/>
      <c r="BS18" s="16" t="s">
        <v>6</v>
      </c>
    </row>
    <row r="19" spans="2:7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</v>
      </c>
      <c r="AO19" s="21"/>
      <c r="AP19" s="21"/>
      <c r="AQ19" s="21"/>
      <c r="AR19" s="19"/>
      <c r="BE19" s="249"/>
      <c r="BS19" s="16" t="s">
        <v>6</v>
      </c>
    </row>
    <row r="20" spans="2:71" ht="18.399999999999999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49"/>
      <c r="BS20" s="16" t="s">
        <v>33</v>
      </c>
    </row>
    <row r="21" spans="2:7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9"/>
    </row>
    <row r="22" spans="2:7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9"/>
    </row>
    <row r="23" spans="2:71" ht="56.25" customHeight="1">
      <c r="B23" s="20"/>
      <c r="C23" s="21"/>
      <c r="D23" s="21"/>
      <c r="E23" s="273" t="s">
        <v>37</v>
      </c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3"/>
      <c r="Z23" s="273"/>
      <c r="AA23" s="273"/>
      <c r="AB23" s="273"/>
      <c r="AC23" s="273"/>
      <c r="AD23" s="273"/>
      <c r="AE23" s="273"/>
      <c r="AF23" s="273"/>
      <c r="AG23" s="273"/>
      <c r="AH23" s="273"/>
      <c r="AI23" s="273"/>
      <c r="AJ23" s="273"/>
      <c r="AK23" s="273"/>
      <c r="AL23" s="273"/>
      <c r="AM23" s="273"/>
      <c r="AN23" s="273"/>
      <c r="AO23" s="21"/>
      <c r="AP23" s="21"/>
      <c r="AQ23" s="21"/>
      <c r="AR23" s="19"/>
      <c r="BE23" s="249"/>
    </row>
    <row r="24" spans="2:7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9"/>
    </row>
    <row r="25" spans="2:7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9"/>
    </row>
    <row r="26" spans="2:71" s="1" customFormat="1" ht="25.9" customHeight="1">
      <c r="B26" s="33"/>
      <c r="C26" s="34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50">
        <f>ROUND(AG54,2)</f>
        <v>0</v>
      </c>
      <c r="AL26" s="251"/>
      <c r="AM26" s="251"/>
      <c r="AN26" s="251"/>
      <c r="AO26" s="251"/>
      <c r="AP26" s="34"/>
      <c r="AQ26" s="34"/>
      <c r="AR26" s="37"/>
      <c r="BE26" s="249"/>
    </row>
    <row r="27" spans="2:71" s="1" customFormat="1" ht="6.95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49"/>
    </row>
    <row r="28" spans="2:71" s="1" customFormat="1" ht="11.25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74" t="s">
        <v>39</v>
      </c>
      <c r="M28" s="274"/>
      <c r="N28" s="274"/>
      <c r="O28" s="274"/>
      <c r="P28" s="274"/>
      <c r="Q28" s="34"/>
      <c r="R28" s="34"/>
      <c r="S28" s="34"/>
      <c r="T28" s="34"/>
      <c r="U28" s="34"/>
      <c r="V28" s="34"/>
      <c r="W28" s="274" t="s">
        <v>40</v>
      </c>
      <c r="X28" s="274"/>
      <c r="Y28" s="274"/>
      <c r="Z28" s="274"/>
      <c r="AA28" s="274"/>
      <c r="AB28" s="274"/>
      <c r="AC28" s="274"/>
      <c r="AD28" s="274"/>
      <c r="AE28" s="274"/>
      <c r="AF28" s="34"/>
      <c r="AG28" s="34"/>
      <c r="AH28" s="34"/>
      <c r="AI28" s="34"/>
      <c r="AJ28" s="34"/>
      <c r="AK28" s="274" t="s">
        <v>41</v>
      </c>
      <c r="AL28" s="274"/>
      <c r="AM28" s="274"/>
      <c r="AN28" s="274"/>
      <c r="AO28" s="274"/>
      <c r="AP28" s="34"/>
      <c r="AQ28" s="34"/>
      <c r="AR28" s="37"/>
      <c r="BE28" s="249"/>
    </row>
    <row r="29" spans="2:71" s="2" customFormat="1" ht="14.45" customHeight="1">
      <c r="B29" s="38"/>
      <c r="C29" s="39"/>
      <c r="D29" s="28" t="s">
        <v>42</v>
      </c>
      <c r="E29" s="39"/>
      <c r="F29" s="28" t="s">
        <v>43</v>
      </c>
      <c r="G29" s="39"/>
      <c r="H29" s="39"/>
      <c r="I29" s="39"/>
      <c r="J29" s="39"/>
      <c r="K29" s="39"/>
      <c r="L29" s="275">
        <v>0.21</v>
      </c>
      <c r="M29" s="247"/>
      <c r="N29" s="247"/>
      <c r="O29" s="247"/>
      <c r="P29" s="247"/>
      <c r="Q29" s="39"/>
      <c r="R29" s="39"/>
      <c r="S29" s="39"/>
      <c r="T29" s="39"/>
      <c r="U29" s="39"/>
      <c r="V29" s="39"/>
      <c r="W29" s="246">
        <f>ROUND(AZ54, 2)</f>
        <v>0</v>
      </c>
      <c r="X29" s="247"/>
      <c r="Y29" s="247"/>
      <c r="Z29" s="247"/>
      <c r="AA29" s="247"/>
      <c r="AB29" s="247"/>
      <c r="AC29" s="247"/>
      <c r="AD29" s="247"/>
      <c r="AE29" s="247"/>
      <c r="AF29" s="39"/>
      <c r="AG29" s="39"/>
      <c r="AH29" s="39"/>
      <c r="AI29" s="39"/>
      <c r="AJ29" s="39"/>
      <c r="AK29" s="246">
        <f>ROUND(AV54, 2)</f>
        <v>0</v>
      </c>
      <c r="AL29" s="247"/>
      <c r="AM29" s="247"/>
      <c r="AN29" s="247"/>
      <c r="AO29" s="247"/>
      <c r="AP29" s="39"/>
      <c r="AQ29" s="39"/>
      <c r="AR29" s="40"/>
      <c r="BE29" s="249"/>
    </row>
    <row r="30" spans="2:71" s="2" customFormat="1" ht="14.45" customHeight="1">
      <c r="B30" s="38"/>
      <c r="C30" s="39"/>
      <c r="D30" s="39"/>
      <c r="E30" s="39"/>
      <c r="F30" s="28" t="s">
        <v>44</v>
      </c>
      <c r="G30" s="39"/>
      <c r="H30" s="39"/>
      <c r="I30" s="39"/>
      <c r="J30" s="39"/>
      <c r="K30" s="39"/>
      <c r="L30" s="275">
        <v>0.15</v>
      </c>
      <c r="M30" s="247"/>
      <c r="N30" s="247"/>
      <c r="O30" s="247"/>
      <c r="P30" s="247"/>
      <c r="Q30" s="39"/>
      <c r="R30" s="39"/>
      <c r="S30" s="39"/>
      <c r="T30" s="39"/>
      <c r="U30" s="39"/>
      <c r="V30" s="39"/>
      <c r="W30" s="246">
        <f>ROUND(BA54, 2)</f>
        <v>0</v>
      </c>
      <c r="X30" s="247"/>
      <c r="Y30" s="247"/>
      <c r="Z30" s="247"/>
      <c r="AA30" s="247"/>
      <c r="AB30" s="247"/>
      <c r="AC30" s="247"/>
      <c r="AD30" s="247"/>
      <c r="AE30" s="247"/>
      <c r="AF30" s="39"/>
      <c r="AG30" s="39"/>
      <c r="AH30" s="39"/>
      <c r="AI30" s="39"/>
      <c r="AJ30" s="39"/>
      <c r="AK30" s="246">
        <f>ROUND(AW54, 2)</f>
        <v>0</v>
      </c>
      <c r="AL30" s="247"/>
      <c r="AM30" s="247"/>
      <c r="AN30" s="247"/>
      <c r="AO30" s="247"/>
      <c r="AP30" s="39"/>
      <c r="AQ30" s="39"/>
      <c r="AR30" s="40"/>
      <c r="BE30" s="249"/>
    </row>
    <row r="31" spans="2:71" s="2" customFormat="1" ht="14.45" hidden="1" customHeight="1">
      <c r="B31" s="38"/>
      <c r="C31" s="39"/>
      <c r="D31" s="39"/>
      <c r="E31" s="39"/>
      <c r="F31" s="28" t="s">
        <v>45</v>
      </c>
      <c r="G31" s="39"/>
      <c r="H31" s="39"/>
      <c r="I31" s="39"/>
      <c r="J31" s="39"/>
      <c r="K31" s="39"/>
      <c r="L31" s="275">
        <v>0.21</v>
      </c>
      <c r="M31" s="247"/>
      <c r="N31" s="247"/>
      <c r="O31" s="247"/>
      <c r="P31" s="247"/>
      <c r="Q31" s="39"/>
      <c r="R31" s="39"/>
      <c r="S31" s="39"/>
      <c r="T31" s="39"/>
      <c r="U31" s="39"/>
      <c r="V31" s="39"/>
      <c r="W31" s="246">
        <f>ROUND(BB54, 2)</f>
        <v>0</v>
      </c>
      <c r="X31" s="247"/>
      <c r="Y31" s="247"/>
      <c r="Z31" s="247"/>
      <c r="AA31" s="247"/>
      <c r="AB31" s="247"/>
      <c r="AC31" s="247"/>
      <c r="AD31" s="247"/>
      <c r="AE31" s="247"/>
      <c r="AF31" s="39"/>
      <c r="AG31" s="39"/>
      <c r="AH31" s="39"/>
      <c r="AI31" s="39"/>
      <c r="AJ31" s="39"/>
      <c r="AK31" s="246">
        <v>0</v>
      </c>
      <c r="AL31" s="247"/>
      <c r="AM31" s="247"/>
      <c r="AN31" s="247"/>
      <c r="AO31" s="247"/>
      <c r="AP31" s="39"/>
      <c r="AQ31" s="39"/>
      <c r="AR31" s="40"/>
      <c r="BE31" s="249"/>
    </row>
    <row r="32" spans="2:71" s="2" customFormat="1" ht="14.45" hidden="1" customHeight="1">
      <c r="B32" s="38"/>
      <c r="C32" s="39"/>
      <c r="D32" s="39"/>
      <c r="E32" s="39"/>
      <c r="F32" s="28" t="s">
        <v>46</v>
      </c>
      <c r="G32" s="39"/>
      <c r="H32" s="39"/>
      <c r="I32" s="39"/>
      <c r="J32" s="39"/>
      <c r="K32" s="39"/>
      <c r="L32" s="275">
        <v>0.15</v>
      </c>
      <c r="M32" s="247"/>
      <c r="N32" s="247"/>
      <c r="O32" s="247"/>
      <c r="P32" s="247"/>
      <c r="Q32" s="39"/>
      <c r="R32" s="39"/>
      <c r="S32" s="39"/>
      <c r="T32" s="39"/>
      <c r="U32" s="39"/>
      <c r="V32" s="39"/>
      <c r="W32" s="246">
        <f>ROUND(BC54, 2)</f>
        <v>0</v>
      </c>
      <c r="X32" s="247"/>
      <c r="Y32" s="247"/>
      <c r="Z32" s="247"/>
      <c r="AA32" s="247"/>
      <c r="AB32" s="247"/>
      <c r="AC32" s="247"/>
      <c r="AD32" s="247"/>
      <c r="AE32" s="247"/>
      <c r="AF32" s="39"/>
      <c r="AG32" s="39"/>
      <c r="AH32" s="39"/>
      <c r="AI32" s="39"/>
      <c r="AJ32" s="39"/>
      <c r="AK32" s="246">
        <v>0</v>
      </c>
      <c r="AL32" s="247"/>
      <c r="AM32" s="247"/>
      <c r="AN32" s="247"/>
      <c r="AO32" s="247"/>
      <c r="AP32" s="39"/>
      <c r="AQ32" s="39"/>
      <c r="AR32" s="40"/>
      <c r="BE32" s="249"/>
    </row>
    <row r="33" spans="2:57" s="2" customFormat="1" ht="14.45" hidden="1" customHeight="1">
      <c r="B33" s="38"/>
      <c r="C33" s="39"/>
      <c r="D33" s="39"/>
      <c r="E33" s="39"/>
      <c r="F33" s="28" t="s">
        <v>47</v>
      </c>
      <c r="G33" s="39"/>
      <c r="H33" s="39"/>
      <c r="I33" s="39"/>
      <c r="J33" s="39"/>
      <c r="K33" s="39"/>
      <c r="L33" s="275">
        <v>0</v>
      </c>
      <c r="M33" s="247"/>
      <c r="N33" s="247"/>
      <c r="O33" s="247"/>
      <c r="P33" s="247"/>
      <c r="Q33" s="39"/>
      <c r="R33" s="39"/>
      <c r="S33" s="39"/>
      <c r="T33" s="39"/>
      <c r="U33" s="39"/>
      <c r="V33" s="39"/>
      <c r="W33" s="246">
        <f>ROUND(BD54, 2)</f>
        <v>0</v>
      </c>
      <c r="X33" s="247"/>
      <c r="Y33" s="247"/>
      <c r="Z33" s="247"/>
      <c r="AA33" s="247"/>
      <c r="AB33" s="247"/>
      <c r="AC33" s="247"/>
      <c r="AD33" s="247"/>
      <c r="AE33" s="247"/>
      <c r="AF33" s="39"/>
      <c r="AG33" s="39"/>
      <c r="AH33" s="39"/>
      <c r="AI33" s="39"/>
      <c r="AJ33" s="39"/>
      <c r="AK33" s="246">
        <v>0</v>
      </c>
      <c r="AL33" s="247"/>
      <c r="AM33" s="247"/>
      <c r="AN33" s="247"/>
      <c r="AO33" s="247"/>
      <c r="AP33" s="39"/>
      <c r="AQ33" s="39"/>
      <c r="AR33" s="40"/>
      <c r="BE33" s="249"/>
    </row>
    <row r="34" spans="2:57" s="1" customFormat="1" ht="6.95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49"/>
    </row>
    <row r="35" spans="2:57" s="1" customFormat="1" ht="25.9" customHeight="1">
      <c r="B35" s="33"/>
      <c r="C35" s="41"/>
      <c r="D35" s="42" t="s">
        <v>48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49</v>
      </c>
      <c r="U35" s="43"/>
      <c r="V35" s="43"/>
      <c r="W35" s="43"/>
      <c r="X35" s="252" t="s">
        <v>50</v>
      </c>
      <c r="Y35" s="253"/>
      <c r="Z35" s="253"/>
      <c r="AA35" s="253"/>
      <c r="AB35" s="253"/>
      <c r="AC35" s="43"/>
      <c r="AD35" s="43"/>
      <c r="AE35" s="43"/>
      <c r="AF35" s="43"/>
      <c r="AG35" s="43"/>
      <c r="AH35" s="43"/>
      <c r="AI35" s="43"/>
      <c r="AJ35" s="43"/>
      <c r="AK35" s="254">
        <f>SUM(AK26:AK33)</f>
        <v>0</v>
      </c>
      <c r="AL35" s="253"/>
      <c r="AM35" s="253"/>
      <c r="AN35" s="253"/>
      <c r="AO35" s="255"/>
      <c r="AP35" s="41"/>
      <c r="AQ35" s="41"/>
      <c r="AR35" s="37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</row>
    <row r="37" spans="2:57" s="1" customFormat="1" ht="6.95" customHeight="1"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</row>
    <row r="41" spans="2:57" s="1" customFormat="1" ht="6.95" customHeight="1"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</row>
    <row r="42" spans="2:57" s="1" customFormat="1" ht="24.95" customHeight="1">
      <c r="B42" s="33"/>
      <c r="C42" s="22" t="s">
        <v>51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</row>
    <row r="43" spans="2:57" s="1" customFormat="1" ht="6.95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</row>
    <row r="44" spans="2:57" s="1" customFormat="1" ht="12" customHeight="1">
      <c r="B44" s="33"/>
      <c r="C44" s="28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ZibohKanalHlStoky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7"/>
    </row>
    <row r="45" spans="2:57" s="3" customFormat="1" ht="36.950000000000003" customHeight="1">
      <c r="B45" s="49"/>
      <c r="C45" s="50" t="s">
        <v>16</v>
      </c>
      <c r="D45" s="51"/>
      <c r="E45" s="51"/>
      <c r="F45" s="51"/>
      <c r="G45" s="51"/>
      <c r="H45" s="51"/>
      <c r="I45" s="51"/>
      <c r="J45" s="51"/>
      <c r="K45" s="51"/>
      <c r="L45" s="265" t="str">
        <f>K6</f>
        <v>Kanalizace Kolín - Zibohlavy</v>
      </c>
      <c r="M45" s="266"/>
      <c r="N45" s="266"/>
      <c r="O45" s="266"/>
      <c r="P45" s="266"/>
      <c r="Q45" s="266"/>
      <c r="R45" s="266"/>
      <c r="S45" s="266"/>
      <c r="T45" s="266"/>
      <c r="U45" s="266"/>
      <c r="V45" s="266"/>
      <c r="W45" s="266"/>
      <c r="X45" s="266"/>
      <c r="Y45" s="266"/>
      <c r="Z45" s="266"/>
      <c r="AA45" s="266"/>
      <c r="AB45" s="266"/>
      <c r="AC45" s="266"/>
      <c r="AD45" s="266"/>
      <c r="AE45" s="266"/>
      <c r="AF45" s="266"/>
      <c r="AG45" s="266"/>
      <c r="AH45" s="266"/>
      <c r="AI45" s="266"/>
      <c r="AJ45" s="266"/>
      <c r="AK45" s="266"/>
      <c r="AL45" s="266"/>
      <c r="AM45" s="266"/>
      <c r="AN45" s="266"/>
      <c r="AO45" s="266"/>
      <c r="AP45" s="51"/>
      <c r="AQ45" s="51"/>
      <c r="AR45" s="52"/>
    </row>
    <row r="46" spans="2:57" s="1" customFormat="1" ht="6.95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</row>
    <row r="47" spans="2:57" s="1" customFormat="1" ht="12" customHeight="1">
      <c r="B47" s="33"/>
      <c r="C47" s="28" t="s">
        <v>21</v>
      </c>
      <c r="D47" s="34"/>
      <c r="E47" s="34"/>
      <c r="F47" s="34"/>
      <c r="G47" s="34"/>
      <c r="H47" s="34"/>
      <c r="I47" s="34"/>
      <c r="J47" s="34"/>
      <c r="K47" s="34"/>
      <c r="L47" s="53" t="str">
        <f>IF(K8="","",K8)</f>
        <v>Zibohlavy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23</v>
      </c>
      <c r="AJ47" s="34"/>
      <c r="AK47" s="34"/>
      <c r="AL47" s="34"/>
      <c r="AM47" s="267" t="str">
        <f>IF(AN8= "","",AN8)</f>
        <v>8. 1. 2018</v>
      </c>
      <c r="AN47" s="267"/>
      <c r="AO47" s="34"/>
      <c r="AP47" s="34"/>
      <c r="AQ47" s="34"/>
      <c r="AR47" s="37"/>
    </row>
    <row r="48" spans="2:57" s="1" customFormat="1" ht="6.95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</row>
    <row r="49" spans="1:91" s="1" customFormat="1" ht="13.7" customHeight="1">
      <c r="B49" s="33"/>
      <c r="C49" s="28" t="s">
        <v>25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>Město Kolín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31</v>
      </c>
      <c r="AJ49" s="34"/>
      <c r="AK49" s="34"/>
      <c r="AL49" s="34"/>
      <c r="AM49" s="263" t="str">
        <f>IF(E17="","",E17)</f>
        <v>VODOS Kolín s.r.o.</v>
      </c>
      <c r="AN49" s="264"/>
      <c r="AO49" s="264"/>
      <c r="AP49" s="264"/>
      <c r="AQ49" s="34"/>
      <c r="AR49" s="37"/>
      <c r="AS49" s="257" t="s">
        <v>52</v>
      </c>
      <c r="AT49" s="258"/>
      <c r="AU49" s="55"/>
      <c r="AV49" s="55"/>
      <c r="AW49" s="55"/>
      <c r="AX49" s="55"/>
      <c r="AY49" s="55"/>
      <c r="AZ49" s="55"/>
      <c r="BA49" s="55"/>
      <c r="BB49" s="55"/>
      <c r="BC49" s="55"/>
      <c r="BD49" s="56"/>
    </row>
    <row r="50" spans="1:91" s="1" customFormat="1" ht="13.7" customHeight="1">
      <c r="B50" s="33"/>
      <c r="C50" s="28" t="s">
        <v>29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34</v>
      </c>
      <c r="AJ50" s="34"/>
      <c r="AK50" s="34"/>
      <c r="AL50" s="34"/>
      <c r="AM50" s="263" t="str">
        <f>IF(E20="","",E20)</f>
        <v>Pešek</v>
      </c>
      <c r="AN50" s="264"/>
      <c r="AO50" s="264"/>
      <c r="AP50" s="264"/>
      <c r="AQ50" s="34"/>
      <c r="AR50" s="37"/>
      <c r="AS50" s="259"/>
      <c r="AT50" s="260"/>
      <c r="AU50" s="57"/>
      <c r="AV50" s="57"/>
      <c r="AW50" s="57"/>
      <c r="AX50" s="57"/>
      <c r="AY50" s="57"/>
      <c r="AZ50" s="57"/>
      <c r="BA50" s="57"/>
      <c r="BB50" s="57"/>
      <c r="BC50" s="57"/>
      <c r="BD50" s="58"/>
    </row>
    <row r="51" spans="1:91" s="1" customFormat="1" ht="10.9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61"/>
      <c r="AT51" s="262"/>
      <c r="AU51" s="59"/>
      <c r="AV51" s="59"/>
      <c r="AW51" s="59"/>
      <c r="AX51" s="59"/>
      <c r="AY51" s="59"/>
      <c r="AZ51" s="59"/>
      <c r="BA51" s="59"/>
      <c r="BB51" s="59"/>
      <c r="BC51" s="59"/>
      <c r="BD51" s="60"/>
    </row>
    <row r="52" spans="1:91" s="1" customFormat="1" ht="29.25" customHeight="1">
      <c r="B52" s="33"/>
      <c r="C52" s="284" t="s">
        <v>53</v>
      </c>
      <c r="D52" s="277"/>
      <c r="E52" s="277"/>
      <c r="F52" s="277"/>
      <c r="G52" s="277"/>
      <c r="H52" s="61"/>
      <c r="I52" s="276" t="s">
        <v>54</v>
      </c>
      <c r="J52" s="277"/>
      <c r="K52" s="277"/>
      <c r="L52" s="277"/>
      <c r="M52" s="277"/>
      <c r="N52" s="277"/>
      <c r="O52" s="277"/>
      <c r="P52" s="277"/>
      <c r="Q52" s="277"/>
      <c r="R52" s="277"/>
      <c r="S52" s="277"/>
      <c r="T52" s="277"/>
      <c r="U52" s="277"/>
      <c r="V52" s="277"/>
      <c r="W52" s="277"/>
      <c r="X52" s="277"/>
      <c r="Y52" s="277"/>
      <c r="Z52" s="277"/>
      <c r="AA52" s="277"/>
      <c r="AB52" s="277"/>
      <c r="AC52" s="277"/>
      <c r="AD52" s="277"/>
      <c r="AE52" s="277"/>
      <c r="AF52" s="277"/>
      <c r="AG52" s="279" t="s">
        <v>55</v>
      </c>
      <c r="AH52" s="277"/>
      <c r="AI52" s="277"/>
      <c r="AJ52" s="277"/>
      <c r="AK52" s="277"/>
      <c r="AL52" s="277"/>
      <c r="AM52" s="277"/>
      <c r="AN52" s="276" t="s">
        <v>56</v>
      </c>
      <c r="AO52" s="277"/>
      <c r="AP52" s="278"/>
      <c r="AQ52" s="62" t="s">
        <v>57</v>
      </c>
      <c r="AR52" s="37"/>
      <c r="AS52" s="63" t="s">
        <v>58</v>
      </c>
      <c r="AT52" s="64" t="s">
        <v>59</v>
      </c>
      <c r="AU52" s="64" t="s">
        <v>60</v>
      </c>
      <c r="AV52" s="64" t="s">
        <v>61</v>
      </c>
      <c r="AW52" s="64" t="s">
        <v>62</v>
      </c>
      <c r="AX52" s="64" t="s">
        <v>63</v>
      </c>
      <c r="AY52" s="64" t="s">
        <v>64</v>
      </c>
      <c r="AZ52" s="64" t="s">
        <v>65</v>
      </c>
      <c r="BA52" s="64" t="s">
        <v>66</v>
      </c>
      <c r="BB52" s="64" t="s">
        <v>67</v>
      </c>
      <c r="BC52" s="64" t="s">
        <v>68</v>
      </c>
      <c r="BD52" s="65" t="s">
        <v>69</v>
      </c>
    </row>
    <row r="53" spans="1:91" s="1" customFormat="1" ht="10.9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6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8"/>
    </row>
    <row r="54" spans="1:91" s="4" customFormat="1" ht="32.450000000000003" customHeight="1">
      <c r="B54" s="69"/>
      <c r="C54" s="70" t="s">
        <v>70</v>
      </c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282">
        <f>ROUND(SUM(AG55:AG59),2)</f>
        <v>0</v>
      </c>
      <c r="AH54" s="282"/>
      <c r="AI54" s="282"/>
      <c r="AJ54" s="282"/>
      <c r="AK54" s="282"/>
      <c r="AL54" s="282"/>
      <c r="AM54" s="282"/>
      <c r="AN54" s="283">
        <f t="shared" ref="AN54:AN59" si="0">SUM(AG54,AT54)</f>
        <v>0</v>
      </c>
      <c r="AO54" s="283"/>
      <c r="AP54" s="283"/>
      <c r="AQ54" s="73" t="s">
        <v>1</v>
      </c>
      <c r="AR54" s="74"/>
      <c r="AS54" s="75">
        <f>ROUND(SUM(AS55:AS59),2)</f>
        <v>0</v>
      </c>
      <c r="AT54" s="76">
        <f t="shared" ref="AT54:AT59" si="1">ROUND(SUM(AV54:AW54),2)</f>
        <v>0</v>
      </c>
      <c r="AU54" s="77">
        <f>ROUND(SUM(AU55:AU59),5)</f>
        <v>0</v>
      </c>
      <c r="AV54" s="76">
        <f>ROUND(AZ54*L29,2)</f>
        <v>0</v>
      </c>
      <c r="AW54" s="76">
        <f>ROUND(BA54*L30,2)</f>
        <v>0</v>
      </c>
      <c r="AX54" s="76">
        <f>ROUND(BB54*L29,2)</f>
        <v>0</v>
      </c>
      <c r="AY54" s="76">
        <f>ROUND(BC54*L30,2)</f>
        <v>0</v>
      </c>
      <c r="AZ54" s="76">
        <f>ROUND(SUM(AZ55:AZ59),2)</f>
        <v>0</v>
      </c>
      <c r="BA54" s="76">
        <f>ROUND(SUM(BA55:BA59),2)</f>
        <v>0</v>
      </c>
      <c r="BB54" s="76">
        <f>ROUND(SUM(BB55:BB59),2)</f>
        <v>0</v>
      </c>
      <c r="BC54" s="76">
        <f>ROUND(SUM(BC55:BC59),2)</f>
        <v>0</v>
      </c>
      <c r="BD54" s="78">
        <f>ROUND(SUM(BD55:BD59),2)</f>
        <v>0</v>
      </c>
      <c r="BS54" s="79" t="s">
        <v>71</v>
      </c>
      <c r="BT54" s="79" t="s">
        <v>72</v>
      </c>
      <c r="BU54" s="80" t="s">
        <v>73</v>
      </c>
      <c r="BV54" s="79" t="s">
        <v>74</v>
      </c>
      <c r="BW54" s="79" t="s">
        <v>5</v>
      </c>
      <c r="BX54" s="79" t="s">
        <v>75</v>
      </c>
      <c r="CL54" s="79" t="s">
        <v>19</v>
      </c>
    </row>
    <row r="55" spans="1:91" s="5" customFormat="1" ht="40.5" customHeight="1">
      <c r="A55" s="81" t="s">
        <v>76</v>
      </c>
      <c r="B55" s="82"/>
      <c r="C55" s="83"/>
      <c r="D55" s="285" t="s">
        <v>77</v>
      </c>
      <c r="E55" s="285"/>
      <c r="F55" s="285"/>
      <c r="G55" s="285"/>
      <c r="H55" s="285"/>
      <c r="I55" s="84"/>
      <c r="J55" s="285" t="s">
        <v>17</v>
      </c>
      <c r="K55" s="285"/>
      <c r="L55" s="285"/>
      <c r="M55" s="285"/>
      <c r="N55" s="285"/>
      <c r="O55" s="285"/>
      <c r="P55" s="285"/>
      <c r="Q55" s="285"/>
      <c r="R55" s="285"/>
      <c r="S55" s="285"/>
      <c r="T55" s="285"/>
      <c r="U55" s="285"/>
      <c r="V55" s="285"/>
      <c r="W55" s="285"/>
      <c r="X55" s="285"/>
      <c r="Y55" s="285"/>
      <c r="Z55" s="285"/>
      <c r="AA55" s="285"/>
      <c r="AB55" s="285"/>
      <c r="AC55" s="285"/>
      <c r="AD55" s="285"/>
      <c r="AE55" s="285"/>
      <c r="AF55" s="285"/>
      <c r="AG55" s="280">
        <f>'ZibohKanalHlStok - Kanali...'!J30</f>
        <v>0</v>
      </c>
      <c r="AH55" s="281"/>
      <c r="AI55" s="281"/>
      <c r="AJ55" s="281"/>
      <c r="AK55" s="281"/>
      <c r="AL55" s="281"/>
      <c r="AM55" s="281"/>
      <c r="AN55" s="280">
        <f t="shared" si="0"/>
        <v>0</v>
      </c>
      <c r="AO55" s="281"/>
      <c r="AP55" s="281"/>
      <c r="AQ55" s="85" t="s">
        <v>78</v>
      </c>
      <c r="AR55" s="86"/>
      <c r="AS55" s="87">
        <v>0</v>
      </c>
      <c r="AT55" s="88">
        <f t="shared" si="1"/>
        <v>0</v>
      </c>
      <c r="AU55" s="89">
        <f>'ZibohKanalHlStok - Kanali...'!P91</f>
        <v>0</v>
      </c>
      <c r="AV55" s="88">
        <f>'ZibohKanalHlStok - Kanali...'!J33</f>
        <v>0</v>
      </c>
      <c r="AW55" s="88">
        <f>'ZibohKanalHlStok - Kanali...'!J34</f>
        <v>0</v>
      </c>
      <c r="AX55" s="88">
        <f>'ZibohKanalHlStok - Kanali...'!J35</f>
        <v>0</v>
      </c>
      <c r="AY55" s="88">
        <f>'ZibohKanalHlStok - Kanali...'!J36</f>
        <v>0</v>
      </c>
      <c r="AZ55" s="88">
        <f>'ZibohKanalHlStok - Kanali...'!F33</f>
        <v>0</v>
      </c>
      <c r="BA55" s="88">
        <f>'ZibohKanalHlStok - Kanali...'!F34</f>
        <v>0</v>
      </c>
      <c r="BB55" s="88">
        <f>'ZibohKanalHlStok - Kanali...'!F35</f>
        <v>0</v>
      </c>
      <c r="BC55" s="88">
        <f>'ZibohKanalHlStok - Kanali...'!F36</f>
        <v>0</v>
      </c>
      <c r="BD55" s="90">
        <f>'ZibohKanalHlStok - Kanali...'!F37</f>
        <v>0</v>
      </c>
      <c r="BT55" s="91" t="s">
        <v>79</v>
      </c>
      <c r="BV55" s="91" t="s">
        <v>74</v>
      </c>
      <c r="BW55" s="91" t="s">
        <v>80</v>
      </c>
      <c r="BX55" s="91" t="s">
        <v>5</v>
      </c>
      <c r="CL55" s="91" t="s">
        <v>19</v>
      </c>
      <c r="CM55" s="91" t="s">
        <v>81</v>
      </c>
    </row>
    <row r="56" spans="1:91" s="5" customFormat="1" ht="40.5" customHeight="1">
      <c r="A56" s="81" t="s">
        <v>76</v>
      </c>
      <c r="B56" s="82"/>
      <c r="C56" s="83"/>
      <c r="D56" s="285" t="s">
        <v>82</v>
      </c>
      <c r="E56" s="285"/>
      <c r="F56" s="285"/>
      <c r="G56" s="285"/>
      <c r="H56" s="285"/>
      <c r="I56" s="84"/>
      <c r="J56" s="285" t="s">
        <v>17</v>
      </c>
      <c r="K56" s="285"/>
      <c r="L56" s="285"/>
      <c r="M56" s="285"/>
      <c r="N56" s="285"/>
      <c r="O56" s="285"/>
      <c r="P56" s="285"/>
      <c r="Q56" s="285"/>
      <c r="R56" s="285"/>
      <c r="S56" s="285"/>
      <c r="T56" s="285"/>
      <c r="U56" s="285"/>
      <c r="V56" s="285"/>
      <c r="W56" s="285"/>
      <c r="X56" s="285"/>
      <c r="Y56" s="285"/>
      <c r="Z56" s="285"/>
      <c r="AA56" s="285"/>
      <c r="AB56" s="285"/>
      <c r="AC56" s="285"/>
      <c r="AD56" s="285"/>
      <c r="AE56" s="285"/>
      <c r="AF56" s="285"/>
      <c r="AG56" s="280">
        <f>'ZobohKanalVedlStok - Kana...'!J30</f>
        <v>0</v>
      </c>
      <c r="AH56" s="281"/>
      <c r="AI56" s="281"/>
      <c r="AJ56" s="281"/>
      <c r="AK56" s="281"/>
      <c r="AL56" s="281"/>
      <c r="AM56" s="281"/>
      <c r="AN56" s="280">
        <f t="shared" si="0"/>
        <v>0</v>
      </c>
      <c r="AO56" s="281"/>
      <c r="AP56" s="281"/>
      <c r="AQ56" s="85" t="s">
        <v>78</v>
      </c>
      <c r="AR56" s="86"/>
      <c r="AS56" s="87">
        <v>0</v>
      </c>
      <c r="AT56" s="88">
        <f t="shared" si="1"/>
        <v>0</v>
      </c>
      <c r="AU56" s="89">
        <f>'ZobohKanalVedlStok - Kana...'!P89</f>
        <v>0</v>
      </c>
      <c r="AV56" s="88">
        <f>'ZobohKanalVedlStok - Kana...'!J33</f>
        <v>0</v>
      </c>
      <c r="AW56" s="88">
        <f>'ZobohKanalVedlStok - Kana...'!J34</f>
        <v>0</v>
      </c>
      <c r="AX56" s="88">
        <f>'ZobohKanalVedlStok - Kana...'!J35</f>
        <v>0</v>
      </c>
      <c r="AY56" s="88">
        <f>'ZobohKanalVedlStok - Kana...'!J36</f>
        <v>0</v>
      </c>
      <c r="AZ56" s="88">
        <f>'ZobohKanalVedlStok - Kana...'!F33</f>
        <v>0</v>
      </c>
      <c r="BA56" s="88">
        <f>'ZobohKanalVedlStok - Kana...'!F34</f>
        <v>0</v>
      </c>
      <c r="BB56" s="88">
        <f>'ZobohKanalVedlStok - Kana...'!F35</f>
        <v>0</v>
      </c>
      <c r="BC56" s="88">
        <f>'ZobohKanalVedlStok - Kana...'!F36</f>
        <v>0</v>
      </c>
      <c r="BD56" s="90">
        <f>'ZobohKanalVedlStok - Kana...'!F37</f>
        <v>0</v>
      </c>
      <c r="BT56" s="91" t="s">
        <v>79</v>
      </c>
      <c r="BV56" s="91" t="s">
        <v>74</v>
      </c>
      <c r="BW56" s="91" t="s">
        <v>83</v>
      </c>
      <c r="BX56" s="91" t="s">
        <v>5</v>
      </c>
      <c r="CL56" s="91" t="s">
        <v>19</v>
      </c>
      <c r="CM56" s="91" t="s">
        <v>81</v>
      </c>
    </row>
    <row r="57" spans="1:91" s="5" customFormat="1" ht="27" customHeight="1">
      <c r="A57" s="81" t="s">
        <v>76</v>
      </c>
      <c r="B57" s="82"/>
      <c r="C57" s="83"/>
      <c r="D57" s="285" t="s">
        <v>84</v>
      </c>
      <c r="E57" s="285"/>
      <c r="F57" s="285"/>
      <c r="G57" s="285"/>
      <c r="H57" s="285"/>
      <c r="I57" s="84"/>
      <c r="J57" s="285" t="s">
        <v>85</v>
      </c>
      <c r="K57" s="285"/>
      <c r="L57" s="285"/>
      <c r="M57" s="285"/>
      <c r="N57" s="285"/>
      <c r="O57" s="285"/>
      <c r="P57" s="285"/>
      <c r="Q57" s="285"/>
      <c r="R57" s="285"/>
      <c r="S57" s="285"/>
      <c r="T57" s="285"/>
      <c r="U57" s="285"/>
      <c r="V57" s="285"/>
      <c r="W57" s="285"/>
      <c r="X57" s="285"/>
      <c r="Y57" s="285"/>
      <c r="Z57" s="285"/>
      <c r="AA57" s="285"/>
      <c r="AB57" s="285"/>
      <c r="AC57" s="285"/>
      <c r="AD57" s="285"/>
      <c r="AE57" s="285"/>
      <c r="AF57" s="285"/>
      <c r="AG57" s="280">
        <f>'ZibohPriv - Kanalizační p...'!J30</f>
        <v>0</v>
      </c>
      <c r="AH57" s="281"/>
      <c r="AI57" s="281"/>
      <c r="AJ57" s="281"/>
      <c r="AK57" s="281"/>
      <c r="AL57" s="281"/>
      <c r="AM57" s="281"/>
      <c r="AN57" s="280">
        <f t="shared" si="0"/>
        <v>0</v>
      </c>
      <c r="AO57" s="281"/>
      <c r="AP57" s="281"/>
      <c r="AQ57" s="85" t="s">
        <v>78</v>
      </c>
      <c r="AR57" s="86"/>
      <c r="AS57" s="87">
        <v>0</v>
      </c>
      <c r="AT57" s="88">
        <f t="shared" si="1"/>
        <v>0</v>
      </c>
      <c r="AU57" s="89">
        <f>'ZibohPriv - Kanalizační p...'!P89</f>
        <v>0</v>
      </c>
      <c r="AV57" s="88">
        <f>'ZibohPriv - Kanalizační p...'!J33</f>
        <v>0</v>
      </c>
      <c r="AW57" s="88">
        <f>'ZibohPriv - Kanalizační p...'!J34</f>
        <v>0</v>
      </c>
      <c r="AX57" s="88">
        <f>'ZibohPriv - Kanalizační p...'!J35</f>
        <v>0</v>
      </c>
      <c r="AY57" s="88">
        <f>'ZibohPriv - Kanalizační p...'!J36</f>
        <v>0</v>
      </c>
      <c r="AZ57" s="88">
        <f>'ZibohPriv - Kanalizační p...'!F33</f>
        <v>0</v>
      </c>
      <c r="BA57" s="88">
        <f>'ZibohPriv - Kanalizační p...'!F34</f>
        <v>0</v>
      </c>
      <c r="BB57" s="88">
        <f>'ZibohPriv - Kanalizační p...'!F35</f>
        <v>0</v>
      </c>
      <c r="BC57" s="88">
        <f>'ZibohPriv - Kanalizační p...'!F36</f>
        <v>0</v>
      </c>
      <c r="BD57" s="90">
        <f>'ZibohPriv - Kanalizační p...'!F37</f>
        <v>0</v>
      </c>
      <c r="BT57" s="91" t="s">
        <v>79</v>
      </c>
      <c r="BV57" s="91" t="s">
        <v>74</v>
      </c>
      <c r="BW57" s="91" t="s">
        <v>86</v>
      </c>
      <c r="BX57" s="91" t="s">
        <v>5</v>
      </c>
      <c r="CL57" s="91" t="s">
        <v>19</v>
      </c>
      <c r="CM57" s="91" t="s">
        <v>81</v>
      </c>
    </row>
    <row r="58" spans="1:91" s="5" customFormat="1" ht="27" customHeight="1">
      <c r="A58" s="81" t="s">
        <v>76</v>
      </c>
      <c r="B58" s="82"/>
      <c r="C58" s="83"/>
      <c r="D58" s="285" t="s">
        <v>87</v>
      </c>
      <c r="E58" s="285"/>
      <c r="F58" s="285"/>
      <c r="G58" s="285"/>
      <c r="H58" s="285"/>
      <c r="I58" s="84"/>
      <c r="J58" s="285" t="s">
        <v>17</v>
      </c>
      <c r="K58" s="285"/>
      <c r="L58" s="285"/>
      <c r="M58" s="285"/>
      <c r="N58" s="285"/>
      <c r="O58" s="285"/>
      <c r="P58" s="285"/>
      <c r="Q58" s="285"/>
      <c r="R58" s="285"/>
      <c r="S58" s="285"/>
      <c r="T58" s="285"/>
      <c r="U58" s="285"/>
      <c r="V58" s="285"/>
      <c r="W58" s="285"/>
      <c r="X58" s="285"/>
      <c r="Y58" s="285"/>
      <c r="Z58" s="285"/>
      <c r="AA58" s="285"/>
      <c r="AB58" s="285"/>
      <c r="AC58" s="285"/>
      <c r="AD58" s="285"/>
      <c r="AE58" s="285"/>
      <c r="AF58" s="285"/>
      <c r="AG58" s="280">
        <f>'ZobohKanalPrip - Kanaliza...'!J30</f>
        <v>0</v>
      </c>
      <c r="AH58" s="281"/>
      <c r="AI58" s="281"/>
      <c r="AJ58" s="281"/>
      <c r="AK58" s="281"/>
      <c r="AL58" s="281"/>
      <c r="AM58" s="281"/>
      <c r="AN58" s="280">
        <f t="shared" si="0"/>
        <v>0</v>
      </c>
      <c r="AO58" s="281"/>
      <c r="AP58" s="281"/>
      <c r="AQ58" s="85" t="s">
        <v>78</v>
      </c>
      <c r="AR58" s="86"/>
      <c r="AS58" s="87">
        <v>0</v>
      </c>
      <c r="AT58" s="88">
        <f t="shared" si="1"/>
        <v>0</v>
      </c>
      <c r="AU58" s="89">
        <f>'ZobohKanalPrip - Kanaliza...'!P86</f>
        <v>0</v>
      </c>
      <c r="AV58" s="88">
        <f>'ZobohKanalPrip - Kanaliza...'!J33</f>
        <v>0</v>
      </c>
      <c r="AW58" s="88">
        <f>'ZobohKanalPrip - Kanaliza...'!J34</f>
        <v>0</v>
      </c>
      <c r="AX58" s="88">
        <f>'ZobohKanalPrip - Kanaliza...'!J35</f>
        <v>0</v>
      </c>
      <c r="AY58" s="88">
        <f>'ZobohKanalPrip - Kanaliza...'!J36</f>
        <v>0</v>
      </c>
      <c r="AZ58" s="88">
        <f>'ZobohKanalPrip - Kanaliza...'!F33</f>
        <v>0</v>
      </c>
      <c r="BA58" s="88">
        <f>'ZobohKanalPrip - Kanaliza...'!F34</f>
        <v>0</v>
      </c>
      <c r="BB58" s="88">
        <f>'ZobohKanalPrip - Kanaliza...'!F35</f>
        <v>0</v>
      </c>
      <c r="BC58" s="88">
        <f>'ZobohKanalPrip - Kanaliza...'!F36</f>
        <v>0</v>
      </c>
      <c r="BD58" s="90">
        <f>'ZobohKanalPrip - Kanaliza...'!F37</f>
        <v>0</v>
      </c>
      <c r="BT58" s="91" t="s">
        <v>79</v>
      </c>
      <c r="BV58" s="91" t="s">
        <v>74</v>
      </c>
      <c r="BW58" s="91" t="s">
        <v>88</v>
      </c>
      <c r="BX58" s="91" t="s">
        <v>5</v>
      </c>
      <c r="CL58" s="91" t="s">
        <v>19</v>
      </c>
      <c r="CM58" s="91" t="s">
        <v>81</v>
      </c>
    </row>
    <row r="59" spans="1:91" s="5" customFormat="1" ht="27" customHeight="1">
      <c r="A59" s="81" t="s">
        <v>76</v>
      </c>
      <c r="B59" s="82"/>
      <c r="C59" s="83"/>
      <c r="D59" s="285" t="s">
        <v>89</v>
      </c>
      <c r="E59" s="285"/>
      <c r="F59" s="285"/>
      <c r="G59" s="285"/>
      <c r="H59" s="285"/>
      <c r="I59" s="84"/>
      <c r="J59" s="285" t="s">
        <v>17</v>
      </c>
      <c r="K59" s="285"/>
      <c r="L59" s="285"/>
      <c r="M59" s="285"/>
      <c r="N59" s="285"/>
      <c r="O59" s="285"/>
      <c r="P59" s="285"/>
      <c r="Q59" s="285"/>
      <c r="R59" s="285"/>
      <c r="S59" s="285"/>
      <c r="T59" s="285"/>
      <c r="U59" s="285"/>
      <c r="V59" s="285"/>
      <c r="W59" s="285"/>
      <c r="X59" s="285"/>
      <c r="Y59" s="285"/>
      <c r="Z59" s="285"/>
      <c r="AA59" s="285"/>
      <c r="AB59" s="285"/>
      <c r="AC59" s="285"/>
      <c r="AD59" s="285"/>
      <c r="AE59" s="285"/>
      <c r="AF59" s="285"/>
      <c r="AG59" s="280">
        <f>'VonZibohKanal - Kanalizac...'!J30</f>
        <v>0</v>
      </c>
      <c r="AH59" s="281"/>
      <c r="AI59" s="281"/>
      <c r="AJ59" s="281"/>
      <c r="AK59" s="281"/>
      <c r="AL59" s="281"/>
      <c r="AM59" s="281"/>
      <c r="AN59" s="280">
        <f t="shared" si="0"/>
        <v>0</v>
      </c>
      <c r="AO59" s="281"/>
      <c r="AP59" s="281"/>
      <c r="AQ59" s="85" t="s">
        <v>90</v>
      </c>
      <c r="AR59" s="86"/>
      <c r="AS59" s="92">
        <v>0</v>
      </c>
      <c r="AT59" s="93">
        <f t="shared" si="1"/>
        <v>0</v>
      </c>
      <c r="AU59" s="94">
        <f>'VonZibohKanal - Kanalizac...'!P84</f>
        <v>0</v>
      </c>
      <c r="AV59" s="93">
        <f>'VonZibohKanal - Kanalizac...'!J33</f>
        <v>0</v>
      </c>
      <c r="AW59" s="93">
        <f>'VonZibohKanal - Kanalizac...'!J34</f>
        <v>0</v>
      </c>
      <c r="AX59" s="93">
        <f>'VonZibohKanal - Kanalizac...'!J35</f>
        <v>0</v>
      </c>
      <c r="AY59" s="93">
        <f>'VonZibohKanal - Kanalizac...'!J36</f>
        <v>0</v>
      </c>
      <c r="AZ59" s="93">
        <f>'VonZibohKanal - Kanalizac...'!F33</f>
        <v>0</v>
      </c>
      <c r="BA59" s="93">
        <f>'VonZibohKanal - Kanalizac...'!F34</f>
        <v>0</v>
      </c>
      <c r="BB59" s="93">
        <f>'VonZibohKanal - Kanalizac...'!F35</f>
        <v>0</v>
      </c>
      <c r="BC59" s="93">
        <f>'VonZibohKanal - Kanalizac...'!F36</f>
        <v>0</v>
      </c>
      <c r="BD59" s="95">
        <f>'VonZibohKanal - Kanalizac...'!F37</f>
        <v>0</v>
      </c>
      <c r="BT59" s="91" t="s">
        <v>79</v>
      </c>
      <c r="BV59" s="91" t="s">
        <v>74</v>
      </c>
      <c r="BW59" s="91" t="s">
        <v>91</v>
      </c>
      <c r="BX59" s="91" t="s">
        <v>5</v>
      </c>
      <c r="CL59" s="91" t="s">
        <v>19</v>
      </c>
      <c r="CM59" s="91" t="s">
        <v>81</v>
      </c>
    </row>
    <row r="60" spans="1:91" s="1" customFormat="1" ht="30" customHeight="1"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7"/>
    </row>
    <row r="61" spans="1:91" s="1" customFormat="1" ht="6.95" customHeight="1">
      <c r="B61" s="45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37"/>
    </row>
  </sheetData>
  <sheetProtection algorithmName="SHA-512" hashValue="vbTh4ogV0eTO32g9MtBRfStoyqHdrcGfmBaoloKm7BnnO6pZ9IGvxr5B9fqD8wP/eIpLtirMEozeBVSKnqyVRg==" saltValue="LiEP2TWsHEIFJVuhNkw58/KfKeilano4+SqSRjgsyEY6lFjFQJHiQi/r3YkchH6/8dbQ/oZVkKe/8a27GH1SgQ==" spinCount="100000" sheet="1" objects="1" scenarios="1" formatColumns="0" formatRows="0"/>
  <mergeCells count="58">
    <mergeCell ref="D57:H57"/>
    <mergeCell ref="J57:AF57"/>
    <mergeCell ref="D58:H58"/>
    <mergeCell ref="J58:AF58"/>
    <mergeCell ref="D59:H59"/>
    <mergeCell ref="J59:AF59"/>
    <mergeCell ref="C52:G52"/>
    <mergeCell ref="I52:AF52"/>
    <mergeCell ref="D55:H55"/>
    <mergeCell ref="J55:AF55"/>
    <mergeCell ref="D56:H56"/>
    <mergeCell ref="J56:AF56"/>
    <mergeCell ref="AN58:AP58"/>
    <mergeCell ref="AG58:AM58"/>
    <mergeCell ref="AN59:AP59"/>
    <mergeCell ref="AG59:AM59"/>
    <mergeCell ref="AG54:AM54"/>
    <mergeCell ref="AN54:AP54"/>
    <mergeCell ref="AN55:AP55"/>
    <mergeCell ref="AG55:AM55"/>
    <mergeCell ref="AN56:AP56"/>
    <mergeCell ref="AG56:AM56"/>
    <mergeCell ref="AN57:AP57"/>
    <mergeCell ref="AG57:AM57"/>
    <mergeCell ref="L30:P30"/>
    <mergeCell ref="L31:P31"/>
    <mergeCell ref="L32:P32"/>
    <mergeCell ref="L33:P33"/>
    <mergeCell ref="AN52:AP52"/>
    <mergeCell ref="AG52:AM52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ZibohKanalHlStok - Kanali...'!C2" display="/" xr:uid="{00000000-0004-0000-0000-000000000000}"/>
    <hyperlink ref="A56" location="'ZobohKanalVedlStok - Kana...'!C2" display="/" xr:uid="{00000000-0004-0000-0000-000001000000}"/>
    <hyperlink ref="A57" location="'ZibohPriv - Kanalizační p...'!C2" display="/" xr:uid="{00000000-0004-0000-0000-000002000000}"/>
    <hyperlink ref="A58" location="'ZobohKanalPrip - Kanaliza...'!C2" display="/" xr:uid="{00000000-0004-0000-0000-000003000000}"/>
    <hyperlink ref="A59" location="'VonZibohKanal - Kanalizac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824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6" t="s">
        <v>80</v>
      </c>
      <c r="AZ2" s="97" t="s">
        <v>92</v>
      </c>
      <c r="BA2" s="97" t="s">
        <v>93</v>
      </c>
      <c r="BB2" s="97" t="s">
        <v>1</v>
      </c>
      <c r="BC2" s="97" t="s">
        <v>94</v>
      </c>
      <c r="BD2" s="97" t="s">
        <v>81</v>
      </c>
    </row>
    <row r="3" spans="2:56" ht="6.95" customHeight="1">
      <c r="B3" s="98"/>
      <c r="C3" s="99"/>
      <c r="D3" s="99"/>
      <c r="E3" s="99"/>
      <c r="F3" s="99"/>
      <c r="G3" s="99"/>
      <c r="H3" s="99"/>
      <c r="I3" s="100"/>
      <c r="J3" s="99"/>
      <c r="K3" s="99"/>
      <c r="L3" s="19"/>
      <c r="AT3" s="16" t="s">
        <v>81</v>
      </c>
      <c r="AZ3" s="97" t="s">
        <v>95</v>
      </c>
      <c r="BA3" s="97" t="s">
        <v>96</v>
      </c>
      <c r="BB3" s="97" t="s">
        <v>1</v>
      </c>
      <c r="BC3" s="97" t="s">
        <v>97</v>
      </c>
      <c r="BD3" s="97" t="s">
        <v>81</v>
      </c>
    </row>
    <row r="4" spans="2:56" ht="24.95" customHeight="1">
      <c r="B4" s="19"/>
      <c r="D4" s="101" t="s">
        <v>98</v>
      </c>
      <c r="L4" s="19"/>
      <c r="M4" s="23" t="s">
        <v>10</v>
      </c>
      <c r="AT4" s="16" t="s">
        <v>4</v>
      </c>
    </row>
    <row r="5" spans="2:56" ht="6.95" customHeight="1">
      <c r="B5" s="19"/>
      <c r="L5" s="19"/>
    </row>
    <row r="6" spans="2:56" ht="12" customHeight="1">
      <c r="B6" s="19"/>
      <c r="D6" s="102" t="s">
        <v>16</v>
      </c>
      <c r="L6" s="19"/>
    </row>
    <row r="7" spans="2:56" ht="16.5" customHeight="1">
      <c r="B7" s="19"/>
      <c r="E7" s="286" t="str">
        <f>'Rekapitulace stavby'!K6</f>
        <v>Kanalizace Kolín - Zibohlavy</v>
      </c>
      <c r="F7" s="287"/>
      <c r="G7" s="287"/>
      <c r="H7" s="287"/>
      <c r="L7" s="19"/>
    </row>
    <row r="8" spans="2:56" s="1" customFormat="1" ht="12" customHeight="1">
      <c r="B8" s="37"/>
      <c r="D8" s="102" t="s">
        <v>99</v>
      </c>
      <c r="I8" s="103"/>
      <c r="L8" s="37"/>
    </row>
    <row r="9" spans="2:56" s="1" customFormat="1" ht="36.950000000000003" customHeight="1">
      <c r="B9" s="37"/>
      <c r="E9" s="288" t="s">
        <v>100</v>
      </c>
      <c r="F9" s="289"/>
      <c r="G9" s="289"/>
      <c r="H9" s="289"/>
      <c r="I9" s="103"/>
      <c r="L9" s="37"/>
    </row>
    <row r="10" spans="2:56" s="1" customFormat="1" ht="11.25">
      <c r="B10" s="37"/>
      <c r="I10" s="103"/>
      <c r="L10" s="37"/>
    </row>
    <row r="11" spans="2:56" s="1" customFormat="1" ht="12" customHeight="1">
      <c r="B11" s="37"/>
      <c r="D11" s="102" t="s">
        <v>18</v>
      </c>
      <c r="F11" s="16" t="s">
        <v>19</v>
      </c>
      <c r="I11" s="104" t="s">
        <v>20</v>
      </c>
      <c r="J11" s="16" t="s">
        <v>1</v>
      </c>
      <c r="L11" s="37"/>
    </row>
    <row r="12" spans="2:56" s="1" customFormat="1" ht="12" customHeight="1">
      <c r="B12" s="37"/>
      <c r="D12" s="102" t="s">
        <v>21</v>
      </c>
      <c r="F12" s="16" t="s">
        <v>22</v>
      </c>
      <c r="I12" s="104" t="s">
        <v>23</v>
      </c>
      <c r="J12" s="105" t="str">
        <f>'Rekapitulace stavby'!AN8</f>
        <v>8. 1. 2018</v>
      </c>
      <c r="L12" s="37"/>
    </row>
    <row r="13" spans="2:56" s="1" customFormat="1" ht="10.9" customHeight="1">
      <c r="B13" s="37"/>
      <c r="I13" s="103"/>
      <c r="L13" s="37"/>
    </row>
    <row r="14" spans="2:56" s="1" customFormat="1" ht="12" customHeight="1">
      <c r="B14" s="37"/>
      <c r="D14" s="102" t="s">
        <v>25</v>
      </c>
      <c r="I14" s="104" t="s">
        <v>26</v>
      </c>
      <c r="J14" s="16" t="s">
        <v>1</v>
      </c>
      <c r="L14" s="37"/>
    </row>
    <row r="15" spans="2:56" s="1" customFormat="1" ht="18" customHeight="1">
      <c r="B15" s="37"/>
      <c r="E15" s="16" t="s">
        <v>27</v>
      </c>
      <c r="I15" s="104" t="s">
        <v>28</v>
      </c>
      <c r="J15" s="16" t="s">
        <v>1</v>
      </c>
      <c r="L15" s="37"/>
    </row>
    <row r="16" spans="2:56" s="1" customFormat="1" ht="6.95" customHeight="1">
      <c r="B16" s="37"/>
      <c r="I16" s="103"/>
      <c r="L16" s="37"/>
    </row>
    <row r="17" spans="2:12" s="1" customFormat="1" ht="12" customHeight="1">
      <c r="B17" s="37"/>
      <c r="D17" s="102" t="s">
        <v>29</v>
      </c>
      <c r="I17" s="104" t="s">
        <v>26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0" t="str">
        <f>'Rekapitulace stavby'!E14</f>
        <v>Vyplň údaj</v>
      </c>
      <c r="F18" s="291"/>
      <c r="G18" s="291"/>
      <c r="H18" s="291"/>
      <c r="I18" s="104" t="s">
        <v>28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3"/>
      <c r="L19" s="37"/>
    </row>
    <row r="20" spans="2:12" s="1" customFormat="1" ht="12" customHeight="1">
      <c r="B20" s="37"/>
      <c r="D20" s="102" t="s">
        <v>31</v>
      </c>
      <c r="I20" s="104" t="s">
        <v>26</v>
      </c>
      <c r="J20" s="16" t="s">
        <v>1</v>
      </c>
      <c r="L20" s="37"/>
    </row>
    <row r="21" spans="2:12" s="1" customFormat="1" ht="18" customHeight="1">
      <c r="B21" s="37"/>
      <c r="E21" s="16" t="s">
        <v>32</v>
      </c>
      <c r="I21" s="104" t="s">
        <v>28</v>
      </c>
      <c r="J21" s="16" t="s">
        <v>1</v>
      </c>
      <c r="L21" s="37"/>
    </row>
    <row r="22" spans="2:12" s="1" customFormat="1" ht="6.95" customHeight="1">
      <c r="B22" s="37"/>
      <c r="I22" s="103"/>
      <c r="L22" s="37"/>
    </row>
    <row r="23" spans="2:12" s="1" customFormat="1" ht="12" customHeight="1">
      <c r="B23" s="37"/>
      <c r="D23" s="102" t="s">
        <v>34</v>
      </c>
      <c r="I23" s="104" t="s">
        <v>26</v>
      </c>
      <c r="J23" s="16" t="s">
        <v>1</v>
      </c>
      <c r="L23" s="37"/>
    </row>
    <row r="24" spans="2:12" s="1" customFormat="1" ht="18" customHeight="1">
      <c r="B24" s="37"/>
      <c r="E24" s="16" t="s">
        <v>35</v>
      </c>
      <c r="I24" s="104" t="s">
        <v>28</v>
      </c>
      <c r="J24" s="16" t="s">
        <v>1</v>
      </c>
      <c r="L24" s="37"/>
    </row>
    <row r="25" spans="2:12" s="1" customFormat="1" ht="6.95" customHeight="1">
      <c r="B25" s="37"/>
      <c r="I25" s="103"/>
      <c r="L25" s="37"/>
    </row>
    <row r="26" spans="2:12" s="1" customFormat="1" ht="12" customHeight="1">
      <c r="B26" s="37"/>
      <c r="D26" s="102" t="s">
        <v>36</v>
      </c>
      <c r="I26" s="103"/>
      <c r="L26" s="37"/>
    </row>
    <row r="27" spans="2:12" s="6" customFormat="1" ht="16.5" customHeight="1">
      <c r="B27" s="106"/>
      <c r="E27" s="292" t="s">
        <v>1</v>
      </c>
      <c r="F27" s="292"/>
      <c r="G27" s="292"/>
      <c r="H27" s="292"/>
      <c r="I27" s="107"/>
      <c r="L27" s="106"/>
    </row>
    <row r="28" spans="2:12" s="1" customFormat="1" ht="6.95" customHeight="1">
      <c r="B28" s="37"/>
      <c r="I28" s="103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08"/>
      <c r="J29" s="55"/>
      <c r="K29" s="55"/>
      <c r="L29" s="37"/>
    </row>
    <row r="30" spans="2:12" s="1" customFormat="1" ht="25.35" customHeight="1">
      <c r="B30" s="37"/>
      <c r="D30" s="109" t="s">
        <v>38</v>
      </c>
      <c r="I30" s="103"/>
      <c r="J30" s="110">
        <f>ROUND(J91,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08"/>
      <c r="J31" s="55"/>
      <c r="K31" s="55"/>
      <c r="L31" s="37"/>
    </row>
    <row r="32" spans="2:12" s="1" customFormat="1" ht="14.45" customHeight="1">
      <c r="B32" s="37"/>
      <c r="F32" s="111" t="s">
        <v>40</v>
      </c>
      <c r="I32" s="112" t="s">
        <v>39</v>
      </c>
      <c r="J32" s="111" t="s">
        <v>41</v>
      </c>
      <c r="L32" s="37"/>
    </row>
    <row r="33" spans="2:12" s="1" customFormat="1" ht="14.45" customHeight="1">
      <c r="B33" s="37"/>
      <c r="D33" s="102" t="s">
        <v>42</v>
      </c>
      <c r="E33" s="102" t="s">
        <v>43</v>
      </c>
      <c r="F33" s="113">
        <f>ROUND((SUM(BE91:BE823)),  2)</f>
        <v>0</v>
      </c>
      <c r="I33" s="114">
        <v>0.21</v>
      </c>
      <c r="J33" s="113">
        <f>ROUND(((SUM(BE91:BE823))*I33),  2)</f>
        <v>0</v>
      </c>
      <c r="L33" s="37"/>
    </row>
    <row r="34" spans="2:12" s="1" customFormat="1" ht="14.45" customHeight="1">
      <c r="B34" s="37"/>
      <c r="E34" s="102" t="s">
        <v>44</v>
      </c>
      <c r="F34" s="113">
        <f>ROUND((SUM(BF91:BF823)),  2)</f>
        <v>0</v>
      </c>
      <c r="I34" s="114">
        <v>0.15</v>
      </c>
      <c r="J34" s="113">
        <f>ROUND(((SUM(BF91:BF823))*I34),  2)</f>
        <v>0</v>
      </c>
      <c r="L34" s="37"/>
    </row>
    <row r="35" spans="2:12" s="1" customFormat="1" ht="14.45" hidden="1" customHeight="1">
      <c r="B35" s="37"/>
      <c r="E35" s="102" t="s">
        <v>45</v>
      </c>
      <c r="F35" s="113">
        <f>ROUND((SUM(BG91:BG823)),  2)</f>
        <v>0</v>
      </c>
      <c r="I35" s="114">
        <v>0.21</v>
      </c>
      <c r="J35" s="113">
        <f>0</f>
        <v>0</v>
      </c>
      <c r="L35" s="37"/>
    </row>
    <row r="36" spans="2:12" s="1" customFormat="1" ht="14.45" hidden="1" customHeight="1">
      <c r="B36" s="37"/>
      <c r="E36" s="102" t="s">
        <v>46</v>
      </c>
      <c r="F36" s="113">
        <f>ROUND((SUM(BH91:BH823)),  2)</f>
        <v>0</v>
      </c>
      <c r="I36" s="114">
        <v>0.15</v>
      </c>
      <c r="J36" s="113">
        <f>0</f>
        <v>0</v>
      </c>
      <c r="L36" s="37"/>
    </row>
    <row r="37" spans="2:12" s="1" customFormat="1" ht="14.45" hidden="1" customHeight="1">
      <c r="B37" s="37"/>
      <c r="E37" s="102" t="s">
        <v>47</v>
      </c>
      <c r="F37" s="113">
        <f>ROUND((SUM(BI91:BI823)),  2)</f>
        <v>0</v>
      </c>
      <c r="I37" s="114">
        <v>0</v>
      </c>
      <c r="J37" s="113">
        <f>0</f>
        <v>0</v>
      </c>
      <c r="L37" s="37"/>
    </row>
    <row r="38" spans="2:12" s="1" customFormat="1" ht="6.95" customHeight="1">
      <c r="B38" s="37"/>
      <c r="I38" s="103"/>
      <c r="L38" s="37"/>
    </row>
    <row r="39" spans="2:12" s="1" customFormat="1" ht="25.35" customHeight="1">
      <c r="B39" s="37"/>
      <c r="C39" s="115"/>
      <c r="D39" s="116" t="s">
        <v>48</v>
      </c>
      <c r="E39" s="117"/>
      <c r="F39" s="117"/>
      <c r="G39" s="118" t="s">
        <v>49</v>
      </c>
      <c r="H39" s="119" t="s">
        <v>50</v>
      </c>
      <c r="I39" s="120"/>
      <c r="J39" s="121">
        <f>SUM(J30:J37)</f>
        <v>0</v>
      </c>
      <c r="K39" s="122"/>
      <c r="L39" s="37"/>
    </row>
    <row r="40" spans="2:12" s="1" customFormat="1" ht="14.45" customHeight="1">
      <c r="B40" s="123"/>
      <c r="C40" s="124"/>
      <c r="D40" s="124"/>
      <c r="E40" s="124"/>
      <c r="F40" s="124"/>
      <c r="G40" s="124"/>
      <c r="H40" s="124"/>
      <c r="I40" s="125"/>
      <c r="J40" s="124"/>
      <c r="K40" s="124"/>
      <c r="L40" s="37"/>
    </row>
    <row r="44" spans="2:12" s="1" customFormat="1" ht="6.95" customHeight="1">
      <c r="B44" s="126"/>
      <c r="C44" s="127"/>
      <c r="D44" s="127"/>
      <c r="E44" s="127"/>
      <c r="F44" s="127"/>
      <c r="G44" s="127"/>
      <c r="H44" s="127"/>
      <c r="I44" s="128"/>
      <c r="J44" s="127"/>
      <c r="K44" s="127"/>
      <c r="L44" s="37"/>
    </row>
    <row r="45" spans="2:12" s="1" customFormat="1" ht="24.95" customHeight="1">
      <c r="B45" s="33"/>
      <c r="C45" s="22" t="s">
        <v>101</v>
      </c>
      <c r="D45" s="34"/>
      <c r="E45" s="34"/>
      <c r="F45" s="34"/>
      <c r="G45" s="34"/>
      <c r="H45" s="34"/>
      <c r="I45" s="103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3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3"/>
      <c r="J47" s="34"/>
      <c r="K47" s="34"/>
      <c r="L47" s="37"/>
    </row>
    <row r="48" spans="2:12" s="1" customFormat="1" ht="16.5" customHeight="1">
      <c r="B48" s="33"/>
      <c r="C48" s="34"/>
      <c r="D48" s="34"/>
      <c r="E48" s="293" t="str">
        <f>E7</f>
        <v>Kanalizace Kolín - Zibohlavy</v>
      </c>
      <c r="F48" s="294"/>
      <c r="G48" s="294"/>
      <c r="H48" s="294"/>
      <c r="I48" s="103"/>
      <c r="J48" s="34"/>
      <c r="K48" s="34"/>
      <c r="L48" s="37"/>
    </row>
    <row r="49" spans="2:47" s="1" customFormat="1" ht="12" customHeight="1">
      <c r="B49" s="33"/>
      <c r="C49" s="28" t="s">
        <v>99</v>
      </c>
      <c r="D49" s="34"/>
      <c r="E49" s="34"/>
      <c r="F49" s="34"/>
      <c r="G49" s="34"/>
      <c r="H49" s="34"/>
      <c r="I49" s="103"/>
      <c r="J49" s="34"/>
      <c r="K49" s="34"/>
      <c r="L49" s="37"/>
    </row>
    <row r="50" spans="2:47" s="1" customFormat="1" ht="16.5" customHeight="1">
      <c r="B50" s="33"/>
      <c r="C50" s="34"/>
      <c r="D50" s="34"/>
      <c r="E50" s="265" t="str">
        <f>E9</f>
        <v>ZibohKanalHlStok - Kanalizace Kolín - Zibohlavy</v>
      </c>
      <c r="F50" s="264"/>
      <c r="G50" s="264"/>
      <c r="H50" s="264"/>
      <c r="I50" s="103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3"/>
      <c r="J51" s="34"/>
      <c r="K51" s="34"/>
      <c r="L51" s="37"/>
    </row>
    <row r="52" spans="2:47" s="1" customFormat="1" ht="12" customHeight="1">
      <c r="B52" s="33"/>
      <c r="C52" s="28" t="s">
        <v>21</v>
      </c>
      <c r="D52" s="34"/>
      <c r="E52" s="34"/>
      <c r="F52" s="26" t="str">
        <f>F12</f>
        <v>Zibohlavy</v>
      </c>
      <c r="G52" s="34"/>
      <c r="H52" s="34"/>
      <c r="I52" s="104" t="s">
        <v>23</v>
      </c>
      <c r="J52" s="54" t="str">
        <f>IF(J12="","",J12)</f>
        <v>8. 1. 2018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3"/>
      <c r="J53" s="34"/>
      <c r="K53" s="34"/>
      <c r="L53" s="37"/>
    </row>
    <row r="54" spans="2:47" s="1" customFormat="1" ht="13.7" customHeight="1">
      <c r="B54" s="33"/>
      <c r="C54" s="28" t="s">
        <v>25</v>
      </c>
      <c r="D54" s="34"/>
      <c r="E54" s="34"/>
      <c r="F54" s="26" t="str">
        <f>E15</f>
        <v>Město Kolín</v>
      </c>
      <c r="G54" s="34"/>
      <c r="H54" s="34"/>
      <c r="I54" s="104" t="s">
        <v>31</v>
      </c>
      <c r="J54" s="31" t="str">
        <f>E21</f>
        <v>VODOS Kolín s.r.o.</v>
      </c>
      <c r="K54" s="34"/>
      <c r="L54" s="37"/>
    </row>
    <row r="55" spans="2:47" s="1" customFormat="1" ht="13.7" customHeight="1">
      <c r="B55" s="33"/>
      <c r="C55" s="28" t="s">
        <v>29</v>
      </c>
      <c r="D55" s="34"/>
      <c r="E55" s="34"/>
      <c r="F55" s="26" t="str">
        <f>IF(E18="","",E18)</f>
        <v>Vyplň údaj</v>
      </c>
      <c r="G55" s="34"/>
      <c r="H55" s="34"/>
      <c r="I55" s="104" t="s">
        <v>34</v>
      </c>
      <c r="J55" s="31" t="str">
        <f>E24</f>
        <v>Pešek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3"/>
      <c r="J56" s="34"/>
      <c r="K56" s="34"/>
      <c r="L56" s="37"/>
    </row>
    <row r="57" spans="2:47" s="1" customFormat="1" ht="29.25" customHeight="1">
      <c r="B57" s="33"/>
      <c r="C57" s="129" t="s">
        <v>102</v>
      </c>
      <c r="D57" s="130"/>
      <c r="E57" s="130"/>
      <c r="F57" s="130"/>
      <c r="G57" s="130"/>
      <c r="H57" s="130"/>
      <c r="I57" s="131"/>
      <c r="J57" s="132" t="s">
        <v>103</v>
      </c>
      <c r="K57" s="130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3"/>
      <c r="J58" s="34"/>
      <c r="K58" s="34"/>
      <c r="L58" s="37"/>
    </row>
    <row r="59" spans="2:47" s="1" customFormat="1" ht="22.9" customHeight="1">
      <c r="B59" s="33"/>
      <c r="C59" s="133" t="s">
        <v>104</v>
      </c>
      <c r="D59" s="34"/>
      <c r="E59" s="34"/>
      <c r="F59" s="34"/>
      <c r="G59" s="34"/>
      <c r="H59" s="34"/>
      <c r="I59" s="103"/>
      <c r="J59" s="72">
        <f>J91</f>
        <v>0</v>
      </c>
      <c r="K59" s="34"/>
      <c r="L59" s="37"/>
      <c r="AU59" s="16" t="s">
        <v>105</v>
      </c>
    </row>
    <row r="60" spans="2:47" s="7" customFormat="1" ht="24.95" customHeight="1">
      <c r="B60" s="134"/>
      <c r="C60" s="135"/>
      <c r="D60" s="136" t="s">
        <v>106</v>
      </c>
      <c r="E60" s="137"/>
      <c r="F60" s="137"/>
      <c r="G60" s="137"/>
      <c r="H60" s="137"/>
      <c r="I60" s="138"/>
      <c r="J60" s="139">
        <f>J92</f>
        <v>0</v>
      </c>
      <c r="K60" s="135"/>
      <c r="L60" s="140"/>
    </row>
    <row r="61" spans="2:47" s="8" customFormat="1" ht="19.899999999999999" customHeight="1">
      <c r="B61" s="141"/>
      <c r="C61" s="142"/>
      <c r="D61" s="143" t="s">
        <v>107</v>
      </c>
      <c r="E61" s="144"/>
      <c r="F61" s="144"/>
      <c r="G61" s="144"/>
      <c r="H61" s="144"/>
      <c r="I61" s="145"/>
      <c r="J61" s="146">
        <f>J93</f>
        <v>0</v>
      </c>
      <c r="K61" s="142"/>
      <c r="L61" s="147"/>
    </row>
    <row r="62" spans="2:47" s="8" customFormat="1" ht="19.899999999999999" customHeight="1">
      <c r="B62" s="141"/>
      <c r="C62" s="142"/>
      <c r="D62" s="143" t="s">
        <v>108</v>
      </c>
      <c r="E62" s="144"/>
      <c r="F62" s="144"/>
      <c r="G62" s="144"/>
      <c r="H62" s="144"/>
      <c r="I62" s="145"/>
      <c r="J62" s="146">
        <f>J552</f>
        <v>0</v>
      </c>
      <c r="K62" s="142"/>
      <c r="L62" s="147"/>
    </row>
    <row r="63" spans="2:47" s="8" customFormat="1" ht="19.899999999999999" customHeight="1">
      <c r="B63" s="141"/>
      <c r="C63" s="142"/>
      <c r="D63" s="143" t="s">
        <v>109</v>
      </c>
      <c r="E63" s="144"/>
      <c r="F63" s="144"/>
      <c r="G63" s="144"/>
      <c r="H63" s="144"/>
      <c r="I63" s="145"/>
      <c r="J63" s="146">
        <f>J558</f>
        <v>0</v>
      </c>
      <c r="K63" s="142"/>
      <c r="L63" s="147"/>
    </row>
    <row r="64" spans="2:47" s="8" customFormat="1" ht="19.899999999999999" customHeight="1">
      <c r="B64" s="141"/>
      <c r="C64" s="142"/>
      <c r="D64" s="143" t="s">
        <v>110</v>
      </c>
      <c r="E64" s="144"/>
      <c r="F64" s="144"/>
      <c r="G64" s="144"/>
      <c r="H64" s="144"/>
      <c r="I64" s="145"/>
      <c r="J64" s="146">
        <f>J581</f>
        <v>0</v>
      </c>
      <c r="K64" s="142"/>
      <c r="L64" s="147"/>
    </row>
    <row r="65" spans="2:12" s="8" customFormat="1" ht="19.899999999999999" customHeight="1">
      <c r="B65" s="141"/>
      <c r="C65" s="142"/>
      <c r="D65" s="143" t="s">
        <v>111</v>
      </c>
      <c r="E65" s="144"/>
      <c r="F65" s="144"/>
      <c r="G65" s="144"/>
      <c r="H65" s="144"/>
      <c r="I65" s="145"/>
      <c r="J65" s="146">
        <f>J651</f>
        <v>0</v>
      </c>
      <c r="K65" s="142"/>
      <c r="L65" s="147"/>
    </row>
    <row r="66" spans="2:12" s="8" customFormat="1" ht="19.899999999999999" customHeight="1">
      <c r="B66" s="141"/>
      <c r="C66" s="142"/>
      <c r="D66" s="143" t="s">
        <v>112</v>
      </c>
      <c r="E66" s="144"/>
      <c r="F66" s="144"/>
      <c r="G66" s="144"/>
      <c r="H66" s="144"/>
      <c r="I66" s="145"/>
      <c r="J66" s="146">
        <f>J754</f>
        <v>0</v>
      </c>
      <c r="K66" s="142"/>
      <c r="L66" s="147"/>
    </row>
    <row r="67" spans="2:12" s="8" customFormat="1" ht="14.85" customHeight="1">
      <c r="B67" s="141"/>
      <c r="C67" s="142"/>
      <c r="D67" s="143" t="s">
        <v>113</v>
      </c>
      <c r="E67" s="144"/>
      <c r="F67" s="144"/>
      <c r="G67" s="144"/>
      <c r="H67" s="144"/>
      <c r="I67" s="145"/>
      <c r="J67" s="146">
        <f>J781</f>
        <v>0</v>
      </c>
      <c r="K67" s="142"/>
      <c r="L67" s="147"/>
    </row>
    <row r="68" spans="2:12" s="7" customFormat="1" ht="24.95" customHeight="1">
      <c r="B68" s="134"/>
      <c r="C68" s="135"/>
      <c r="D68" s="136" t="s">
        <v>114</v>
      </c>
      <c r="E68" s="137"/>
      <c r="F68" s="137"/>
      <c r="G68" s="137"/>
      <c r="H68" s="137"/>
      <c r="I68" s="138"/>
      <c r="J68" s="139">
        <f>J790</f>
        <v>0</v>
      </c>
      <c r="K68" s="135"/>
      <c r="L68" s="140"/>
    </row>
    <row r="69" spans="2:12" s="8" customFormat="1" ht="19.899999999999999" customHeight="1">
      <c r="B69" s="141"/>
      <c r="C69" s="142"/>
      <c r="D69" s="143" t="s">
        <v>115</v>
      </c>
      <c r="E69" s="144"/>
      <c r="F69" s="144"/>
      <c r="G69" s="144"/>
      <c r="H69" s="144"/>
      <c r="I69" s="145"/>
      <c r="J69" s="146">
        <f>J791</f>
        <v>0</v>
      </c>
      <c r="K69" s="142"/>
      <c r="L69" s="147"/>
    </row>
    <row r="70" spans="2:12" s="8" customFormat="1" ht="19.899999999999999" customHeight="1">
      <c r="B70" s="141"/>
      <c r="C70" s="142"/>
      <c r="D70" s="143" t="s">
        <v>116</v>
      </c>
      <c r="E70" s="144"/>
      <c r="F70" s="144"/>
      <c r="G70" s="144"/>
      <c r="H70" s="144"/>
      <c r="I70" s="145"/>
      <c r="J70" s="146">
        <f>J808</f>
        <v>0</v>
      </c>
      <c r="K70" s="142"/>
      <c r="L70" s="147"/>
    </row>
    <row r="71" spans="2:12" s="8" customFormat="1" ht="19.899999999999999" customHeight="1">
      <c r="B71" s="141"/>
      <c r="C71" s="142"/>
      <c r="D71" s="143" t="s">
        <v>117</v>
      </c>
      <c r="E71" s="144"/>
      <c r="F71" s="144"/>
      <c r="G71" s="144"/>
      <c r="H71" s="144"/>
      <c r="I71" s="145"/>
      <c r="J71" s="146">
        <f>J813</f>
        <v>0</v>
      </c>
      <c r="K71" s="142"/>
      <c r="L71" s="147"/>
    </row>
    <row r="72" spans="2:12" s="1" customFormat="1" ht="21.75" customHeight="1">
      <c r="B72" s="33"/>
      <c r="C72" s="34"/>
      <c r="D72" s="34"/>
      <c r="E72" s="34"/>
      <c r="F72" s="34"/>
      <c r="G72" s="34"/>
      <c r="H72" s="34"/>
      <c r="I72" s="103"/>
      <c r="J72" s="34"/>
      <c r="K72" s="34"/>
      <c r="L72" s="37"/>
    </row>
    <row r="73" spans="2:12" s="1" customFormat="1" ht="6.95" customHeight="1">
      <c r="B73" s="45"/>
      <c r="C73" s="46"/>
      <c r="D73" s="46"/>
      <c r="E73" s="46"/>
      <c r="F73" s="46"/>
      <c r="G73" s="46"/>
      <c r="H73" s="46"/>
      <c r="I73" s="125"/>
      <c r="J73" s="46"/>
      <c r="K73" s="46"/>
      <c r="L73" s="37"/>
    </row>
    <row r="77" spans="2:12" s="1" customFormat="1" ht="6.95" customHeight="1">
      <c r="B77" s="47"/>
      <c r="C77" s="48"/>
      <c r="D77" s="48"/>
      <c r="E77" s="48"/>
      <c r="F77" s="48"/>
      <c r="G77" s="48"/>
      <c r="H77" s="48"/>
      <c r="I77" s="128"/>
      <c r="J77" s="48"/>
      <c r="K77" s="48"/>
      <c r="L77" s="37"/>
    </row>
    <row r="78" spans="2:12" s="1" customFormat="1" ht="24.95" customHeight="1">
      <c r="B78" s="33"/>
      <c r="C78" s="22" t="s">
        <v>118</v>
      </c>
      <c r="D78" s="34"/>
      <c r="E78" s="34"/>
      <c r="F78" s="34"/>
      <c r="G78" s="34"/>
      <c r="H78" s="34"/>
      <c r="I78" s="103"/>
      <c r="J78" s="34"/>
      <c r="K78" s="34"/>
      <c r="L78" s="37"/>
    </row>
    <row r="79" spans="2:12" s="1" customFormat="1" ht="6.95" customHeight="1">
      <c r="B79" s="33"/>
      <c r="C79" s="34"/>
      <c r="D79" s="34"/>
      <c r="E79" s="34"/>
      <c r="F79" s="34"/>
      <c r="G79" s="34"/>
      <c r="H79" s="34"/>
      <c r="I79" s="103"/>
      <c r="J79" s="34"/>
      <c r="K79" s="34"/>
      <c r="L79" s="37"/>
    </row>
    <row r="80" spans="2:12" s="1" customFormat="1" ht="12" customHeight="1">
      <c r="B80" s="33"/>
      <c r="C80" s="28" t="s">
        <v>16</v>
      </c>
      <c r="D80" s="34"/>
      <c r="E80" s="34"/>
      <c r="F80" s="34"/>
      <c r="G80" s="34"/>
      <c r="H80" s="34"/>
      <c r="I80" s="103"/>
      <c r="J80" s="34"/>
      <c r="K80" s="34"/>
      <c r="L80" s="37"/>
    </row>
    <row r="81" spans="2:65" s="1" customFormat="1" ht="16.5" customHeight="1">
      <c r="B81" s="33"/>
      <c r="C81" s="34"/>
      <c r="D81" s="34"/>
      <c r="E81" s="293" t="str">
        <f>E7</f>
        <v>Kanalizace Kolín - Zibohlavy</v>
      </c>
      <c r="F81" s="294"/>
      <c r="G81" s="294"/>
      <c r="H81" s="294"/>
      <c r="I81" s="103"/>
      <c r="J81" s="34"/>
      <c r="K81" s="34"/>
      <c r="L81" s="37"/>
    </row>
    <row r="82" spans="2:65" s="1" customFormat="1" ht="12" customHeight="1">
      <c r="B82" s="33"/>
      <c r="C82" s="28" t="s">
        <v>99</v>
      </c>
      <c r="D82" s="34"/>
      <c r="E82" s="34"/>
      <c r="F82" s="34"/>
      <c r="G82" s="34"/>
      <c r="H82" s="34"/>
      <c r="I82" s="103"/>
      <c r="J82" s="34"/>
      <c r="K82" s="34"/>
      <c r="L82" s="37"/>
    </row>
    <row r="83" spans="2:65" s="1" customFormat="1" ht="16.5" customHeight="1">
      <c r="B83" s="33"/>
      <c r="C83" s="34"/>
      <c r="D83" s="34"/>
      <c r="E83" s="265" t="str">
        <f>E9</f>
        <v>ZibohKanalHlStok - Kanalizace Kolín - Zibohlavy</v>
      </c>
      <c r="F83" s="264"/>
      <c r="G83" s="264"/>
      <c r="H83" s="264"/>
      <c r="I83" s="103"/>
      <c r="J83" s="34"/>
      <c r="K83" s="34"/>
      <c r="L83" s="37"/>
    </row>
    <row r="84" spans="2:65" s="1" customFormat="1" ht="6.95" customHeight="1">
      <c r="B84" s="33"/>
      <c r="C84" s="34"/>
      <c r="D84" s="34"/>
      <c r="E84" s="34"/>
      <c r="F84" s="34"/>
      <c r="G84" s="34"/>
      <c r="H84" s="34"/>
      <c r="I84" s="103"/>
      <c r="J84" s="34"/>
      <c r="K84" s="34"/>
      <c r="L84" s="37"/>
    </row>
    <row r="85" spans="2:65" s="1" customFormat="1" ht="12" customHeight="1">
      <c r="B85" s="33"/>
      <c r="C85" s="28" t="s">
        <v>21</v>
      </c>
      <c r="D85" s="34"/>
      <c r="E85" s="34"/>
      <c r="F85" s="26" t="str">
        <f>F12</f>
        <v>Zibohlavy</v>
      </c>
      <c r="G85" s="34"/>
      <c r="H85" s="34"/>
      <c r="I85" s="104" t="s">
        <v>23</v>
      </c>
      <c r="J85" s="54" t="str">
        <f>IF(J12="","",J12)</f>
        <v>8. 1. 2018</v>
      </c>
      <c r="K85" s="34"/>
      <c r="L85" s="37"/>
    </row>
    <row r="86" spans="2:65" s="1" customFormat="1" ht="6.95" customHeight="1">
      <c r="B86" s="33"/>
      <c r="C86" s="34"/>
      <c r="D86" s="34"/>
      <c r="E86" s="34"/>
      <c r="F86" s="34"/>
      <c r="G86" s="34"/>
      <c r="H86" s="34"/>
      <c r="I86" s="103"/>
      <c r="J86" s="34"/>
      <c r="K86" s="34"/>
      <c r="L86" s="37"/>
    </row>
    <row r="87" spans="2:65" s="1" customFormat="1" ht="13.7" customHeight="1">
      <c r="B87" s="33"/>
      <c r="C87" s="28" t="s">
        <v>25</v>
      </c>
      <c r="D87" s="34"/>
      <c r="E87" s="34"/>
      <c r="F87" s="26" t="str">
        <f>E15</f>
        <v>Město Kolín</v>
      </c>
      <c r="G87" s="34"/>
      <c r="H87" s="34"/>
      <c r="I87" s="104" t="s">
        <v>31</v>
      </c>
      <c r="J87" s="31" t="str">
        <f>E21</f>
        <v>VODOS Kolín s.r.o.</v>
      </c>
      <c r="K87" s="34"/>
      <c r="L87" s="37"/>
    </row>
    <row r="88" spans="2:65" s="1" customFormat="1" ht="13.7" customHeight="1">
      <c r="B88" s="33"/>
      <c r="C88" s="28" t="s">
        <v>29</v>
      </c>
      <c r="D88" s="34"/>
      <c r="E88" s="34"/>
      <c r="F88" s="26" t="str">
        <f>IF(E18="","",E18)</f>
        <v>Vyplň údaj</v>
      </c>
      <c r="G88" s="34"/>
      <c r="H88" s="34"/>
      <c r="I88" s="104" t="s">
        <v>34</v>
      </c>
      <c r="J88" s="31" t="str">
        <f>E24</f>
        <v>Pešek</v>
      </c>
      <c r="K88" s="34"/>
      <c r="L88" s="37"/>
    </row>
    <row r="89" spans="2:65" s="1" customFormat="1" ht="10.35" customHeight="1">
      <c r="B89" s="33"/>
      <c r="C89" s="34"/>
      <c r="D89" s="34"/>
      <c r="E89" s="34"/>
      <c r="F89" s="34"/>
      <c r="G89" s="34"/>
      <c r="H89" s="34"/>
      <c r="I89" s="103"/>
      <c r="J89" s="34"/>
      <c r="K89" s="34"/>
      <c r="L89" s="37"/>
    </row>
    <row r="90" spans="2:65" s="9" customFormat="1" ht="29.25" customHeight="1">
      <c r="B90" s="148"/>
      <c r="C90" s="149" t="s">
        <v>119</v>
      </c>
      <c r="D90" s="150" t="s">
        <v>57</v>
      </c>
      <c r="E90" s="150" t="s">
        <v>53</v>
      </c>
      <c r="F90" s="150" t="s">
        <v>54</v>
      </c>
      <c r="G90" s="150" t="s">
        <v>120</v>
      </c>
      <c r="H90" s="150" t="s">
        <v>121</v>
      </c>
      <c r="I90" s="151" t="s">
        <v>122</v>
      </c>
      <c r="J90" s="152" t="s">
        <v>103</v>
      </c>
      <c r="K90" s="153" t="s">
        <v>123</v>
      </c>
      <c r="L90" s="154"/>
      <c r="M90" s="63" t="s">
        <v>1</v>
      </c>
      <c r="N90" s="64" t="s">
        <v>42</v>
      </c>
      <c r="O90" s="64" t="s">
        <v>124</v>
      </c>
      <c r="P90" s="64" t="s">
        <v>125</v>
      </c>
      <c r="Q90" s="64" t="s">
        <v>126</v>
      </c>
      <c r="R90" s="64" t="s">
        <v>127</v>
      </c>
      <c r="S90" s="64" t="s">
        <v>128</v>
      </c>
      <c r="T90" s="65" t="s">
        <v>129</v>
      </c>
    </row>
    <row r="91" spans="2:65" s="1" customFormat="1" ht="22.9" customHeight="1">
      <c r="B91" s="33"/>
      <c r="C91" s="70" t="s">
        <v>130</v>
      </c>
      <c r="D91" s="34"/>
      <c r="E91" s="34"/>
      <c r="F91" s="34"/>
      <c r="G91" s="34"/>
      <c r="H91" s="34"/>
      <c r="I91" s="103"/>
      <c r="J91" s="155">
        <f>BK91</f>
        <v>0</v>
      </c>
      <c r="K91" s="34"/>
      <c r="L91" s="37"/>
      <c r="M91" s="66"/>
      <c r="N91" s="67"/>
      <c r="O91" s="67"/>
      <c r="P91" s="156">
        <f>P92+P790</f>
        <v>0</v>
      </c>
      <c r="Q91" s="67"/>
      <c r="R91" s="156">
        <f>R92+R790</f>
        <v>6802.8414052799999</v>
      </c>
      <c r="S91" s="67"/>
      <c r="T91" s="157">
        <f>T92+T790</f>
        <v>911.34356000000002</v>
      </c>
      <c r="AT91" s="16" t="s">
        <v>71</v>
      </c>
      <c r="AU91" s="16" t="s">
        <v>105</v>
      </c>
      <c r="BK91" s="158">
        <f>BK92+BK790</f>
        <v>0</v>
      </c>
    </row>
    <row r="92" spans="2:65" s="10" customFormat="1" ht="25.9" customHeight="1">
      <c r="B92" s="159"/>
      <c r="C92" s="160"/>
      <c r="D92" s="161" t="s">
        <v>71</v>
      </c>
      <c r="E92" s="162" t="s">
        <v>131</v>
      </c>
      <c r="F92" s="162" t="s">
        <v>132</v>
      </c>
      <c r="G92" s="160"/>
      <c r="H92" s="160"/>
      <c r="I92" s="163"/>
      <c r="J92" s="164">
        <f>BK92</f>
        <v>0</v>
      </c>
      <c r="K92" s="160"/>
      <c r="L92" s="165"/>
      <c r="M92" s="166"/>
      <c r="N92" s="167"/>
      <c r="O92" s="167"/>
      <c r="P92" s="168">
        <f>P93+P552+P558+P581+P651+P754</f>
        <v>0</v>
      </c>
      <c r="Q92" s="167"/>
      <c r="R92" s="168">
        <f>R93+R552+R558+R581+R651+R754</f>
        <v>6802.4320512799995</v>
      </c>
      <c r="S92" s="167"/>
      <c r="T92" s="169">
        <f>T93+T552+T558+T581+T651+T754</f>
        <v>911.34356000000002</v>
      </c>
      <c r="AR92" s="170" t="s">
        <v>79</v>
      </c>
      <c r="AT92" s="171" t="s">
        <v>71</v>
      </c>
      <c r="AU92" s="171" t="s">
        <v>72</v>
      </c>
      <c r="AY92" s="170" t="s">
        <v>133</v>
      </c>
      <c r="BK92" s="172">
        <f>BK93+BK552+BK558+BK581+BK651+BK754</f>
        <v>0</v>
      </c>
    </row>
    <row r="93" spans="2:65" s="10" customFormat="1" ht="22.9" customHeight="1">
      <c r="B93" s="159"/>
      <c r="C93" s="160"/>
      <c r="D93" s="161" t="s">
        <v>71</v>
      </c>
      <c r="E93" s="173" t="s">
        <v>79</v>
      </c>
      <c r="F93" s="173" t="s">
        <v>134</v>
      </c>
      <c r="G93" s="160"/>
      <c r="H93" s="160"/>
      <c r="I93" s="163"/>
      <c r="J93" s="174">
        <f>BK93</f>
        <v>0</v>
      </c>
      <c r="K93" s="160"/>
      <c r="L93" s="165"/>
      <c r="M93" s="166"/>
      <c r="N93" s="167"/>
      <c r="O93" s="167"/>
      <c r="P93" s="168">
        <f>SUM(P94:P551)</f>
        <v>0</v>
      </c>
      <c r="Q93" s="167"/>
      <c r="R93" s="168">
        <f>SUM(R94:R551)</f>
        <v>5142.0026935400001</v>
      </c>
      <c r="S93" s="167"/>
      <c r="T93" s="169">
        <f>SUM(T94:T551)</f>
        <v>911.34356000000002</v>
      </c>
      <c r="AR93" s="170" t="s">
        <v>79</v>
      </c>
      <c r="AT93" s="171" t="s">
        <v>71</v>
      </c>
      <c r="AU93" s="171" t="s">
        <v>79</v>
      </c>
      <c r="AY93" s="170" t="s">
        <v>133</v>
      </c>
      <c r="BK93" s="172">
        <f>SUM(BK94:BK551)</f>
        <v>0</v>
      </c>
    </row>
    <row r="94" spans="2:65" s="1" customFormat="1" ht="16.5" customHeight="1">
      <c r="B94" s="33"/>
      <c r="C94" s="175" t="s">
        <v>79</v>
      </c>
      <c r="D94" s="175" t="s">
        <v>135</v>
      </c>
      <c r="E94" s="176" t="s">
        <v>136</v>
      </c>
      <c r="F94" s="177" t="s">
        <v>137</v>
      </c>
      <c r="G94" s="178" t="s">
        <v>138</v>
      </c>
      <c r="H94" s="179">
        <v>400.9</v>
      </c>
      <c r="I94" s="180"/>
      <c r="J94" s="181">
        <f>ROUND(I94*H94,2)</f>
        <v>0</v>
      </c>
      <c r="K94" s="177" t="s">
        <v>139</v>
      </c>
      <c r="L94" s="37"/>
      <c r="M94" s="182" t="s">
        <v>1</v>
      </c>
      <c r="N94" s="183" t="s">
        <v>43</v>
      </c>
      <c r="O94" s="59"/>
      <c r="P94" s="184">
        <f>O94*H94</f>
        <v>0</v>
      </c>
      <c r="Q94" s="184">
        <v>0</v>
      </c>
      <c r="R94" s="184">
        <f>Q94*H94</f>
        <v>0</v>
      </c>
      <c r="S94" s="184">
        <v>0.625</v>
      </c>
      <c r="T94" s="185">
        <f>S94*H94</f>
        <v>250.5625</v>
      </c>
      <c r="AR94" s="16" t="s">
        <v>140</v>
      </c>
      <c r="AT94" s="16" t="s">
        <v>135</v>
      </c>
      <c r="AU94" s="16" t="s">
        <v>81</v>
      </c>
      <c r="AY94" s="16" t="s">
        <v>133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6" t="s">
        <v>79</v>
      </c>
      <c r="BK94" s="186">
        <f>ROUND(I94*H94,2)</f>
        <v>0</v>
      </c>
      <c r="BL94" s="16" t="s">
        <v>140</v>
      </c>
      <c r="BM94" s="16" t="s">
        <v>141</v>
      </c>
    </row>
    <row r="95" spans="2:65" s="1" customFormat="1" ht="19.5">
      <c r="B95" s="33"/>
      <c r="C95" s="34"/>
      <c r="D95" s="187" t="s">
        <v>142</v>
      </c>
      <c r="E95" s="34"/>
      <c r="F95" s="188" t="s">
        <v>143</v>
      </c>
      <c r="G95" s="34"/>
      <c r="H95" s="34"/>
      <c r="I95" s="103"/>
      <c r="J95" s="34"/>
      <c r="K95" s="34"/>
      <c r="L95" s="37"/>
      <c r="M95" s="189"/>
      <c r="N95" s="59"/>
      <c r="O95" s="59"/>
      <c r="P95" s="59"/>
      <c r="Q95" s="59"/>
      <c r="R95" s="59"/>
      <c r="S95" s="59"/>
      <c r="T95" s="60"/>
      <c r="AT95" s="16" t="s">
        <v>142</v>
      </c>
      <c r="AU95" s="16" t="s">
        <v>81</v>
      </c>
    </row>
    <row r="96" spans="2:65" s="11" customFormat="1" ht="11.25">
      <c r="B96" s="190"/>
      <c r="C96" s="191"/>
      <c r="D96" s="187" t="s">
        <v>144</v>
      </c>
      <c r="E96" s="192" t="s">
        <v>1</v>
      </c>
      <c r="F96" s="193" t="s">
        <v>145</v>
      </c>
      <c r="G96" s="191"/>
      <c r="H96" s="192" t="s">
        <v>1</v>
      </c>
      <c r="I96" s="194"/>
      <c r="J96" s="191"/>
      <c r="K96" s="191"/>
      <c r="L96" s="195"/>
      <c r="M96" s="196"/>
      <c r="N96" s="197"/>
      <c r="O96" s="197"/>
      <c r="P96" s="197"/>
      <c r="Q96" s="197"/>
      <c r="R96" s="197"/>
      <c r="S96" s="197"/>
      <c r="T96" s="198"/>
      <c r="AT96" s="199" t="s">
        <v>144</v>
      </c>
      <c r="AU96" s="199" t="s">
        <v>81</v>
      </c>
      <c r="AV96" s="11" t="s">
        <v>79</v>
      </c>
      <c r="AW96" s="11" t="s">
        <v>33</v>
      </c>
      <c r="AX96" s="11" t="s">
        <v>72</v>
      </c>
      <c r="AY96" s="199" t="s">
        <v>133</v>
      </c>
    </row>
    <row r="97" spans="2:65" s="11" customFormat="1" ht="11.25">
      <c r="B97" s="190"/>
      <c r="C97" s="191"/>
      <c r="D97" s="187" t="s">
        <v>144</v>
      </c>
      <c r="E97" s="192" t="s">
        <v>1</v>
      </c>
      <c r="F97" s="193" t="s">
        <v>146</v>
      </c>
      <c r="G97" s="191"/>
      <c r="H97" s="192" t="s">
        <v>1</v>
      </c>
      <c r="I97" s="194"/>
      <c r="J97" s="191"/>
      <c r="K97" s="191"/>
      <c r="L97" s="195"/>
      <c r="M97" s="196"/>
      <c r="N97" s="197"/>
      <c r="O97" s="197"/>
      <c r="P97" s="197"/>
      <c r="Q97" s="197"/>
      <c r="R97" s="197"/>
      <c r="S97" s="197"/>
      <c r="T97" s="198"/>
      <c r="AT97" s="199" t="s">
        <v>144</v>
      </c>
      <c r="AU97" s="199" t="s">
        <v>81</v>
      </c>
      <c r="AV97" s="11" t="s">
        <v>79</v>
      </c>
      <c r="AW97" s="11" t="s">
        <v>33</v>
      </c>
      <c r="AX97" s="11" t="s">
        <v>72</v>
      </c>
      <c r="AY97" s="199" t="s">
        <v>133</v>
      </c>
    </row>
    <row r="98" spans="2:65" s="11" customFormat="1" ht="11.25">
      <c r="B98" s="190"/>
      <c r="C98" s="191"/>
      <c r="D98" s="187" t="s">
        <v>144</v>
      </c>
      <c r="E98" s="192" t="s">
        <v>1</v>
      </c>
      <c r="F98" s="193" t="s">
        <v>147</v>
      </c>
      <c r="G98" s="191"/>
      <c r="H98" s="192" t="s">
        <v>1</v>
      </c>
      <c r="I98" s="194"/>
      <c r="J98" s="191"/>
      <c r="K98" s="191"/>
      <c r="L98" s="195"/>
      <c r="M98" s="196"/>
      <c r="N98" s="197"/>
      <c r="O98" s="197"/>
      <c r="P98" s="197"/>
      <c r="Q98" s="197"/>
      <c r="R98" s="197"/>
      <c r="S98" s="197"/>
      <c r="T98" s="198"/>
      <c r="AT98" s="199" t="s">
        <v>144</v>
      </c>
      <c r="AU98" s="199" t="s">
        <v>81</v>
      </c>
      <c r="AV98" s="11" t="s">
        <v>79</v>
      </c>
      <c r="AW98" s="11" t="s">
        <v>33</v>
      </c>
      <c r="AX98" s="11" t="s">
        <v>72</v>
      </c>
      <c r="AY98" s="199" t="s">
        <v>133</v>
      </c>
    </row>
    <row r="99" spans="2:65" s="12" customFormat="1" ht="11.25">
      <c r="B99" s="200"/>
      <c r="C99" s="201"/>
      <c r="D99" s="187" t="s">
        <v>144</v>
      </c>
      <c r="E99" s="202" t="s">
        <v>1</v>
      </c>
      <c r="F99" s="203" t="s">
        <v>148</v>
      </c>
      <c r="G99" s="201"/>
      <c r="H99" s="204">
        <v>400.9</v>
      </c>
      <c r="I99" s="205"/>
      <c r="J99" s="201"/>
      <c r="K99" s="201"/>
      <c r="L99" s="206"/>
      <c r="M99" s="207"/>
      <c r="N99" s="208"/>
      <c r="O99" s="208"/>
      <c r="P99" s="208"/>
      <c r="Q99" s="208"/>
      <c r="R99" s="208"/>
      <c r="S99" s="208"/>
      <c r="T99" s="209"/>
      <c r="AT99" s="210" t="s">
        <v>144</v>
      </c>
      <c r="AU99" s="210" t="s">
        <v>81</v>
      </c>
      <c r="AV99" s="12" t="s">
        <v>81</v>
      </c>
      <c r="AW99" s="12" t="s">
        <v>33</v>
      </c>
      <c r="AX99" s="12" t="s">
        <v>72</v>
      </c>
      <c r="AY99" s="210" t="s">
        <v>133</v>
      </c>
    </row>
    <row r="100" spans="2:65" s="13" customFormat="1" ht="11.25">
      <c r="B100" s="211"/>
      <c r="C100" s="212"/>
      <c r="D100" s="187" t="s">
        <v>144</v>
      </c>
      <c r="E100" s="213" t="s">
        <v>1</v>
      </c>
      <c r="F100" s="214" t="s">
        <v>149</v>
      </c>
      <c r="G100" s="212"/>
      <c r="H100" s="215">
        <v>400.9</v>
      </c>
      <c r="I100" s="216"/>
      <c r="J100" s="212"/>
      <c r="K100" s="212"/>
      <c r="L100" s="217"/>
      <c r="M100" s="218"/>
      <c r="N100" s="219"/>
      <c r="O100" s="219"/>
      <c r="P100" s="219"/>
      <c r="Q100" s="219"/>
      <c r="R100" s="219"/>
      <c r="S100" s="219"/>
      <c r="T100" s="220"/>
      <c r="AT100" s="221" t="s">
        <v>144</v>
      </c>
      <c r="AU100" s="221" t="s">
        <v>81</v>
      </c>
      <c r="AV100" s="13" t="s">
        <v>140</v>
      </c>
      <c r="AW100" s="13" t="s">
        <v>33</v>
      </c>
      <c r="AX100" s="13" t="s">
        <v>79</v>
      </c>
      <c r="AY100" s="221" t="s">
        <v>133</v>
      </c>
    </row>
    <row r="101" spans="2:65" s="1" customFormat="1" ht="16.5" customHeight="1">
      <c r="B101" s="33"/>
      <c r="C101" s="175" t="s">
        <v>81</v>
      </c>
      <c r="D101" s="175" t="s">
        <v>135</v>
      </c>
      <c r="E101" s="176" t="s">
        <v>150</v>
      </c>
      <c r="F101" s="177" t="s">
        <v>151</v>
      </c>
      <c r="G101" s="178" t="s">
        <v>138</v>
      </c>
      <c r="H101" s="179">
        <v>400.9</v>
      </c>
      <c r="I101" s="180"/>
      <c r="J101" s="181">
        <f>ROUND(I101*H101,2)</f>
        <v>0</v>
      </c>
      <c r="K101" s="177" t="s">
        <v>139</v>
      </c>
      <c r="L101" s="37"/>
      <c r="M101" s="182" t="s">
        <v>1</v>
      </c>
      <c r="N101" s="183" t="s">
        <v>43</v>
      </c>
      <c r="O101" s="59"/>
      <c r="P101" s="184">
        <f>O101*H101</f>
        <v>0</v>
      </c>
      <c r="Q101" s="184">
        <v>0</v>
      </c>
      <c r="R101" s="184">
        <f>Q101*H101</f>
        <v>0</v>
      </c>
      <c r="S101" s="184">
        <v>0.28999999999999998</v>
      </c>
      <c r="T101" s="185">
        <f>S101*H101</f>
        <v>116.26099999999998</v>
      </c>
      <c r="AR101" s="16" t="s">
        <v>140</v>
      </c>
      <c r="AT101" s="16" t="s">
        <v>135</v>
      </c>
      <c r="AU101" s="16" t="s">
        <v>81</v>
      </c>
      <c r="AY101" s="16" t="s">
        <v>133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6" t="s">
        <v>79</v>
      </c>
      <c r="BK101" s="186">
        <f>ROUND(I101*H101,2)</f>
        <v>0</v>
      </c>
      <c r="BL101" s="16" t="s">
        <v>140</v>
      </c>
      <c r="BM101" s="16" t="s">
        <v>152</v>
      </c>
    </row>
    <row r="102" spans="2:65" s="1" customFormat="1" ht="11.25">
      <c r="B102" s="33"/>
      <c r="C102" s="34"/>
      <c r="D102" s="187" t="s">
        <v>142</v>
      </c>
      <c r="E102" s="34"/>
      <c r="F102" s="188" t="s">
        <v>151</v>
      </c>
      <c r="G102" s="34"/>
      <c r="H102" s="34"/>
      <c r="I102" s="103"/>
      <c r="J102" s="34"/>
      <c r="K102" s="34"/>
      <c r="L102" s="37"/>
      <c r="M102" s="189"/>
      <c r="N102" s="59"/>
      <c r="O102" s="59"/>
      <c r="P102" s="59"/>
      <c r="Q102" s="59"/>
      <c r="R102" s="59"/>
      <c r="S102" s="59"/>
      <c r="T102" s="60"/>
      <c r="AT102" s="16" t="s">
        <v>142</v>
      </c>
      <c r="AU102" s="16" t="s">
        <v>81</v>
      </c>
    </row>
    <row r="103" spans="2:65" s="11" customFormat="1" ht="11.25">
      <c r="B103" s="190"/>
      <c r="C103" s="191"/>
      <c r="D103" s="187" t="s">
        <v>144</v>
      </c>
      <c r="E103" s="192" t="s">
        <v>1</v>
      </c>
      <c r="F103" s="193" t="s">
        <v>153</v>
      </c>
      <c r="G103" s="191"/>
      <c r="H103" s="192" t="s">
        <v>1</v>
      </c>
      <c r="I103" s="194"/>
      <c r="J103" s="191"/>
      <c r="K103" s="191"/>
      <c r="L103" s="195"/>
      <c r="M103" s="196"/>
      <c r="N103" s="197"/>
      <c r="O103" s="197"/>
      <c r="P103" s="197"/>
      <c r="Q103" s="197"/>
      <c r="R103" s="197"/>
      <c r="S103" s="197"/>
      <c r="T103" s="198"/>
      <c r="AT103" s="199" t="s">
        <v>144</v>
      </c>
      <c r="AU103" s="199" t="s">
        <v>81</v>
      </c>
      <c r="AV103" s="11" t="s">
        <v>79</v>
      </c>
      <c r="AW103" s="11" t="s">
        <v>33</v>
      </c>
      <c r="AX103" s="11" t="s">
        <v>72</v>
      </c>
      <c r="AY103" s="199" t="s">
        <v>133</v>
      </c>
    </row>
    <row r="104" spans="2:65" s="11" customFormat="1" ht="11.25">
      <c r="B104" s="190"/>
      <c r="C104" s="191"/>
      <c r="D104" s="187" t="s">
        <v>144</v>
      </c>
      <c r="E104" s="192" t="s">
        <v>1</v>
      </c>
      <c r="F104" s="193" t="s">
        <v>146</v>
      </c>
      <c r="G104" s="191"/>
      <c r="H104" s="192" t="s">
        <v>1</v>
      </c>
      <c r="I104" s="194"/>
      <c r="J104" s="191"/>
      <c r="K104" s="191"/>
      <c r="L104" s="195"/>
      <c r="M104" s="196"/>
      <c r="N104" s="197"/>
      <c r="O104" s="197"/>
      <c r="P104" s="197"/>
      <c r="Q104" s="197"/>
      <c r="R104" s="197"/>
      <c r="S104" s="197"/>
      <c r="T104" s="198"/>
      <c r="AT104" s="199" t="s">
        <v>144</v>
      </c>
      <c r="AU104" s="199" t="s">
        <v>81</v>
      </c>
      <c r="AV104" s="11" t="s">
        <v>79</v>
      </c>
      <c r="AW104" s="11" t="s">
        <v>33</v>
      </c>
      <c r="AX104" s="11" t="s">
        <v>72</v>
      </c>
      <c r="AY104" s="199" t="s">
        <v>133</v>
      </c>
    </row>
    <row r="105" spans="2:65" s="12" customFormat="1" ht="11.25">
      <c r="B105" s="200"/>
      <c r="C105" s="201"/>
      <c r="D105" s="187" t="s">
        <v>144</v>
      </c>
      <c r="E105" s="202" t="s">
        <v>1</v>
      </c>
      <c r="F105" s="203" t="s">
        <v>154</v>
      </c>
      <c r="G105" s="201"/>
      <c r="H105" s="204">
        <v>4.5999999999999996</v>
      </c>
      <c r="I105" s="205"/>
      <c r="J105" s="201"/>
      <c r="K105" s="201"/>
      <c r="L105" s="206"/>
      <c r="M105" s="207"/>
      <c r="N105" s="208"/>
      <c r="O105" s="208"/>
      <c r="P105" s="208"/>
      <c r="Q105" s="208"/>
      <c r="R105" s="208"/>
      <c r="S105" s="208"/>
      <c r="T105" s="209"/>
      <c r="AT105" s="210" t="s">
        <v>144</v>
      </c>
      <c r="AU105" s="210" t="s">
        <v>81</v>
      </c>
      <c r="AV105" s="12" t="s">
        <v>81</v>
      </c>
      <c r="AW105" s="12" t="s">
        <v>33</v>
      </c>
      <c r="AX105" s="12" t="s">
        <v>72</v>
      </c>
      <c r="AY105" s="210" t="s">
        <v>133</v>
      </c>
    </row>
    <row r="106" spans="2:65" s="12" customFormat="1" ht="11.25">
      <c r="B106" s="200"/>
      <c r="C106" s="201"/>
      <c r="D106" s="187" t="s">
        <v>144</v>
      </c>
      <c r="E106" s="202" t="s">
        <v>1</v>
      </c>
      <c r="F106" s="203" t="s">
        <v>155</v>
      </c>
      <c r="G106" s="201"/>
      <c r="H106" s="204">
        <v>396.3</v>
      </c>
      <c r="I106" s="205"/>
      <c r="J106" s="201"/>
      <c r="K106" s="201"/>
      <c r="L106" s="206"/>
      <c r="M106" s="207"/>
      <c r="N106" s="208"/>
      <c r="O106" s="208"/>
      <c r="P106" s="208"/>
      <c r="Q106" s="208"/>
      <c r="R106" s="208"/>
      <c r="S106" s="208"/>
      <c r="T106" s="209"/>
      <c r="AT106" s="210" t="s">
        <v>144</v>
      </c>
      <c r="AU106" s="210" t="s">
        <v>81</v>
      </c>
      <c r="AV106" s="12" t="s">
        <v>81</v>
      </c>
      <c r="AW106" s="12" t="s">
        <v>33</v>
      </c>
      <c r="AX106" s="12" t="s">
        <v>72</v>
      </c>
      <c r="AY106" s="210" t="s">
        <v>133</v>
      </c>
    </row>
    <row r="107" spans="2:65" s="13" customFormat="1" ht="11.25">
      <c r="B107" s="211"/>
      <c r="C107" s="212"/>
      <c r="D107" s="187" t="s">
        <v>144</v>
      </c>
      <c r="E107" s="213" t="s">
        <v>1</v>
      </c>
      <c r="F107" s="214" t="s">
        <v>149</v>
      </c>
      <c r="G107" s="212"/>
      <c r="H107" s="215">
        <v>400.9</v>
      </c>
      <c r="I107" s="216"/>
      <c r="J107" s="212"/>
      <c r="K107" s="212"/>
      <c r="L107" s="217"/>
      <c r="M107" s="218"/>
      <c r="N107" s="219"/>
      <c r="O107" s="219"/>
      <c r="P107" s="219"/>
      <c r="Q107" s="219"/>
      <c r="R107" s="219"/>
      <c r="S107" s="219"/>
      <c r="T107" s="220"/>
      <c r="AT107" s="221" t="s">
        <v>144</v>
      </c>
      <c r="AU107" s="221" t="s">
        <v>81</v>
      </c>
      <c r="AV107" s="13" t="s">
        <v>140</v>
      </c>
      <c r="AW107" s="13" t="s">
        <v>33</v>
      </c>
      <c r="AX107" s="13" t="s">
        <v>79</v>
      </c>
      <c r="AY107" s="221" t="s">
        <v>133</v>
      </c>
    </row>
    <row r="108" spans="2:65" s="1" customFormat="1" ht="16.5" customHeight="1">
      <c r="B108" s="33"/>
      <c r="C108" s="175" t="s">
        <v>156</v>
      </c>
      <c r="D108" s="175" t="s">
        <v>135</v>
      </c>
      <c r="E108" s="176" t="s">
        <v>157</v>
      </c>
      <c r="F108" s="177" t="s">
        <v>158</v>
      </c>
      <c r="G108" s="178" t="s">
        <v>138</v>
      </c>
      <c r="H108" s="179">
        <v>716.02</v>
      </c>
      <c r="I108" s="180"/>
      <c r="J108" s="181">
        <f>ROUND(I108*H108,2)</f>
        <v>0</v>
      </c>
      <c r="K108" s="177" t="s">
        <v>159</v>
      </c>
      <c r="L108" s="37"/>
      <c r="M108" s="182" t="s">
        <v>1</v>
      </c>
      <c r="N108" s="183" t="s">
        <v>43</v>
      </c>
      <c r="O108" s="59"/>
      <c r="P108" s="184">
        <f>O108*H108</f>
        <v>0</v>
      </c>
      <c r="Q108" s="184">
        <v>0</v>
      </c>
      <c r="R108" s="184">
        <f>Q108*H108</f>
        <v>0</v>
      </c>
      <c r="S108" s="184">
        <v>0.4</v>
      </c>
      <c r="T108" s="185">
        <f>S108*H108</f>
        <v>286.40800000000002</v>
      </c>
      <c r="AR108" s="16" t="s">
        <v>140</v>
      </c>
      <c r="AT108" s="16" t="s">
        <v>135</v>
      </c>
      <c r="AU108" s="16" t="s">
        <v>81</v>
      </c>
      <c r="AY108" s="16" t="s">
        <v>133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6" t="s">
        <v>79</v>
      </c>
      <c r="BK108" s="186">
        <f>ROUND(I108*H108,2)</f>
        <v>0</v>
      </c>
      <c r="BL108" s="16" t="s">
        <v>140</v>
      </c>
      <c r="BM108" s="16" t="s">
        <v>160</v>
      </c>
    </row>
    <row r="109" spans="2:65" s="1" customFormat="1" ht="11.25">
      <c r="B109" s="33"/>
      <c r="C109" s="34"/>
      <c r="D109" s="187" t="s">
        <v>142</v>
      </c>
      <c r="E109" s="34"/>
      <c r="F109" s="188" t="s">
        <v>158</v>
      </c>
      <c r="G109" s="34"/>
      <c r="H109" s="34"/>
      <c r="I109" s="103"/>
      <c r="J109" s="34"/>
      <c r="K109" s="34"/>
      <c r="L109" s="37"/>
      <c r="M109" s="189"/>
      <c r="N109" s="59"/>
      <c r="O109" s="59"/>
      <c r="P109" s="59"/>
      <c r="Q109" s="59"/>
      <c r="R109" s="59"/>
      <c r="S109" s="59"/>
      <c r="T109" s="60"/>
      <c r="AT109" s="16" t="s">
        <v>142</v>
      </c>
      <c r="AU109" s="16" t="s">
        <v>81</v>
      </c>
    </row>
    <row r="110" spans="2:65" s="11" customFormat="1" ht="11.25">
      <c r="B110" s="190"/>
      <c r="C110" s="191"/>
      <c r="D110" s="187" t="s">
        <v>144</v>
      </c>
      <c r="E110" s="192" t="s">
        <v>1</v>
      </c>
      <c r="F110" s="193" t="s">
        <v>153</v>
      </c>
      <c r="G110" s="191"/>
      <c r="H110" s="192" t="s">
        <v>1</v>
      </c>
      <c r="I110" s="194"/>
      <c r="J110" s="191"/>
      <c r="K110" s="191"/>
      <c r="L110" s="195"/>
      <c r="M110" s="196"/>
      <c r="N110" s="197"/>
      <c r="O110" s="197"/>
      <c r="P110" s="197"/>
      <c r="Q110" s="197"/>
      <c r="R110" s="197"/>
      <c r="S110" s="197"/>
      <c r="T110" s="198"/>
      <c r="AT110" s="199" t="s">
        <v>144</v>
      </c>
      <c r="AU110" s="199" t="s">
        <v>81</v>
      </c>
      <c r="AV110" s="11" t="s">
        <v>79</v>
      </c>
      <c r="AW110" s="11" t="s">
        <v>33</v>
      </c>
      <c r="AX110" s="11" t="s">
        <v>72</v>
      </c>
      <c r="AY110" s="199" t="s">
        <v>133</v>
      </c>
    </row>
    <row r="111" spans="2:65" s="11" customFormat="1" ht="11.25">
      <c r="B111" s="190"/>
      <c r="C111" s="191"/>
      <c r="D111" s="187" t="s">
        <v>144</v>
      </c>
      <c r="E111" s="192" t="s">
        <v>1</v>
      </c>
      <c r="F111" s="193" t="s">
        <v>161</v>
      </c>
      <c r="G111" s="191"/>
      <c r="H111" s="192" t="s">
        <v>1</v>
      </c>
      <c r="I111" s="194"/>
      <c r="J111" s="191"/>
      <c r="K111" s="191"/>
      <c r="L111" s="195"/>
      <c r="M111" s="196"/>
      <c r="N111" s="197"/>
      <c r="O111" s="197"/>
      <c r="P111" s="197"/>
      <c r="Q111" s="197"/>
      <c r="R111" s="197"/>
      <c r="S111" s="197"/>
      <c r="T111" s="198"/>
      <c r="AT111" s="199" t="s">
        <v>144</v>
      </c>
      <c r="AU111" s="199" t="s">
        <v>81</v>
      </c>
      <c r="AV111" s="11" t="s">
        <v>79</v>
      </c>
      <c r="AW111" s="11" t="s">
        <v>33</v>
      </c>
      <c r="AX111" s="11" t="s">
        <v>72</v>
      </c>
      <c r="AY111" s="199" t="s">
        <v>133</v>
      </c>
    </row>
    <row r="112" spans="2:65" s="12" customFormat="1" ht="11.25">
      <c r="B112" s="200"/>
      <c r="C112" s="201"/>
      <c r="D112" s="187" t="s">
        <v>144</v>
      </c>
      <c r="E112" s="202" t="s">
        <v>1</v>
      </c>
      <c r="F112" s="203" t="s">
        <v>162</v>
      </c>
      <c r="G112" s="201"/>
      <c r="H112" s="204">
        <v>195.8</v>
      </c>
      <c r="I112" s="205"/>
      <c r="J112" s="201"/>
      <c r="K112" s="201"/>
      <c r="L112" s="206"/>
      <c r="M112" s="207"/>
      <c r="N112" s="208"/>
      <c r="O112" s="208"/>
      <c r="P112" s="208"/>
      <c r="Q112" s="208"/>
      <c r="R112" s="208"/>
      <c r="S112" s="208"/>
      <c r="T112" s="209"/>
      <c r="AT112" s="210" t="s">
        <v>144</v>
      </c>
      <c r="AU112" s="210" t="s">
        <v>81</v>
      </c>
      <c r="AV112" s="12" t="s">
        <v>81</v>
      </c>
      <c r="AW112" s="12" t="s">
        <v>33</v>
      </c>
      <c r="AX112" s="12" t="s">
        <v>72</v>
      </c>
      <c r="AY112" s="210" t="s">
        <v>133</v>
      </c>
    </row>
    <row r="113" spans="2:65" s="12" customFormat="1" ht="11.25">
      <c r="B113" s="200"/>
      <c r="C113" s="201"/>
      <c r="D113" s="187" t="s">
        <v>144</v>
      </c>
      <c r="E113" s="202" t="s">
        <v>1</v>
      </c>
      <c r="F113" s="203" t="s">
        <v>163</v>
      </c>
      <c r="G113" s="201"/>
      <c r="H113" s="204">
        <v>487.52</v>
      </c>
      <c r="I113" s="205"/>
      <c r="J113" s="201"/>
      <c r="K113" s="201"/>
      <c r="L113" s="206"/>
      <c r="M113" s="207"/>
      <c r="N113" s="208"/>
      <c r="O113" s="208"/>
      <c r="P113" s="208"/>
      <c r="Q113" s="208"/>
      <c r="R113" s="208"/>
      <c r="S113" s="208"/>
      <c r="T113" s="209"/>
      <c r="AT113" s="210" t="s">
        <v>144</v>
      </c>
      <c r="AU113" s="210" t="s">
        <v>81</v>
      </c>
      <c r="AV113" s="12" t="s">
        <v>81</v>
      </c>
      <c r="AW113" s="12" t="s">
        <v>33</v>
      </c>
      <c r="AX113" s="12" t="s">
        <v>72</v>
      </c>
      <c r="AY113" s="210" t="s">
        <v>133</v>
      </c>
    </row>
    <row r="114" spans="2:65" s="11" customFormat="1" ht="11.25">
      <c r="B114" s="190"/>
      <c r="C114" s="191"/>
      <c r="D114" s="187" t="s">
        <v>144</v>
      </c>
      <c r="E114" s="192" t="s">
        <v>1</v>
      </c>
      <c r="F114" s="193" t="s">
        <v>164</v>
      </c>
      <c r="G114" s="191"/>
      <c r="H114" s="192" t="s">
        <v>1</v>
      </c>
      <c r="I114" s="194"/>
      <c r="J114" s="191"/>
      <c r="K114" s="191"/>
      <c r="L114" s="195"/>
      <c r="M114" s="196"/>
      <c r="N114" s="197"/>
      <c r="O114" s="197"/>
      <c r="P114" s="197"/>
      <c r="Q114" s="197"/>
      <c r="R114" s="197"/>
      <c r="S114" s="197"/>
      <c r="T114" s="198"/>
      <c r="AT114" s="199" t="s">
        <v>144</v>
      </c>
      <c r="AU114" s="199" t="s">
        <v>81</v>
      </c>
      <c r="AV114" s="11" t="s">
        <v>79</v>
      </c>
      <c r="AW114" s="11" t="s">
        <v>33</v>
      </c>
      <c r="AX114" s="11" t="s">
        <v>72</v>
      </c>
      <c r="AY114" s="199" t="s">
        <v>133</v>
      </c>
    </row>
    <row r="115" spans="2:65" s="12" customFormat="1" ht="11.25">
      <c r="B115" s="200"/>
      <c r="C115" s="201"/>
      <c r="D115" s="187" t="s">
        <v>144</v>
      </c>
      <c r="E115" s="202" t="s">
        <v>1</v>
      </c>
      <c r="F115" s="203" t="s">
        <v>165</v>
      </c>
      <c r="G115" s="201"/>
      <c r="H115" s="204">
        <v>32.700000000000003</v>
      </c>
      <c r="I115" s="205"/>
      <c r="J115" s="201"/>
      <c r="K115" s="201"/>
      <c r="L115" s="206"/>
      <c r="M115" s="207"/>
      <c r="N115" s="208"/>
      <c r="O115" s="208"/>
      <c r="P115" s="208"/>
      <c r="Q115" s="208"/>
      <c r="R115" s="208"/>
      <c r="S115" s="208"/>
      <c r="T115" s="209"/>
      <c r="AT115" s="210" t="s">
        <v>144</v>
      </c>
      <c r="AU115" s="210" t="s">
        <v>81</v>
      </c>
      <c r="AV115" s="12" t="s">
        <v>81</v>
      </c>
      <c r="AW115" s="12" t="s">
        <v>33</v>
      </c>
      <c r="AX115" s="12" t="s">
        <v>72</v>
      </c>
      <c r="AY115" s="210" t="s">
        <v>133</v>
      </c>
    </row>
    <row r="116" spans="2:65" s="13" customFormat="1" ht="11.25">
      <c r="B116" s="211"/>
      <c r="C116" s="212"/>
      <c r="D116" s="187" t="s">
        <v>144</v>
      </c>
      <c r="E116" s="213" t="s">
        <v>1</v>
      </c>
      <c r="F116" s="214" t="s">
        <v>149</v>
      </c>
      <c r="G116" s="212"/>
      <c r="H116" s="215">
        <v>716.02</v>
      </c>
      <c r="I116" s="216"/>
      <c r="J116" s="212"/>
      <c r="K116" s="212"/>
      <c r="L116" s="217"/>
      <c r="M116" s="218"/>
      <c r="N116" s="219"/>
      <c r="O116" s="219"/>
      <c r="P116" s="219"/>
      <c r="Q116" s="219"/>
      <c r="R116" s="219"/>
      <c r="S116" s="219"/>
      <c r="T116" s="220"/>
      <c r="AT116" s="221" t="s">
        <v>144</v>
      </c>
      <c r="AU116" s="221" t="s">
        <v>81</v>
      </c>
      <c r="AV116" s="13" t="s">
        <v>140</v>
      </c>
      <c r="AW116" s="13" t="s">
        <v>33</v>
      </c>
      <c r="AX116" s="13" t="s">
        <v>79</v>
      </c>
      <c r="AY116" s="221" t="s">
        <v>133</v>
      </c>
    </row>
    <row r="117" spans="2:65" s="1" customFormat="1" ht="16.5" customHeight="1">
      <c r="B117" s="33"/>
      <c r="C117" s="175" t="s">
        <v>140</v>
      </c>
      <c r="D117" s="175" t="s">
        <v>135</v>
      </c>
      <c r="E117" s="176" t="s">
        <v>166</v>
      </c>
      <c r="F117" s="177" t="s">
        <v>167</v>
      </c>
      <c r="G117" s="178" t="s">
        <v>138</v>
      </c>
      <c r="H117" s="179">
        <v>716.02</v>
      </c>
      <c r="I117" s="180"/>
      <c r="J117" s="181">
        <f>ROUND(I117*H117,2)</f>
        <v>0</v>
      </c>
      <c r="K117" s="177" t="s">
        <v>139</v>
      </c>
      <c r="L117" s="37"/>
      <c r="M117" s="182" t="s">
        <v>1</v>
      </c>
      <c r="N117" s="183" t="s">
        <v>43</v>
      </c>
      <c r="O117" s="59"/>
      <c r="P117" s="184">
        <f>O117*H117</f>
        <v>0</v>
      </c>
      <c r="Q117" s="184">
        <v>0</v>
      </c>
      <c r="R117" s="184">
        <f>Q117*H117</f>
        <v>0</v>
      </c>
      <c r="S117" s="184">
        <v>9.8000000000000004E-2</v>
      </c>
      <c r="T117" s="185">
        <f>S117*H117</f>
        <v>70.169960000000003</v>
      </c>
      <c r="AR117" s="16" t="s">
        <v>140</v>
      </c>
      <c r="AT117" s="16" t="s">
        <v>135</v>
      </c>
      <c r="AU117" s="16" t="s">
        <v>81</v>
      </c>
      <c r="AY117" s="16" t="s">
        <v>133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6" t="s">
        <v>79</v>
      </c>
      <c r="BK117" s="186">
        <f>ROUND(I117*H117,2)</f>
        <v>0</v>
      </c>
      <c r="BL117" s="16" t="s">
        <v>140</v>
      </c>
      <c r="BM117" s="16" t="s">
        <v>168</v>
      </c>
    </row>
    <row r="118" spans="2:65" s="1" customFormat="1" ht="19.5">
      <c r="B118" s="33"/>
      <c r="C118" s="34"/>
      <c r="D118" s="187" t="s">
        <v>142</v>
      </c>
      <c r="E118" s="34"/>
      <c r="F118" s="188" t="s">
        <v>169</v>
      </c>
      <c r="G118" s="34"/>
      <c r="H118" s="34"/>
      <c r="I118" s="103"/>
      <c r="J118" s="34"/>
      <c r="K118" s="34"/>
      <c r="L118" s="37"/>
      <c r="M118" s="189"/>
      <c r="N118" s="59"/>
      <c r="O118" s="59"/>
      <c r="P118" s="59"/>
      <c r="Q118" s="59"/>
      <c r="R118" s="59"/>
      <c r="S118" s="59"/>
      <c r="T118" s="60"/>
      <c r="AT118" s="16" t="s">
        <v>142</v>
      </c>
      <c r="AU118" s="16" t="s">
        <v>81</v>
      </c>
    </row>
    <row r="119" spans="2:65" s="11" customFormat="1" ht="11.25">
      <c r="B119" s="190"/>
      <c r="C119" s="191"/>
      <c r="D119" s="187" t="s">
        <v>144</v>
      </c>
      <c r="E119" s="192" t="s">
        <v>1</v>
      </c>
      <c r="F119" s="193" t="s">
        <v>145</v>
      </c>
      <c r="G119" s="191"/>
      <c r="H119" s="192" t="s">
        <v>1</v>
      </c>
      <c r="I119" s="194"/>
      <c r="J119" s="191"/>
      <c r="K119" s="191"/>
      <c r="L119" s="195"/>
      <c r="M119" s="196"/>
      <c r="N119" s="197"/>
      <c r="O119" s="197"/>
      <c r="P119" s="197"/>
      <c r="Q119" s="197"/>
      <c r="R119" s="197"/>
      <c r="S119" s="197"/>
      <c r="T119" s="198"/>
      <c r="AT119" s="199" t="s">
        <v>144</v>
      </c>
      <c r="AU119" s="199" t="s">
        <v>81</v>
      </c>
      <c r="AV119" s="11" t="s">
        <v>79</v>
      </c>
      <c r="AW119" s="11" t="s">
        <v>33</v>
      </c>
      <c r="AX119" s="11" t="s">
        <v>72</v>
      </c>
      <c r="AY119" s="199" t="s">
        <v>133</v>
      </c>
    </row>
    <row r="120" spans="2:65" s="11" customFormat="1" ht="11.25">
      <c r="B120" s="190"/>
      <c r="C120" s="191"/>
      <c r="D120" s="187" t="s">
        <v>144</v>
      </c>
      <c r="E120" s="192" t="s">
        <v>1</v>
      </c>
      <c r="F120" s="193" t="s">
        <v>170</v>
      </c>
      <c r="G120" s="191"/>
      <c r="H120" s="192" t="s">
        <v>1</v>
      </c>
      <c r="I120" s="194"/>
      <c r="J120" s="191"/>
      <c r="K120" s="191"/>
      <c r="L120" s="195"/>
      <c r="M120" s="196"/>
      <c r="N120" s="197"/>
      <c r="O120" s="197"/>
      <c r="P120" s="197"/>
      <c r="Q120" s="197"/>
      <c r="R120" s="197"/>
      <c r="S120" s="197"/>
      <c r="T120" s="198"/>
      <c r="AT120" s="199" t="s">
        <v>144</v>
      </c>
      <c r="AU120" s="199" t="s">
        <v>81</v>
      </c>
      <c r="AV120" s="11" t="s">
        <v>79</v>
      </c>
      <c r="AW120" s="11" t="s">
        <v>33</v>
      </c>
      <c r="AX120" s="11" t="s">
        <v>72</v>
      </c>
      <c r="AY120" s="199" t="s">
        <v>133</v>
      </c>
    </row>
    <row r="121" spans="2:65" s="11" customFormat="1" ht="11.25">
      <c r="B121" s="190"/>
      <c r="C121" s="191"/>
      <c r="D121" s="187" t="s">
        <v>144</v>
      </c>
      <c r="E121" s="192" t="s">
        <v>1</v>
      </c>
      <c r="F121" s="193" t="s">
        <v>171</v>
      </c>
      <c r="G121" s="191"/>
      <c r="H121" s="192" t="s">
        <v>1</v>
      </c>
      <c r="I121" s="194"/>
      <c r="J121" s="191"/>
      <c r="K121" s="191"/>
      <c r="L121" s="195"/>
      <c r="M121" s="196"/>
      <c r="N121" s="197"/>
      <c r="O121" s="197"/>
      <c r="P121" s="197"/>
      <c r="Q121" s="197"/>
      <c r="R121" s="197"/>
      <c r="S121" s="197"/>
      <c r="T121" s="198"/>
      <c r="AT121" s="199" t="s">
        <v>144</v>
      </c>
      <c r="AU121" s="199" t="s">
        <v>81</v>
      </c>
      <c r="AV121" s="11" t="s">
        <v>79</v>
      </c>
      <c r="AW121" s="11" t="s">
        <v>33</v>
      </c>
      <c r="AX121" s="11" t="s">
        <v>72</v>
      </c>
      <c r="AY121" s="199" t="s">
        <v>133</v>
      </c>
    </row>
    <row r="122" spans="2:65" s="12" customFormat="1" ht="11.25">
      <c r="B122" s="200"/>
      <c r="C122" s="201"/>
      <c r="D122" s="187" t="s">
        <v>144</v>
      </c>
      <c r="E122" s="202" t="s">
        <v>1</v>
      </c>
      <c r="F122" s="203" t="s">
        <v>162</v>
      </c>
      <c r="G122" s="201"/>
      <c r="H122" s="204">
        <v>195.8</v>
      </c>
      <c r="I122" s="205"/>
      <c r="J122" s="201"/>
      <c r="K122" s="201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144</v>
      </c>
      <c r="AU122" s="210" t="s">
        <v>81</v>
      </c>
      <c r="AV122" s="12" t="s">
        <v>81</v>
      </c>
      <c r="AW122" s="12" t="s">
        <v>33</v>
      </c>
      <c r="AX122" s="12" t="s">
        <v>72</v>
      </c>
      <c r="AY122" s="210" t="s">
        <v>133</v>
      </c>
    </row>
    <row r="123" spans="2:65" s="12" customFormat="1" ht="11.25">
      <c r="B123" s="200"/>
      <c r="C123" s="201"/>
      <c r="D123" s="187" t="s">
        <v>144</v>
      </c>
      <c r="E123" s="202" t="s">
        <v>1</v>
      </c>
      <c r="F123" s="203" t="s">
        <v>163</v>
      </c>
      <c r="G123" s="201"/>
      <c r="H123" s="204">
        <v>487.52</v>
      </c>
      <c r="I123" s="205"/>
      <c r="J123" s="201"/>
      <c r="K123" s="201"/>
      <c r="L123" s="206"/>
      <c r="M123" s="207"/>
      <c r="N123" s="208"/>
      <c r="O123" s="208"/>
      <c r="P123" s="208"/>
      <c r="Q123" s="208"/>
      <c r="R123" s="208"/>
      <c r="S123" s="208"/>
      <c r="T123" s="209"/>
      <c r="AT123" s="210" t="s">
        <v>144</v>
      </c>
      <c r="AU123" s="210" t="s">
        <v>81</v>
      </c>
      <c r="AV123" s="12" t="s">
        <v>81</v>
      </c>
      <c r="AW123" s="12" t="s">
        <v>33</v>
      </c>
      <c r="AX123" s="12" t="s">
        <v>72</v>
      </c>
      <c r="AY123" s="210" t="s">
        <v>133</v>
      </c>
    </row>
    <row r="124" spans="2:65" s="11" customFormat="1" ht="11.25">
      <c r="B124" s="190"/>
      <c r="C124" s="191"/>
      <c r="D124" s="187" t="s">
        <v>144</v>
      </c>
      <c r="E124" s="192" t="s">
        <v>1</v>
      </c>
      <c r="F124" s="193" t="s">
        <v>164</v>
      </c>
      <c r="G124" s="191"/>
      <c r="H124" s="192" t="s">
        <v>1</v>
      </c>
      <c r="I124" s="194"/>
      <c r="J124" s="191"/>
      <c r="K124" s="191"/>
      <c r="L124" s="195"/>
      <c r="M124" s="196"/>
      <c r="N124" s="197"/>
      <c r="O124" s="197"/>
      <c r="P124" s="197"/>
      <c r="Q124" s="197"/>
      <c r="R124" s="197"/>
      <c r="S124" s="197"/>
      <c r="T124" s="198"/>
      <c r="AT124" s="199" t="s">
        <v>144</v>
      </c>
      <c r="AU124" s="199" t="s">
        <v>81</v>
      </c>
      <c r="AV124" s="11" t="s">
        <v>79</v>
      </c>
      <c r="AW124" s="11" t="s">
        <v>33</v>
      </c>
      <c r="AX124" s="11" t="s">
        <v>72</v>
      </c>
      <c r="AY124" s="199" t="s">
        <v>133</v>
      </c>
    </row>
    <row r="125" spans="2:65" s="12" customFormat="1" ht="11.25">
      <c r="B125" s="200"/>
      <c r="C125" s="201"/>
      <c r="D125" s="187" t="s">
        <v>144</v>
      </c>
      <c r="E125" s="202" t="s">
        <v>1</v>
      </c>
      <c r="F125" s="203" t="s">
        <v>165</v>
      </c>
      <c r="G125" s="201"/>
      <c r="H125" s="204">
        <v>32.700000000000003</v>
      </c>
      <c r="I125" s="205"/>
      <c r="J125" s="201"/>
      <c r="K125" s="201"/>
      <c r="L125" s="206"/>
      <c r="M125" s="207"/>
      <c r="N125" s="208"/>
      <c r="O125" s="208"/>
      <c r="P125" s="208"/>
      <c r="Q125" s="208"/>
      <c r="R125" s="208"/>
      <c r="S125" s="208"/>
      <c r="T125" s="209"/>
      <c r="AT125" s="210" t="s">
        <v>144</v>
      </c>
      <c r="AU125" s="210" t="s">
        <v>81</v>
      </c>
      <c r="AV125" s="12" t="s">
        <v>81</v>
      </c>
      <c r="AW125" s="12" t="s">
        <v>33</v>
      </c>
      <c r="AX125" s="12" t="s">
        <v>72</v>
      </c>
      <c r="AY125" s="210" t="s">
        <v>133</v>
      </c>
    </row>
    <row r="126" spans="2:65" s="13" customFormat="1" ht="11.25">
      <c r="B126" s="211"/>
      <c r="C126" s="212"/>
      <c r="D126" s="187" t="s">
        <v>144</v>
      </c>
      <c r="E126" s="213" t="s">
        <v>1</v>
      </c>
      <c r="F126" s="214" t="s">
        <v>149</v>
      </c>
      <c r="G126" s="212"/>
      <c r="H126" s="215">
        <v>716.02</v>
      </c>
      <c r="I126" s="216"/>
      <c r="J126" s="212"/>
      <c r="K126" s="212"/>
      <c r="L126" s="217"/>
      <c r="M126" s="218"/>
      <c r="N126" s="219"/>
      <c r="O126" s="219"/>
      <c r="P126" s="219"/>
      <c r="Q126" s="219"/>
      <c r="R126" s="219"/>
      <c r="S126" s="219"/>
      <c r="T126" s="220"/>
      <c r="AT126" s="221" t="s">
        <v>144</v>
      </c>
      <c r="AU126" s="221" t="s">
        <v>81</v>
      </c>
      <c r="AV126" s="13" t="s">
        <v>140</v>
      </c>
      <c r="AW126" s="13" t="s">
        <v>33</v>
      </c>
      <c r="AX126" s="13" t="s">
        <v>79</v>
      </c>
      <c r="AY126" s="221" t="s">
        <v>133</v>
      </c>
    </row>
    <row r="127" spans="2:65" s="1" customFormat="1" ht="16.5" customHeight="1">
      <c r="B127" s="33"/>
      <c r="C127" s="175" t="s">
        <v>172</v>
      </c>
      <c r="D127" s="175" t="s">
        <v>135</v>
      </c>
      <c r="E127" s="176" t="s">
        <v>173</v>
      </c>
      <c r="F127" s="177" t="s">
        <v>174</v>
      </c>
      <c r="G127" s="178" t="s">
        <v>138</v>
      </c>
      <c r="H127" s="179">
        <v>400.9</v>
      </c>
      <c r="I127" s="180"/>
      <c r="J127" s="181">
        <f>ROUND(I127*H127,2)</f>
        <v>0</v>
      </c>
      <c r="K127" s="177" t="s">
        <v>159</v>
      </c>
      <c r="L127" s="37"/>
      <c r="M127" s="182" t="s">
        <v>1</v>
      </c>
      <c r="N127" s="183" t="s">
        <v>43</v>
      </c>
      <c r="O127" s="59"/>
      <c r="P127" s="184">
        <f>O127*H127</f>
        <v>0</v>
      </c>
      <c r="Q127" s="184">
        <v>0</v>
      </c>
      <c r="R127" s="184">
        <f>Q127*H127</f>
        <v>0</v>
      </c>
      <c r="S127" s="184">
        <v>0.18099999999999999</v>
      </c>
      <c r="T127" s="185">
        <f>S127*H127</f>
        <v>72.562899999999999</v>
      </c>
      <c r="AR127" s="16" t="s">
        <v>140</v>
      </c>
      <c r="AT127" s="16" t="s">
        <v>135</v>
      </c>
      <c r="AU127" s="16" t="s">
        <v>81</v>
      </c>
      <c r="AY127" s="16" t="s">
        <v>133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6" t="s">
        <v>79</v>
      </c>
      <c r="BK127" s="186">
        <f>ROUND(I127*H127,2)</f>
        <v>0</v>
      </c>
      <c r="BL127" s="16" t="s">
        <v>140</v>
      </c>
      <c r="BM127" s="16" t="s">
        <v>175</v>
      </c>
    </row>
    <row r="128" spans="2:65" s="1" customFormat="1" ht="11.25">
      <c r="B128" s="33"/>
      <c r="C128" s="34"/>
      <c r="D128" s="187" t="s">
        <v>142</v>
      </c>
      <c r="E128" s="34"/>
      <c r="F128" s="188" t="s">
        <v>174</v>
      </c>
      <c r="G128" s="34"/>
      <c r="H128" s="34"/>
      <c r="I128" s="103"/>
      <c r="J128" s="34"/>
      <c r="K128" s="34"/>
      <c r="L128" s="37"/>
      <c r="M128" s="189"/>
      <c r="N128" s="59"/>
      <c r="O128" s="59"/>
      <c r="P128" s="59"/>
      <c r="Q128" s="59"/>
      <c r="R128" s="59"/>
      <c r="S128" s="59"/>
      <c r="T128" s="60"/>
      <c r="AT128" s="16" t="s">
        <v>142</v>
      </c>
      <c r="AU128" s="16" t="s">
        <v>81</v>
      </c>
    </row>
    <row r="129" spans="2:65" s="11" customFormat="1" ht="11.25">
      <c r="B129" s="190"/>
      <c r="C129" s="191"/>
      <c r="D129" s="187" t="s">
        <v>144</v>
      </c>
      <c r="E129" s="192" t="s">
        <v>1</v>
      </c>
      <c r="F129" s="193" t="s">
        <v>176</v>
      </c>
      <c r="G129" s="191"/>
      <c r="H129" s="192" t="s">
        <v>1</v>
      </c>
      <c r="I129" s="194"/>
      <c r="J129" s="191"/>
      <c r="K129" s="191"/>
      <c r="L129" s="195"/>
      <c r="M129" s="196"/>
      <c r="N129" s="197"/>
      <c r="O129" s="197"/>
      <c r="P129" s="197"/>
      <c r="Q129" s="197"/>
      <c r="R129" s="197"/>
      <c r="S129" s="197"/>
      <c r="T129" s="198"/>
      <c r="AT129" s="199" t="s">
        <v>144</v>
      </c>
      <c r="AU129" s="199" t="s">
        <v>81</v>
      </c>
      <c r="AV129" s="11" t="s">
        <v>79</v>
      </c>
      <c r="AW129" s="11" t="s">
        <v>33</v>
      </c>
      <c r="AX129" s="11" t="s">
        <v>72</v>
      </c>
      <c r="AY129" s="199" t="s">
        <v>133</v>
      </c>
    </row>
    <row r="130" spans="2:65" s="11" customFormat="1" ht="11.25">
      <c r="B130" s="190"/>
      <c r="C130" s="191"/>
      <c r="D130" s="187" t="s">
        <v>144</v>
      </c>
      <c r="E130" s="192" t="s">
        <v>1</v>
      </c>
      <c r="F130" s="193" t="s">
        <v>146</v>
      </c>
      <c r="G130" s="191"/>
      <c r="H130" s="192" t="s">
        <v>1</v>
      </c>
      <c r="I130" s="194"/>
      <c r="J130" s="191"/>
      <c r="K130" s="191"/>
      <c r="L130" s="195"/>
      <c r="M130" s="196"/>
      <c r="N130" s="197"/>
      <c r="O130" s="197"/>
      <c r="P130" s="197"/>
      <c r="Q130" s="197"/>
      <c r="R130" s="197"/>
      <c r="S130" s="197"/>
      <c r="T130" s="198"/>
      <c r="AT130" s="199" t="s">
        <v>144</v>
      </c>
      <c r="AU130" s="199" t="s">
        <v>81</v>
      </c>
      <c r="AV130" s="11" t="s">
        <v>79</v>
      </c>
      <c r="AW130" s="11" t="s">
        <v>33</v>
      </c>
      <c r="AX130" s="11" t="s">
        <v>72</v>
      </c>
      <c r="AY130" s="199" t="s">
        <v>133</v>
      </c>
    </row>
    <row r="131" spans="2:65" s="11" customFormat="1" ht="11.25">
      <c r="B131" s="190"/>
      <c r="C131" s="191"/>
      <c r="D131" s="187" t="s">
        <v>144</v>
      </c>
      <c r="E131" s="192" t="s">
        <v>1</v>
      </c>
      <c r="F131" s="193" t="s">
        <v>147</v>
      </c>
      <c r="G131" s="191"/>
      <c r="H131" s="192" t="s">
        <v>1</v>
      </c>
      <c r="I131" s="194"/>
      <c r="J131" s="191"/>
      <c r="K131" s="191"/>
      <c r="L131" s="195"/>
      <c r="M131" s="196"/>
      <c r="N131" s="197"/>
      <c r="O131" s="197"/>
      <c r="P131" s="197"/>
      <c r="Q131" s="197"/>
      <c r="R131" s="197"/>
      <c r="S131" s="197"/>
      <c r="T131" s="198"/>
      <c r="AT131" s="199" t="s">
        <v>144</v>
      </c>
      <c r="AU131" s="199" t="s">
        <v>81</v>
      </c>
      <c r="AV131" s="11" t="s">
        <v>79</v>
      </c>
      <c r="AW131" s="11" t="s">
        <v>33</v>
      </c>
      <c r="AX131" s="11" t="s">
        <v>72</v>
      </c>
      <c r="AY131" s="199" t="s">
        <v>133</v>
      </c>
    </row>
    <row r="132" spans="2:65" s="12" customFormat="1" ht="11.25">
      <c r="B132" s="200"/>
      <c r="C132" s="201"/>
      <c r="D132" s="187" t="s">
        <v>144</v>
      </c>
      <c r="E132" s="202" t="s">
        <v>1</v>
      </c>
      <c r="F132" s="203" t="s">
        <v>148</v>
      </c>
      <c r="G132" s="201"/>
      <c r="H132" s="204">
        <v>400.9</v>
      </c>
      <c r="I132" s="205"/>
      <c r="J132" s="201"/>
      <c r="K132" s="201"/>
      <c r="L132" s="206"/>
      <c r="M132" s="207"/>
      <c r="N132" s="208"/>
      <c r="O132" s="208"/>
      <c r="P132" s="208"/>
      <c r="Q132" s="208"/>
      <c r="R132" s="208"/>
      <c r="S132" s="208"/>
      <c r="T132" s="209"/>
      <c r="AT132" s="210" t="s">
        <v>144</v>
      </c>
      <c r="AU132" s="210" t="s">
        <v>81</v>
      </c>
      <c r="AV132" s="12" t="s">
        <v>81</v>
      </c>
      <c r="AW132" s="12" t="s">
        <v>33</v>
      </c>
      <c r="AX132" s="12" t="s">
        <v>72</v>
      </c>
      <c r="AY132" s="210" t="s">
        <v>133</v>
      </c>
    </row>
    <row r="133" spans="2:65" s="13" customFormat="1" ht="11.25">
      <c r="B133" s="211"/>
      <c r="C133" s="212"/>
      <c r="D133" s="187" t="s">
        <v>144</v>
      </c>
      <c r="E133" s="213" t="s">
        <v>1</v>
      </c>
      <c r="F133" s="214" t="s">
        <v>149</v>
      </c>
      <c r="G133" s="212"/>
      <c r="H133" s="215">
        <v>400.9</v>
      </c>
      <c r="I133" s="216"/>
      <c r="J133" s="212"/>
      <c r="K133" s="212"/>
      <c r="L133" s="217"/>
      <c r="M133" s="218"/>
      <c r="N133" s="219"/>
      <c r="O133" s="219"/>
      <c r="P133" s="219"/>
      <c r="Q133" s="219"/>
      <c r="R133" s="219"/>
      <c r="S133" s="219"/>
      <c r="T133" s="220"/>
      <c r="AT133" s="221" t="s">
        <v>144</v>
      </c>
      <c r="AU133" s="221" t="s">
        <v>81</v>
      </c>
      <c r="AV133" s="13" t="s">
        <v>140</v>
      </c>
      <c r="AW133" s="13" t="s">
        <v>33</v>
      </c>
      <c r="AX133" s="13" t="s">
        <v>79</v>
      </c>
      <c r="AY133" s="221" t="s">
        <v>133</v>
      </c>
    </row>
    <row r="134" spans="2:65" s="1" customFormat="1" ht="16.5" customHeight="1">
      <c r="B134" s="33"/>
      <c r="C134" s="175" t="s">
        <v>177</v>
      </c>
      <c r="D134" s="175" t="s">
        <v>135</v>
      </c>
      <c r="E134" s="176" t="s">
        <v>178</v>
      </c>
      <c r="F134" s="177" t="s">
        <v>179</v>
      </c>
      <c r="G134" s="178" t="s">
        <v>138</v>
      </c>
      <c r="H134" s="179">
        <v>901.4</v>
      </c>
      <c r="I134" s="180"/>
      <c r="J134" s="181">
        <f>ROUND(I134*H134,2)</f>
        <v>0</v>
      </c>
      <c r="K134" s="177" t="s">
        <v>139</v>
      </c>
      <c r="L134" s="37"/>
      <c r="M134" s="182" t="s">
        <v>1</v>
      </c>
      <c r="N134" s="183" t="s">
        <v>43</v>
      </c>
      <c r="O134" s="59"/>
      <c r="P134" s="184">
        <f>O134*H134</f>
        <v>0</v>
      </c>
      <c r="Q134" s="184">
        <v>5.0000000000000002E-5</v>
      </c>
      <c r="R134" s="184">
        <f>Q134*H134</f>
        <v>4.5069999999999999E-2</v>
      </c>
      <c r="S134" s="184">
        <v>0.128</v>
      </c>
      <c r="T134" s="185">
        <f>S134*H134</f>
        <v>115.3792</v>
      </c>
      <c r="AR134" s="16" t="s">
        <v>140</v>
      </c>
      <c r="AT134" s="16" t="s">
        <v>135</v>
      </c>
      <c r="AU134" s="16" t="s">
        <v>81</v>
      </c>
      <c r="AY134" s="16" t="s">
        <v>133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6" t="s">
        <v>79</v>
      </c>
      <c r="BK134" s="186">
        <f>ROUND(I134*H134,2)</f>
        <v>0</v>
      </c>
      <c r="BL134" s="16" t="s">
        <v>140</v>
      </c>
      <c r="BM134" s="16" t="s">
        <v>180</v>
      </c>
    </row>
    <row r="135" spans="2:65" s="1" customFormat="1" ht="19.5">
      <c r="B135" s="33"/>
      <c r="C135" s="34"/>
      <c r="D135" s="187" t="s">
        <v>142</v>
      </c>
      <c r="E135" s="34"/>
      <c r="F135" s="188" t="s">
        <v>181</v>
      </c>
      <c r="G135" s="34"/>
      <c r="H135" s="34"/>
      <c r="I135" s="103"/>
      <c r="J135" s="34"/>
      <c r="K135" s="34"/>
      <c r="L135" s="37"/>
      <c r="M135" s="189"/>
      <c r="N135" s="59"/>
      <c r="O135" s="59"/>
      <c r="P135" s="59"/>
      <c r="Q135" s="59"/>
      <c r="R135" s="59"/>
      <c r="S135" s="59"/>
      <c r="T135" s="60"/>
      <c r="AT135" s="16" t="s">
        <v>142</v>
      </c>
      <c r="AU135" s="16" t="s">
        <v>81</v>
      </c>
    </row>
    <row r="136" spans="2:65" s="11" customFormat="1" ht="11.25">
      <c r="B136" s="190"/>
      <c r="C136" s="191"/>
      <c r="D136" s="187" t="s">
        <v>144</v>
      </c>
      <c r="E136" s="192" t="s">
        <v>1</v>
      </c>
      <c r="F136" s="193" t="s">
        <v>145</v>
      </c>
      <c r="G136" s="191"/>
      <c r="H136" s="192" t="s">
        <v>1</v>
      </c>
      <c r="I136" s="194"/>
      <c r="J136" s="191"/>
      <c r="K136" s="191"/>
      <c r="L136" s="195"/>
      <c r="M136" s="196"/>
      <c r="N136" s="197"/>
      <c r="O136" s="197"/>
      <c r="P136" s="197"/>
      <c r="Q136" s="197"/>
      <c r="R136" s="197"/>
      <c r="S136" s="197"/>
      <c r="T136" s="198"/>
      <c r="AT136" s="199" t="s">
        <v>144</v>
      </c>
      <c r="AU136" s="199" t="s">
        <v>81</v>
      </c>
      <c r="AV136" s="11" t="s">
        <v>79</v>
      </c>
      <c r="AW136" s="11" t="s">
        <v>33</v>
      </c>
      <c r="AX136" s="11" t="s">
        <v>72</v>
      </c>
      <c r="AY136" s="199" t="s">
        <v>133</v>
      </c>
    </row>
    <row r="137" spans="2:65" s="11" customFormat="1" ht="11.25">
      <c r="B137" s="190"/>
      <c r="C137" s="191"/>
      <c r="D137" s="187" t="s">
        <v>144</v>
      </c>
      <c r="E137" s="192" t="s">
        <v>1</v>
      </c>
      <c r="F137" s="193" t="s">
        <v>170</v>
      </c>
      <c r="G137" s="191"/>
      <c r="H137" s="192" t="s">
        <v>1</v>
      </c>
      <c r="I137" s="194"/>
      <c r="J137" s="191"/>
      <c r="K137" s="191"/>
      <c r="L137" s="195"/>
      <c r="M137" s="196"/>
      <c r="N137" s="197"/>
      <c r="O137" s="197"/>
      <c r="P137" s="197"/>
      <c r="Q137" s="197"/>
      <c r="R137" s="197"/>
      <c r="S137" s="197"/>
      <c r="T137" s="198"/>
      <c r="AT137" s="199" t="s">
        <v>144</v>
      </c>
      <c r="AU137" s="199" t="s">
        <v>81</v>
      </c>
      <c r="AV137" s="11" t="s">
        <v>79</v>
      </c>
      <c r="AW137" s="11" t="s">
        <v>33</v>
      </c>
      <c r="AX137" s="11" t="s">
        <v>72</v>
      </c>
      <c r="AY137" s="199" t="s">
        <v>133</v>
      </c>
    </row>
    <row r="138" spans="2:65" s="12" customFormat="1" ht="11.25">
      <c r="B138" s="200"/>
      <c r="C138" s="201"/>
      <c r="D138" s="187" t="s">
        <v>144</v>
      </c>
      <c r="E138" s="202" t="s">
        <v>1</v>
      </c>
      <c r="F138" s="203" t="s">
        <v>182</v>
      </c>
      <c r="G138" s="201"/>
      <c r="H138" s="204">
        <v>500.5</v>
      </c>
      <c r="I138" s="205"/>
      <c r="J138" s="201"/>
      <c r="K138" s="201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144</v>
      </c>
      <c r="AU138" s="210" t="s">
        <v>81</v>
      </c>
      <c r="AV138" s="12" t="s">
        <v>81</v>
      </c>
      <c r="AW138" s="12" t="s">
        <v>33</v>
      </c>
      <c r="AX138" s="12" t="s">
        <v>72</v>
      </c>
      <c r="AY138" s="210" t="s">
        <v>133</v>
      </c>
    </row>
    <row r="139" spans="2:65" s="11" customFormat="1" ht="11.25">
      <c r="B139" s="190"/>
      <c r="C139" s="191"/>
      <c r="D139" s="187" t="s">
        <v>144</v>
      </c>
      <c r="E139" s="192" t="s">
        <v>1</v>
      </c>
      <c r="F139" s="193" t="s">
        <v>146</v>
      </c>
      <c r="G139" s="191"/>
      <c r="H139" s="192" t="s">
        <v>1</v>
      </c>
      <c r="I139" s="194"/>
      <c r="J139" s="191"/>
      <c r="K139" s="191"/>
      <c r="L139" s="195"/>
      <c r="M139" s="196"/>
      <c r="N139" s="197"/>
      <c r="O139" s="197"/>
      <c r="P139" s="197"/>
      <c r="Q139" s="197"/>
      <c r="R139" s="197"/>
      <c r="S139" s="197"/>
      <c r="T139" s="198"/>
      <c r="AT139" s="199" t="s">
        <v>144</v>
      </c>
      <c r="AU139" s="199" t="s">
        <v>81</v>
      </c>
      <c r="AV139" s="11" t="s">
        <v>79</v>
      </c>
      <c r="AW139" s="11" t="s">
        <v>33</v>
      </c>
      <c r="AX139" s="11" t="s">
        <v>72</v>
      </c>
      <c r="AY139" s="199" t="s">
        <v>133</v>
      </c>
    </row>
    <row r="140" spans="2:65" s="12" customFormat="1" ht="11.25">
      <c r="B140" s="200"/>
      <c r="C140" s="201"/>
      <c r="D140" s="187" t="s">
        <v>144</v>
      </c>
      <c r="E140" s="202" t="s">
        <v>1</v>
      </c>
      <c r="F140" s="203" t="s">
        <v>148</v>
      </c>
      <c r="G140" s="201"/>
      <c r="H140" s="204">
        <v>400.9</v>
      </c>
      <c r="I140" s="205"/>
      <c r="J140" s="201"/>
      <c r="K140" s="201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144</v>
      </c>
      <c r="AU140" s="210" t="s">
        <v>81</v>
      </c>
      <c r="AV140" s="12" t="s">
        <v>81</v>
      </c>
      <c r="AW140" s="12" t="s">
        <v>33</v>
      </c>
      <c r="AX140" s="12" t="s">
        <v>72</v>
      </c>
      <c r="AY140" s="210" t="s">
        <v>133</v>
      </c>
    </row>
    <row r="141" spans="2:65" s="13" customFormat="1" ht="11.25">
      <c r="B141" s="211"/>
      <c r="C141" s="212"/>
      <c r="D141" s="187" t="s">
        <v>144</v>
      </c>
      <c r="E141" s="213" t="s">
        <v>1</v>
      </c>
      <c r="F141" s="214" t="s">
        <v>149</v>
      </c>
      <c r="G141" s="212"/>
      <c r="H141" s="215">
        <v>901.4</v>
      </c>
      <c r="I141" s="216"/>
      <c r="J141" s="212"/>
      <c r="K141" s="212"/>
      <c r="L141" s="217"/>
      <c r="M141" s="218"/>
      <c r="N141" s="219"/>
      <c r="O141" s="219"/>
      <c r="P141" s="219"/>
      <c r="Q141" s="219"/>
      <c r="R141" s="219"/>
      <c r="S141" s="219"/>
      <c r="T141" s="220"/>
      <c r="AT141" s="221" t="s">
        <v>144</v>
      </c>
      <c r="AU141" s="221" t="s">
        <v>81</v>
      </c>
      <c r="AV141" s="13" t="s">
        <v>140</v>
      </c>
      <c r="AW141" s="13" t="s">
        <v>33</v>
      </c>
      <c r="AX141" s="13" t="s">
        <v>79</v>
      </c>
      <c r="AY141" s="221" t="s">
        <v>133</v>
      </c>
    </row>
    <row r="142" spans="2:65" s="1" customFormat="1" ht="16.5" customHeight="1">
      <c r="B142" s="33"/>
      <c r="C142" s="175" t="s">
        <v>183</v>
      </c>
      <c r="D142" s="175" t="s">
        <v>135</v>
      </c>
      <c r="E142" s="176" t="s">
        <v>184</v>
      </c>
      <c r="F142" s="177" t="s">
        <v>185</v>
      </c>
      <c r="G142" s="178" t="s">
        <v>186</v>
      </c>
      <c r="H142" s="179">
        <v>1000</v>
      </c>
      <c r="I142" s="180"/>
      <c r="J142" s="181">
        <f>ROUND(I142*H142,2)</f>
        <v>0</v>
      </c>
      <c r="K142" s="177" t="s">
        <v>139</v>
      </c>
      <c r="L142" s="37"/>
      <c r="M142" s="182" t="s">
        <v>1</v>
      </c>
      <c r="N142" s="183" t="s">
        <v>43</v>
      </c>
      <c r="O142" s="59"/>
      <c r="P142" s="184">
        <f>O142*H142</f>
        <v>0</v>
      </c>
      <c r="Q142" s="184">
        <v>0</v>
      </c>
      <c r="R142" s="184">
        <f>Q142*H142</f>
        <v>0</v>
      </c>
      <c r="S142" s="184">
        <v>0</v>
      </c>
      <c r="T142" s="185">
        <f>S142*H142</f>
        <v>0</v>
      </c>
      <c r="AR142" s="16" t="s">
        <v>140</v>
      </c>
      <c r="AT142" s="16" t="s">
        <v>135</v>
      </c>
      <c r="AU142" s="16" t="s">
        <v>81</v>
      </c>
      <c r="AY142" s="16" t="s">
        <v>133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6" t="s">
        <v>79</v>
      </c>
      <c r="BK142" s="186">
        <f>ROUND(I142*H142,2)</f>
        <v>0</v>
      </c>
      <c r="BL142" s="16" t="s">
        <v>140</v>
      </c>
      <c r="BM142" s="16" t="s">
        <v>187</v>
      </c>
    </row>
    <row r="143" spans="2:65" s="1" customFormat="1" ht="11.25">
      <c r="B143" s="33"/>
      <c r="C143" s="34"/>
      <c r="D143" s="187" t="s">
        <v>142</v>
      </c>
      <c r="E143" s="34"/>
      <c r="F143" s="188" t="s">
        <v>185</v>
      </c>
      <c r="G143" s="34"/>
      <c r="H143" s="34"/>
      <c r="I143" s="103"/>
      <c r="J143" s="34"/>
      <c r="K143" s="34"/>
      <c r="L143" s="37"/>
      <c r="M143" s="189"/>
      <c r="N143" s="59"/>
      <c r="O143" s="59"/>
      <c r="P143" s="59"/>
      <c r="Q143" s="59"/>
      <c r="R143" s="59"/>
      <c r="S143" s="59"/>
      <c r="T143" s="60"/>
      <c r="AT143" s="16" t="s">
        <v>142</v>
      </c>
      <c r="AU143" s="16" t="s">
        <v>81</v>
      </c>
    </row>
    <row r="144" spans="2:65" s="1" customFormat="1" ht="16.5" customHeight="1">
      <c r="B144" s="33"/>
      <c r="C144" s="175" t="s">
        <v>188</v>
      </c>
      <c r="D144" s="175" t="s">
        <v>135</v>
      </c>
      <c r="E144" s="176" t="s">
        <v>189</v>
      </c>
      <c r="F144" s="177" t="s">
        <v>190</v>
      </c>
      <c r="G144" s="178" t="s">
        <v>191</v>
      </c>
      <c r="H144" s="179">
        <v>100</v>
      </c>
      <c r="I144" s="180"/>
      <c r="J144" s="181">
        <f>ROUND(I144*H144,2)</f>
        <v>0</v>
      </c>
      <c r="K144" s="177" t="s">
        <v>139</v>
      </c>
      <c r="L144" s="37"/>
      <c r="M144" s="182" t="s">
        <v>1</v>
      </c>
      <c r="N144" s="183" t="s">
        <v>43</v>
      </c>
      <c r="O144" s="59"/>
      <c r="P144" s="184">
        <f>O144*H144</f>
        <v>0</v>
      </c>
      <c r="Q144" s="184">
        <v>0</v>
      </c>
      <c r="R144" s="184">
        <f>Q144*H144</f>
        <v>0</v>
      </c>
      <c r="S144" s="184">
        <v>0</v>
      </c>
      <c r="T144" s="185">
        <f>S144*H144</f>
        <v>0</v>
      </c>
      <c r="AR144" s="16" t="s">
        <v>140</v>
      </c>
      <c r="AT144" s="16" t="s">
        <v>135</v>
      </c>
      <c r="AU144" s="16" t="s">
        <v>81</v>
      </c>
      <c r="AY144" s="16" t="s">
        <v>133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6" t="s">
        <v>79</v>
      </c>
      <c r="BK144" s="186">
        <f>ROUND(I144*H144,2)</f>
        <v>0</v>
      </c>
      <c r="BL144" s="16" t="s">
        <v>140</v>
      </c>
      <c r="BM144" s="16" t="s">
        <v>192</v>
      </c>
    </row>
    <row r="145" spans="2:65" s="1" customFormat="1" ht="11.25">
      <c r="B145" s="33"/>
      <c r="C145" s="34"/>
      <c r="D145" s="187" t="s">
        <v>142</v>
      </c>
      <c r="E145" s="34"/>
      <c r="F145" s="188" t="s">
        <v>190</v>
      </c>
      <c r="G145" s="34"/>
      <c r="H145" s="34"/>
      <c r="I145" s="103"/>
      <c r="J145" s="34"/>
      <c r="K145" s="34"/>
      <c r="L145" s="37"/>
      <c r="M145" s="189"/>
      <c r="N145" s="59"/>
      <c r="O145" s="59"/>
      <c r="P145" s="59"/>
      <c r="Q145" s="59"/>
      <c r="R145" s="59"/>
      <c r="S145" s="59"/>
      <c r="T145" s="60"/>
      <c r="AT145" s="16" t="s">
        <v>142</v>
      </c>
      <c r="AU145" s="16" t="s">
        <v>81</v>
      </c>
    </row>
    <row r="146" spans="2:65" s="1" customFormat="1" ht="16.5" customHeight="1">
      <c r="B146" s="33"/>
      <c r="C146" s="175" t="s">
        <v>193</v>
      </c>
      <c r="D146" s="175" t="s">
        <v>135</v>
      </c>
      <c r="E146" s="176" t="s">
        <v>194</v>
      </c>
      <c r="F146" s="177" t="s">
        <v>195</v>
      </c>
      <c r="G146" s="178" t="s">
        <v>196</v>
      </c>
      <c r="H146" s="179">
        <v>11.2</v>
      </c>
      <c r="I146" s="180"/>
      <c r="J146" s="181">
        <f>ROUND(I146*H146,2)</f>
        <v>0</v>
      </c>
      <c r="K146" s="177" t="s">
        <v>139</v>
      </c>
      <c r="L146" s="37"/>
      <c r="M146" s="182" t="s">
        <v>1</v>
      </c>
      <c r="N146" s="183" t="s">
        <v>43</v>
      </c>
      <c r="O146" s="59"/>
      <c r="P146" s="184">
        <f>O146*H146</f>
        <v>0</v>
      </c>
      <c r="Q146" s="184">
        <v>8.6800000000000002E-3</v>
      </c>
      <c r="R146" s="184">
        <f>Q146*H146</f>
        <v>9.7215999999999997E-2</v>
      </c>
      <c r="S146" s="184">
        <v>0</v>
      </c>
      <c r="T146" s="185">
        <f>S146*H146</f>
        <v>0</v>
      </c>
      <c r="AR146" s="16" t="s">
        <v>140</v>
      </c>
      <c r="AT146" s="16" t="s">
        <v>135</v>
      </c>
      <c r="AU146" s="16" t="s">
        <v>81</v>
      </c>
      <c r="AY146" s="16" t="s">
        <v>133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6" t="s">
        <v>79</v>
      </c>
      <c r="BK146" s="186">
        <f>ROUND(I146*H146,2)</f>
        <v>0</v>
      </c>
      <c r="BL146" s="16" t="s">
        <v>140</v>
      </c>
      <c r="BM146" s="16" t="s">
        <v>197</v>
      </c>
    </row>
    <row r="147" spans="2:65" s="1" customFormat="1" ht="11.25">
      <c r="B147" s="33"/>
      <c r="C147" s="34"/>
      <c r="D147" s="187" t="s">
        <v>142</v>
      </c>
      <c r="E147" s="34"/>
      <c r="F147" s="188" t="s">
        <v>195</v>
      </c>
      <c r="G147" s="34"/>
      <c r="H147" s="34"/>
      <c r="I147" s="103"/>
      <c r="J147" s="34"/>
      <c r="K147" s="34"/>
      <c r="L147" s="37"/>
      <c r="M147" s="189"/>
      <c r="N147" s="59"/>
      <c r="O147" s="59"/>
      <c r="P147" s="59"/>
      <c r="Q147" s="59"/>
      <c r="R147" s="59"/>
      <c r="S147" s="59"/>
      <c r="T147" s="60"/>
      <c r="AT147" s="16" t="s">
        <v>142</v>
      </c>
      <c r="AU147" s="16" t="s">
        <v>81</v>
      </c>
    </row>
    <row r="148" spans="2:65" s="11" customFormat="1" ht="11.25">
      <c r="B148" s="190"/>
      <c r="C148" s="191"/>
      <c r="D148" s="187" t="s">
        <v>144</v>
      </c>
      <c r="E148" s="192" t="s">
        <v>1</v>
      </c>
      <c r="F148" s="193" t="s">
        <v>198</v>
      </c>
      <c r="G148" s="191"/>
      <c r="H148" s="192" t="s">
        <v>1</v>
      </c>
      <c r="I148" s="194"/>
      <c r="J148" s="191"/>
      <c r="K148" s="191"/>
      <c r="L148" s="195"/>
      <c r="M148" s="196"/>
      <c r="N148" s="197"/>
      <c r="O148" s="197"/>
      <c r="P148" s="197"/>
      <c r="Q148" s="197"/>
      <c r="R148" s="197"/>
      <c r="S148" s="197"/>
      <c r="T148" s="198"/>
      <c r="AT148" s="199" t="s">
        <v>144</v>
      </c>
      <c r="AU148" s="199" t="s">
        <v>81</v>
      </c>
      <c r="AV148" s="11" t="s">
        <v>79</v>
      </c>
      <c r="AW148" s="11" t="s">
        <v>33</v>
      </c>
      <c r="AX148" s="11" t="s">
        <v>72</v>
      </c>
      <c r="AY148" s="199" t="s">
        <v>133</v>
      </c>
    </row>
    <row r="149" spans="2:65" s="12" customFormat="1" ht="11.25">
      <c r="B149" s="200"/>
      <c r="C149" s="201"/>
      <c r="D149" s="187" t="s">
        <v>144</v>
      </c>
      <c r="E149" s="202" t="s">
        <v>1</v>
      </c>
      <c r="F149" s="203" t="s">
        <v>199</v>
      </c>
      <c r="G149" s="201"/>
      <c r="H149" s="204">
        <v>7</v>
      </c>
      <c r="I149" s="205"/>
      <c r="J149" s="201"/>
      <c r="K149" s="201"/>
      <c r="L149" s="206"/>
      <c r="M149" s="207"/>
      <c r="N149" s="208"/>
      <c r="O149" s="208"/>
      <c r="P149" s="208"/>
      <c r="Q149" s="208"/>
      <c r="R149" s="208"/>
      <c r="S149" s="208"/>
      <c r="T149" s="209"/>
      <c r="AT149" s="210" t="s">
        <v>144</v>
      </c>
      <c r="AU149" s="210" t="s">
        <v>81</v>
      </c>
      <c r="AV149" s="12" t="s">
        <v>81</v>
      </c>
      <c r="AW149" s="12" t="s">
        <v>33</v>
      </c>
      <c r="AX149" s="12" t="s">
        <v>72</v>
      </c>
      <c r="AY149" s="210" t="s">
        <v>133</v>
      </c>
    </row>
    <row r="150" spans="2:65" s="12" customFormat="1" ht="11.25">
      <c r="B150" s="200"/>
      <c r="C150" s="201"/>
      <c r="D150" s="187" t="s">
        <v>144</v>
      </c>
      <c r="E150" s="202" t="s">
        <v>1</v>
      </c>
      <c r="F150" s="203" t="s">
        <v>200</v>
      </c>
      <c r="G150" s="201"/>
      <c r="H150" s="204">
        <v>4.2</v>
      </c>
      <c r="I150" s="205"/>
      <c r="J150" s="201"/>
      <c r="K150" s="201"/>
      <c r="L150" s="206"/>
      <c r="M150" s="207"/>
      <c r="N150" s="208"/>
      <c r="O150" s="208"/>
      <c r="P150" s="208"/>
      <c r="Q150" s="208"/>
      <c r="R150" s="208"/>
      <c r="S150" s="208"/>
      <c r="T150" s="209"/>
      <c r="AT150" s="210" t="s">
        <v>144</v>
      </c>
      <c r="AU150" s="210" t="s">
        <v>81</v>
      </c>
      <c r="AV150" s="12" t="s">
        <v>81</v>
      </c>
      <c r="AW150" s="12" t="s">
        <v>33</v>
      </c>
      <c r="AX150" s="12" t="s">
        <v>72</v>
      </c>
      <c r="AY150" s="210" t="s">
        <v>133</v>
      </c>
    </row>
    <row r="151" spans="2:65" s="13" customFormat="1" ht="11.25">
      <c r="B151" s="211"/>
      <c r="C151" s="212"/>
      <c r="D151" s="187" t="s">
        <v>144</v>
      </c>
      <c r="E151" s="213" t="s">
        <v>1</v>
      </c>
      <c r="F151" s="214" t="s">
        <v>149</v>
      </c>
      <c r="G151" s="212"/>
      <c r="H151" s="215">
        <v>11.2</v>
      </c>
      <c r="I151" s="216"/>
      <c r="J151" s="212"/>
      <c r="K151" s="212"/>
      <c r="L151" s="217"/>
      <c r="M151" s="218"/>
      <c r="N151" s="219"/>
      <c r="O151" s="219"/>
      <c r="P151" s="219"/>
      <c r="Q151" s="219"/>
      <c r="R151" s="219"/>
      <c r="S151" s="219"/>
      <c r="T151" s="220"/>
      <c r="AT151" s="221" t="s">
        <v>144</v>
      </c>
      <c r="AU151" s="221" t="s">
        <v>81</v>
      </c>
      <c r="AV151" s="13" t="s">
        <v>140</v>
      </c>
      <c r="AW151" s="13" t="s">
        <v>33</v>
      </c>
      <c r="AX151" s="13" t="s">
        <v>79</v>
      </c>
      <c r="AY151" s="221" t="s">
        <v>133</v>
      </c>
    </row>
    <row r="152" spans="2:65" s="1" customFormat="1" ht="16.5" customHeight="1">
      <c r="B152" s="33"/>
      <c r="C152" s="175" t="s">
        <v>201</v>
      </c>
      <c r="D152" s="175" t="s">
        <v>135</v>
      </c>
      <c r="E152" s="176" t="s">
        <v>202</v>
      </c>
      <c r="F152" s="177" t="s">
        <v>203</v>
      </c>
      <c r="G152" s="178" t="s">
        <v>196</v>
      </c>
      <c r="H152" s="179">
        <v>34.799999999999997</v>
      </c>
      <c r="I152" s="180"/>
      <c r="J152" s="181">
        <f>ROUND(I152*H152,2)</f>
        <v>0</v>
      </c>
      <c r="K152" s="177" t="s">
        <v>139</v>
      </c>
      <c r="L152" s="37"/>
      <c r="M152" s="182" t="s">
        <v>1</v>
      </c>
      <c r="N152" s="183" t="s">
        <v>43</v>
      </c>
      <c r="O152" s="59"/>
      <c r="P152" s="184">
        <f>O152*H152</f>
        <v>0</v>
      </c>
      <c r="Q152" s="184">
        <v>3.6900000000000002E-2</v>
      </c>
      <c r="R152" s="184">
        <f>Q152*H152</f>
        <v>1.2841199999999999</v>
      </c>
      <c r="S152" s="184">
        <v>0</v>
      </c>
      <c r="T152" s="185">
        <f>S152*H152</f>
        <v>0</v>
      </c>
      <c r="AR152" s="16" t="s">
        <v>140</v>
      </c>
      <c r="AT152" s="16" t="s">
        <v>135</v>
      </c>
      <c r="AU152" s="16" t="s">
        <v>81</v>
      </c>
      <c r="AY152" s="16" t="s">
        <v>133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6" t="s">
        <v>79</v>
      </c>
      <c r="BK152" s="186">
        <f>ROUND(I152*H152,2)</f>
        <v>0</v>
      </c>
      <c r="BL152" s="16" t="s">
        <v>140</v>
      </c>
      <c r="BM152" s="16" t="s">
        <v>204</v>
      </c>
    </row>
    <row r="153" spans="2:65" s="1" customFormat="1" ht="11.25">
      <c r="B153" s="33"/>
      <c r="C153" s="34"/>
      <c r="D153" s="187" t="s">
        <v>142</v>
      </c>
      <c r="E153" s="34"/>
      <c r="F153" s="188" t="s">
        <v>203</v>
      </c>
      <c r="G153" s="34"/>
      <c r="H153" s="34"/>
      <c r="I153" s="103"/>
      <c r="J153" s="34"/>
      <c r="K153" s="34"/>
      <c r="L153" s="37"/>
      <c r="M153" s="189"/>
      <c r="N153" s="59"/>
      <c r="O153" s="59"/>
      <c r="P153" s="59"/>
      <c r="Q153" s="59"/>
      <c r="R153" s="59"/>
      <c r="S153" s="59"/>
      <c r="T153" s="60"/>
      <c r="AT153" s="16" t="s">
        <v>142</v>
      </c>
      <c r="AU153" s="16" t="s">
        <v>81</v>
      </c>
    </row>
    <row r="154" spans="2:65" s="11" customFormat="1" ht="11.25">
      <c r="B154" s="190"/>
      <c r="C154" s="191"/>
      <c r="D154" s="187" t="s">
        <v>144</v>
      </c>
      <c r="E154" s="192" t="s">
        <v>1</v>
      </c>
      <c r="F154" s="193" t="s">
        <v>205</v>
      </c>
      <c r="G154" s="191"/>
      <c r="H154" s="192" t="s">
        <v>1</v>
      </c>
      <c r="I154" s="194"/>
      <c r="J154" s="191"/>
      <c r="K154" s="191"/>
      <c r="L154" s="195"/>
      <c r="M154" s="196"/>
      <c r="N154" s="197"/>
      <c r="O154" s="197"/>
      <c r="P154" s="197"/>
      <c r="Q154" s="197"/>
      <c r="R154" s="197"/>
      <c r="S154" s="197"/>
      <c r="T154" s="198"/>
      <c r="AT154" s="199" t="s">
        <v>144</v>
      </c>
      <c r="AU154" s="199" t="s">
        <v>81</v>
      </c>
      <c r="AV154" s="11" t="s">
        <v>79</v>
      </c>
      <c r="AW154" s="11" t="s">
        <v>33</v>
      </c>
      <c r="AX154" s="11" t="s">
        <v>72</v>
      </c>
      <c r="AY154" s="199" t="s">
        <v>133</v>
      </c>
    </row>
    <row r="155" spans="2:65" s="12" customFormat="1" ht="11.25">
      <c r="B155" s="200"/>
      <c r="C155" s="201"/>
      <c r="D155" s="187" t="s">
        <v>144</v>
      </c>
      <c r="E155" s="202" t="s">
        <v>1</v>
      </c>
      <c r="F155" s="203" t="s">
        <v>206</v>
      </c>
      <c r="G155" s="201"/>
      <c r="H155" s="204">
        <v>9.8000000000000007</v>
      </c>
      <c r="I155" s="205"/>
      <c r="J155" s="201"/>
      <c r="K155" s="201"/>
      <c r="L155" s="206"/>
      <c r="M155" s="207"/>
      <c r="N155" s="208"/>
      <c r="O155" s="208"/>
      <c r="P155" s="208"/>
      <c r="Q155" s="208"/>
      <c r="R155" s="208"/>
      <c r="S155" s="208"/>
      <c r="T155" s="209"/>
      <c r="AT155" s="210" t="s">
        <v>144</v>
      </c>
      <c r="AU155" s="210" t="s">
        <v>81</v>
      </c>
      <c r="AV155" s="12" t="s">
        <v>81</v>
      </c>
      <c r="AW155" s="12" t="s">
        <v>33</v>
      </c>
      <c r="AX155" s="12" t="s">
        <v>72</v>
      </c>
      <c r="AY155" s="210" t="s">
        <v>133</v>
      </c>
    </row>
    <row r="156" spans="2:65" s="12" customFormat="1" ht="11.25">
      <c r="B156" s="200"/>
      <c r="C156" s="201"/>
      <c r="D156" s="187" t="s">
        <v>144</v>
      </c>
      <c r="E156" s="202" t="s">
        <v>1</v>
      </c>
      <c r="F156" s="203" t="s">
        <v>207</v>
      </c>
      <c r="G156" s="201"/>
      <c r="H156" s="204">
        <v>25</v>
      </c>
      <c r="I156" s="205"/>
      <c r="J156" s="201"/>
      <c r="K156" s="201"/>
      <c r="L156" s="206"/>
      <c r="M156" s="207"/>
      <c r="N156" s="208"/>
      <c r="O156" s="208"/>
      <c r="P156" s="208"/>
      <c r="Q156" s="208"/>
      <c r="R156" s="208"/>
      <c r="S156" s="208"/>
      <c r="T156" s="209"/>
      <c r="AT156" s="210" t="s">
        <v>144</v>
      </c>
      <c r="AU156" s="210" t="s">
        <v>81</v>
      </c>
      <c r="AV156" s="12" t="s">
        <v>81</v>
      </c>
      <c r="AW156" s="12" t="s">
        <v>33</v>
      </c>
      <c r="AX156" s="12" t="s">
        <v>72</v>
      </c>
      <c r="AY156" s="210" t="s">
        <v>133</v>
      </c>
    </row>
    <row r="157" spans="2:65" s="13" customFormat="1" ht="11.25">
      <c r="B157" s="211"/>
      <c r="C157" s="212"/>
      <c r="D157" s="187" t="s">
        <v>144</v>
      </c>
      <c r="E157" s="213" t="s">
        <v>1</v>
      </c>
      <c r="F157" s="214" t="s">
        <v>149</v>
      </c>
      <c r="G157" s="212"/>
      <c r="H157" s="215">
        <v>34.799999999999997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144</v>
      </c>
      <c r="AU157" s="221" t="s">
        <v>81</v>
      </c>
      <c r="AV157" s="13" t="s">
        <v>140</v>
      </c>
      <c r="AW157" s="13" t="s">
        <v>33</v>
      </c>
      <c r="AX157" s="13" t="s">
        <v>79</v>
      </c>
      <c r="AY157" s="221" t="s">
        <v>133</v>
      </c>
    </row>
    <row r="158" spans="2:65" s="1" customFormat="1" ht="16.5" customHeight="1">
      <c r="B158" s="33"/>
      <c r="C158" s="175" t="s">
        <v>208</v>
      </c>
      <c r="D158" s="175" t="s">
        <v>135</v>
      </c>
      <c r="E158" s="176" t="s">
        <v>209</v>
      </c>
      <c r="F158" s="177" t="s">
        <v>210</v>
      </c>
      <c r="G158" s="178" t="s">
        <v>211</v>
      </c>
      <c r="H158" s="179">
        <v>76.108000000000004</v>
      </c>
      <c r="I158" s="180"/>
      <c r="J158" s="181">
        <f>ROUND(I158*H158,2)</f>
        <v>0</v>
      </c>
      <c r="K158" s="177" t="s">
        <v>139</v>
      </c>
      <c r="L158" s="37"/>
      <c r="M158" s="182" t="s">
        <v>1</v>
      </c>
      <c r="N158" s="183" t="s">
        <v>43</v>
      </c>
      <c r="O158" s="59"/>
      <c r="P158" s="184">
        <f>O158*H158</f>
        <v>0</v>
      </c>
      <c r="Q158" s="184">
        <v>0</v>
      </c>
      <c r="R158" s="184">
        <f>Q158*H158</f>
        <v>0</v>
      </c>
      <c r="S158" s="184">
        <v>0</v>
      </c>
      <c r="T158" s="185">
        <f>S158*H158</f>
        <v>0</v>
      </c>
      <c r="AR158" s="16" t="s">
        <v>140</v>
      </c>
      <c r="AT158" s="16" t="s">
        <v>135</v>
      </c>
      <c r="AU158" s="16" t="s">
        <v>81</v>
      </c>
      <c r="AY158" s="16" t="s">
        <v>133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6" t="s">
        <v>79</v>
      </c>
      <c r="BK158" s="186">
        <f>ROUND(I158*H158,2)</f>
        <v>0</v>
      </c>
      <c r="BL158" s="16" t="s">
        <v>140</v>
      </c>
      <c r="BM158" s="16" t="s">
        <v>212</v>
      </c>
    </row>
    <row r="159" spans="2:65" s="1" customFormat="1" ht="11.25">
      <c r="B159" s="33"/>
      <c r="C159" s="34"/>
      <c r="D159" s="187" t="s">
        <v>142</v>
      </c>
      <c r="E159" s="34"/>
      <c r="F159" s="188" t="s">
        <v>210</v>
      </c>
      <c r="G159" s="34"/>
      <c r="H159" s="34"/>
      <c r="I159" s="103"/>
      <c r="J159" s="34"/>
      <c r="K159" s="34"/>
      <c r="L159" s="37"/>
      <c r="M159" s="189"/>
      <c r="N159" s="59"/>
      <c r="O159" s="59"/>
      <c r="P159" s="59"/>
      <c r="Q159" s="59"/>
      <c r="R159" s="59"/>
      <c r="S159" s="59"/>
      <c r="T159" s="60"/>
      <c r="AT159" s="16" t="s">
        <v>142</v>
      </c>
      <c r="AU159" s="16" t="s">
        <v>81</v>
      </c>
    </row>
    <row r="160" spans="2:65" s="11" customFormat="1" ht="11.25">
      <c r="B160" s="190"/>
      <c r="C160" s="191"/>
      <c r="D160" s="187" t="s">
        <v>144</v>
      </c>
      <c r="E160" s="192" t="s">
        <v>1</v>
      </c>
      <c r="F160" s="193" t="s">
        <v>198</v>
      </c>
      <c r="G160" s="191"/>
      <c r="H160" s="192" t="s">
        <v>1</v>
      </c>
      <c r="I160" s="194"/>
      <c r="J160" s="191"/>
      <c r="K160" s="191"/>
      <c r="L160" s="195"/>
      <c r="M160" s="196"/>
      <c r="N160" s="197"/>
      <c r="O160" s="197"/>
      <c r="P160" s="197"/>
      <c r="Q160" s="197"/>
      <c r="R160" s="197"/>
      <c r="S160" s="197"/>
      <c r="T160" s="198"/>
      <c r="AT160" s="199" t="s">
        <v>144</v>
      </c>
      <c r="AU160" s="199" t="s">
        <v>81</v>
      </c>
      <c r="AV160" s="11" t="s">
        <v>79</v>
      </c>
      <c r="AW160" s="11" t="s">
        <v>33</v>
      </c>
      <c r="AX160" s="11" t="s">
        <v>72</v>
      </c>
      <c r="AY160" s="199" t="s">
        <v>133</v>
      </c>
    </row>
    <row r="161" spans="2:65" s="11" customFormat="1" ht="11.25">
      <c r="B161" s="190"/>
      <c r="C161" s="191"/>
      <c r="D161" s="187" t="s">
        <v>144</v>
      </c>
      <c r="E161" s="192" t="s">
        <v>1</v>
      </c>
      <c r="F161" s="193" t="s">
        <v>213</v>
      </c>
      <c r="G161" s="191"/>
      <c r="H161" s="192" t="s">
        <v>1</v>
      </c>
      <c r="I161" s="194"/>
      <c r="J161" s="191"/>
      <c r="K161" s="191"/>
      <c r="L161" s="195"/>
      <c r="M161" s="196"/>
      <c r="N161" s="197"/>
      <c r="O161" s="197"/>
      <c r="P161" s="197"/>
      <c r="Q161" s="197"/>
      <c r="R161" s="197"/>
      <c r="S161" s="197"/>
      <c r="T161" s="198"/>
      <c r="AT161" s="199" t="s">
        <v>144</v>
      </c>
      <c r="AU161" s="199" t="s">
        <v>81</v>
      </c>
      <c r="AV161" s="11" t="s">
        <v>79</v>
      </c>
      <c r="AW161" s="11" t="s">
        <v>33</v>
      </c>
      <c r="AX161" s="11" t="s">
        <v>72</v>
      </c>
      <c r="AY161" s="199" t="s">
        <v>133</v>
      </c>
    </row>
    <row r="162" spans="2:65" s="12" customFormat="1" ht="11.25">
      <c r="B162" s="200"/>
      <c r="C162" s="201"/>
      <c r="D162" s="187" t="s">
        <v>144</v>
      </c>
      <c r="E162" s="202" t="s">
        <v>1</v>
      </c>
      <c r="F162" s="203" t="s">
        <v>214</v>
      </c>
      <c r="G162" s="201"/>
      <c r="H162" s="204">
        <v>40.688000000000002</v>
      </c>
      <c r="I162" s="205"/>
      <c r="J162" s="201"/>
      <c r="K162" s="201"/>
      <c r="L162" s="206"/>
      <c r="M162" s="207"/>
      <c r="N162" s="208"/>
      <c r="O162" s="208"/>
      <c r="P162" s="208"/>
      <c r="Q162" s="208"/>
      <c r="R162" s="208"/>
      <c r="S162" s="208"/>
      <c r="T162" s="209"/>
      <c r="AT162" s="210" t="s">
        <v>144</v>
      </c>
      <c r="AU162" s="210" t="s">
        <v>81</v>
      </c>
      <c r="AV162" s="12" t="s">
        <v>81</v>
      </c>
      <c r="AW162" s="12" t="s">
        <v>33</v>
      </c>
      <c r="AX162" s="12" t="s">
        <v>72</v>
      </c>
      <c r="AY162" s="210" t="s">
        <v>133</v>
      </c>
    </row>
    <row r="163" spans="2:65" s="12" customFormat="1" ht="11.25">
      <c r="B163" s="200"/>
      <c r="C163" s="201"/>
      <c r="D163" s="187" t="s">
        <v>144</v>
      </c>
      <c r="E163" s="202" t="s">
        <v>1</v>
      </c>
      <c r="F163" s="203" t="s">
        <v>215</v>
      </c>
      <c r="G163" s="201"/>
      <c r="H163" s="204">
        <v>8.4659999999999993</v>
      </c>
      <c r="I163" s="205"/>
      <c r="J163" s="201"/>
      <c r="K163" s="201"/>
      <c r="L163" s="206"/>
      <c r="M163" s="207"/>
      <c r="N163" s="208"/>
      <c r="O163" s="208"/>
      <c r="P163" s="208"/>
      <c r="Q163" s="208"/>
      <c r="R163" s="208"/>
      <c r="S163" s="208"/>
      <c r="T163" s="209"/>
      <c r="AT163" s="210" t="s">
        <v>144</v>
      </c>
      <c r="AU163" s="210" t="s">
        <v>81</v>
      </c>
      <c r="AV163" s="12" t="s">
        <v>81</v>
      </c>
      <c r="AW163" s="12" t="s">
        <v>33</v>
      </c>
      <c r="AX163" s="12" t="s">
        <v>72</v>
      </c>
      <c r="AY163" s="210" t="s">
        <v>133</v>
      </c>
    </row>
    <row r="164" spans="2:65" s="12" customFormat="1" ht="11.25">
      <c r="B164" s="200"/>
      <c r="C164" s="201"/>
      <c r="D164" s="187" t="s">
        <v>144</v>
      </c>
      <c r="E164" s="202" t="s">
        <v>1</v>
      </c>
      <c r="F164" s="203" t="s">
        <v>216</v>
      </c>
      <c r="G164" s="201"/>
      <c r="H164" s="204">
        <v>3.5739999999999998</v>
      </c>
      <c r="I164" s="205"/>
      <c r="J164" s="201"/>
      <c r="K164" s="201"/>
      <c r="L164" s="206"/>
      <c r="M164" s="207"/>
      <c r="N164" s="208"/>
      <c r="O164" s="208"/>
      <c r="P164" s="208"/>
      <c r="Q164" s="208"/>
      <c r="R164" s="208"/>
      <c r="S164" s="208"/>
      <c r="T164" s="209"/>
      <c r="AT164" s="210" t="s">
        <v>144</v>
      </c>
      <c r="AU164" s="210" t="s">
        <v>81</v>
      </c>
      <c r="AV164" s="12" t="s">
        <v>81</v>
      </c>
      <c r="AW164" s="12" t="s">
        <v>33</v>
      </c>
      <c r="AX164" s="12" t="s">
        <v>72</v>
      </c>
      <c r="AY164" s="210" t="s">
        <v>133</v>
      </c>
    </row>
    <row r="165" spans="2:65" s="11" customFormat="1" ht="11.25">
      <c r="B165" s="190"/>
      <c r="C165" s="191"/>
      <c r="D165" s="187" t="s">
        <v>144</v>
      </c>
      <c r="E165" s="192" t="s">
        <v>1</v>
      </c>
      <c r="F165" s="193" t="s">
        <v>217</v>
      </c>
      <c r="G165" s="191"/>
      <c r="H165" s="192" t="s">
        <v>1</v>
      </c>
      <c r="I165" s="194"/>
      <c r="J165" s="191"/>
      <c r="K165" s="191"/>
      <c r="L165" s="195"/>
      <c r="M165" s="196"/>
      <c r="N165" s="197"/>
      <c r="O165" s="197"/>
      <c r="P165" s="197"/>
      <c r="Q165" s="197"/>
      <c r="R165" s="197"/>
      <c r="S165" s="197"/>
      <c r="T165" s="198"/>
      <c r="AT165" s="199" t="s">
        <v>144</v>
      </c>
      <c r="AU165" s="199" t="s">
        <v>81</v>
      </c>
      <c r="AV165" s="11" t="s">
        <v>79</v>
      </c>
      <c r="AW165" s="11" t="s">
        <v>33</v>
      </c>
      <c r="AX165" s="11" t="s">
        <v>72</v>
      </c>
      <c r="AY165" s="199" t="s">
        <v>133</v>
      </c>
    </row>
    <row r="166" spans="2:65" s="12" customFormat="1" ht="11.25">
      <c r="B166" s="200"/>
      <c r="C166" s="201"/>
      <c r="D166" s="187" t="s">
        <v>144</v>
      </c>
      <c r="E166" s="202" t="s">
        <v>1</v>
      </c>
      <c r="F166" s="203" t="s">
        <v>218</v>
      </c>
      <c r="G166" s="201"/>
      <c r="H166" s="204">
        <v>15.95</v>
      </c>
      <c r="I166" s="205"/>
      <c r="J166" s="201"/>
      <c r="K166" s="201"/>
      <c r="L166" s="206"/>
      <c r="M166" s="207"/>
      <c r="N166" s="208"/>
      <c r="O166" s="208"/>
      <c r="P166" s="208"/>
      <c r="Q166" s="208"/>
      <c r="R166" s="208"/>
      <c r="S166" s="208"/>
      <c r="T166" s="209"/>
      <c r="AT166" s="210" t="s">
        <v>144</v>
      </c>
      <c r="AU166" s="210" t="s">
        <v>81</v>
      </c>
      <c r="AV166" s="12" t="s">
        <v>81</v>
      </c>
      <c r="AW166" s="12" t="s">
        <v>33</v>
      </c>
      <c r="AX166" s="12" t="s">
        <v>72</v>
      </c>
      <c r="AY166" s="210" t="s">
        <v>133</v>
      </c>
    </row>
    <row r="167" spans="2:65" s="12" customFormat="1" ht="11.25">
      <c r="B167" s="200"/>
      <c r="C167" s="201"/>
      <c r="D167" s="187" t="s">
        <v>144</v>
      </c>
      <c r="E167" s="202" t="s">
        <v>1</v>
      </c>
      <c r="F167" s="203" t="s">
        <v>219</v>
      </c>
      <c r="G167" s="201"/>
      <c r="H167" s="204">
        <v>2.4260000000000002</v>
      </c>
      <c r="I167" s="205"/>
      <c r="J167" s="201"/>
      <c r="K167" s="201"/>
      <c r="L167" s="206"/>
      <c r="M167" s="207"/>
      <c r="N167" s="208"/>
      <c r="O167" s="208"/>
      <c r="P167" s="208"/>
      <c r="Q167" s="208"/>
      <c r="R167" s="208"/>
      <c r="S167" s="208"/>
      <c r="T167" s="209"/>
      <c r="AT167" s="210" t="s">
        <v>144</v>
      </c>
      <c r="AU167" s="210" t="s">
        <v>81</v>
      </c>
      <c r="AV167" s="12" t="s">
        <v>81</v>
      </c>
      <c r="AW167" s="12" t="s">
        <v>33</v>
      </c>
      <c r="AX167" s="12" t="s">
        <v>72</v>
      </c>
      <c r="AY167" s="210" t="s">
        <v>133</v>
      </c>
    </row>
    <row r="168" spans="2:65" s="12" customFormat="1" ht="11.25">
      <c r="B168" s="200"/>
      <c r="C168" s="201"/>
      <c r="D168" s="187" t="s">
        <v>144</v>
      </c>
      <c r="E168" s="202" t="s">
        <v>1</v>
      </c>
      <c r="F168" s="203" t="s">
        <v>220</v>
      </c>
      <c r="G168" s="201"/>
      <c r="H168" s="204">
        <v>5.0039999999999996</v>
      </c>
      <c r="I168" s="205"/>
      <c r="J168" s="201"/>
      <c r="K168" s="201"/>
      <c r="L168" s="206"/>
      <c r="M168" s="207"/>
      <c r="N168" s="208"/>
      <c r="O168" s="208"/>
      <c r="P168" s="208"/>
      <c r="Q168" s="208"/>
      <c r="R168" s="208"/>
      <c r="S168" s="208"/>
      <c r="T168" s="209"/>
      <c r="AT168" s="210" t="s">
        <v>144</v>
      </c>
      <c r="AU168" s="210" t="s">
        <v>81</v>
      </c>
      <c r="AV168" s="12" t="s">
        <v>81</v>
      </c>
      <c r="AW168" s="12" t="s">
        <v>33</v>
      </c>
      <c r="AX168" s="12" t="s">
        <v>72</v>
      </c>
      <c r="AY168" s="210" t="s">
        <v>133</v>
      </c>
    </row>
    <row r="169" spans="2:65" s="13" customFormat="1" ht="11.25">
      <c r="B169" s="211"/>
      <c r="C169" s="212"/>
      <c r="D169" s="187" t="s">
        <v>144</v>
      </c>
      <c r="E169" s="213" t="s">
        <v>1</v>
      </c>
      <c r="F169" s="214" t="s">
        <v>149</v>
      </c>
      <c r="G169" s="212"/>
      <c r="H169" s="215">
        <v>76.108000000000004</v>
      </c>
      <c r="I169" s="216"/>
      <c r="J169" s="212"/>
      <c r="K169" s="212"/>
      <c r="L169" s="217"/>
      <c r="M169" s="218"/>
      <c r="N169" s="219"/>
      <c r="O169" s="219"/>
      <c r="P169" s="219"/>
      <c r="Q169" s="219"/>
      <c r="R169" s="219"/>
      <c r="S169" s="219"/>
      <c r="T169" s="220"/>
      <c r="AT169" s="221" t="s">
        <v>144</v>
      </c>
      <c r="AU169" s="221" t="s">
        <v>81</v>
      </c>
      <c r="AV169" s="13" t="s">
        <v>140</v>
      </c>
      <c r="AW169" s="13" t="s">
        <v>33</v>
      </c>
      <c r="AX169" s="13" t="s">
        <v>79</v>
      </c>
      <c r="AY169" s="221" t="s">
        <v>133</v>
      </c>
    </row>
    <row r="170" spans="2:65" s="1" customFormat="1" ht="16.5" customHeight="1">
      <c r="B170" s="33"/>
      <c r="C170" s="175" t="s">
        <v>221</v>
      </c>
      <c r="D170" s="175" t="s">
        <v>135</v>
      </c>
      <c r="E170" s="176" t="s">
        <v>222</v>
      </c>
      <c r="F170" s="177" t="s">
        <v>223</v>
      </c>
      <c r="G170" s="178" t="s">
        <v>211</v>
      </c>
      <c r="H170" s="179">
        <v>17.04</v>
      </c>
      <c r="I170" s="180"/>
      <c r="J170" s="181">
        <f>ROUND(I170*H170,2)</f>
        <v>0</v>
      </c>
      <c r="K170" s="177" t="s">
        <v>139</v>
      </c>
      <c r="L170" s="37"/>
      <c r="M170" s="182" t="s">
        <v>1</v>
      </c>
      <c r="N170" s="183" t="s">
        <v>43</v>
      </c>
      <c r="O170" s="59"/>
      <c r="P170" s="184">
        <f>O170*H170</f>
        <v>0</v>
      </c>
      <c r="Q170" s="184">
        <v>0</v>
      </c>
      <c r="R170" s="184">
        <f>Q170*H170</f>
        <v>0</v>
      </c>
      <c r="S170" s="184">
        <v>0</v>
      </c>
      <c r="T170" s="185">
        <f>S170*H170</f>
        <v>0</v>
      </c>
      <c r="AR170" s="16" t="s">
        <v>140</v>
      </c>
      <c r="AT170" s="16" t="s">
        <v>135</v>
      </c>
      <c r="AU170" s="16" t="s">
        <v>81</v>
      </c>
      <c r="AY170" s="16" t="s">
        <v>133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6" t="s">
        <v>79</v>
      </c>
      <c r="BK170" s="186">
        <f>ROUND(I170*H170,2)</f>
        <v>0</v>
      </c>
      <c r="BL170" s="16" t="s">
        <v>140</v>
      </c>
      <c r="BM170" s="16" t="s">
        <v>224</v>
      </c>
    </row>
    <row r="171" spans="2:65" s="1" customFormat="1" ht="11.25">
      <c r="B171" s="33"/>
      <c r="C171" s="34"/>
      <c r="D171" s="187" t="s">
        <v>142</v>
      </c>
      <c r="E171" s="34"/>
      <c r="F171" s="188" t="s">
        <v>223</v>
      </c>
      <c r="G171" s="34"/>
      <c r="H171" s="34"/>
      <c r="I171" s="103"/>
      <c r="J171" s="34"/>
      <c r="K171" s="34"/>
      <c r="L171" s="37"/>
      <c r="M171" s="189"/>
      <c r="N171" s="59"/>
      <c r="O171" s="59"/>
      <c r="P171" s="59"/>
      <c r="Q171" s="59"/>
      <c r="R171" s="59"/>
      <c r="S171" s="59"/>
      <c r="T171" s="60"/>
      <c r="AT171" s="16" t="s">
        <v>142</v>
      </c>
      <c r="AU171" s="16" t="s">
        <v>81</v>
      </c>
    </row>
    <row r="172" spans="2:65" s="11" customFormat="1" ht="11.25">
      <c r="B172" s="190"/>
      <c r="C172" s="191"/>
      <c r="D172" s="187" t="s">
        <v>144</v>
      </c>
      <c r="E172" s="192" t="s">
        <v>1</v>
      </c>
      <c r="F172" s="193" t="s">
        <v>225</v>
      </c>
      <c r="G172" s="191"/>
      <c r="H172" s="192" t="s">
        <v>1</v>
      </c>
      <c r="I172" s="194"/>
      <c r="J172" s="191"/>
      <c r="K172" s="191"/>
      <c r="L172" s="195"/>
      <c r="M172" s="196"/>
      <c r="N172" s="197"/>
      <c r="O172" s="197"/>
      <c r="P172" s="197"/>
      <c r="Q172" s="197"/>
      <c r="R172" s="197"/>
      <c r="S172" s="197"/>
      <c r="T172" s="198"/>
      <c r="AT172" s="199" t="s">
        <v>144</v>
      </c>
      <c r="AU172" s="199" t="s">
        <v>81</v>
      </c>
      <c r="AV172" s="11" t="s">
        <v>79</v>
      </c>
      <c r="AW172" s="11" t="s">
        <v>33</v>
      </c>
      <c r="AX172" s="11" t="s">
        <v>72</v>
      </c>
      <c r="AY172" s="199" t="s">
        <v>133</v>
      </c>
    </row>
    <row r="173" spans="2:65" s="11" customFormat="1" ht="11.25">
      <c r="B173" s="190"/>
      <c r="C173" s="191"/>
      <c r="D173" s="187" t="s">
        <v>144</v>
      </c>
      <c r="E173" s="192" t="s">
        <v>1</v>
      </c>
      <c r="F173" s="193" t="s">
        <v>226</v>
      </c>
      <c r="G173" s="191"/>
      <c r="H173" s="192" t="s">
        <v>1</v>
      </c>
      <c r="I173" s="194"/>
      <c r="J173" s="191"/>
      <c r="K173" s="191"/>
      <c r="L173" s="195"/>
      <c r="M173" s="196"/>
      <c r="N173" s="197"/>
      <c r="O173" s="197"/>
      <c r="P173" s="197"/>
      <c r="Q173" s="197"/>
      <c r="R173" s="197"/>
      <c r="S173" s="197"/>
      <c r="T173" s="198"/>
      <c r="AT173" s="199" t="s">
        <v>144</v>
      </c>
      <c r="AU173" s="199" t="s">
        <v>81</v>
      </c>
      <c r="AV173" s="11" t="s">
        <v>79</v>
      </c>
      <c r="AW173" s="11" t="s">
        <v>33</v>
      </c>
      <c r="AX173" s="11" t="s">
        <v>72</v>
      </c>
      <c r="AY173" s="199" t="s">
        <v>133</v>
      </c>
    </row>
    <row r="174" spans="2:65" s="12" customFormat="1" ht="11.25">
      <c r="B174" s="200"/>
      <c r="C174" s="201"/>
      <c r="D174" s="187" t="s">
        <v>144</v>
      </c>
      <c r="E174" s="202" t="s">
        <v>1</v>
      </c>
      <c r="F174" s="203" t="s">
        <v>227</v>
      </c>
      <c r="G174" s="201"/>
      <c r="H174" s="204">
        <v>5.64</v>
      </c>
      <c r="I174" s="205"/>
      <c r="J174" s="201"/>
      <c r="K174" s="201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144</v>
      </c>
      <c r="AU174" s="210" t="s">
        <v>81</v>
      </c>
      <c r="AV174" s="12" t="s">
        <v>81</v>
      </c>
      <c r="AW174" s="12" t="s">
        <v>33</v>
      </c>
      <c r="AX174" s="12" t="s">
        <v>72</v>
      </c>
      <c r="AY174" s="210" t="s">
        <v>133</v>
      </c>
    </row>
    <row r="175" spans="2:65" s="12" customFormat="1" ht="11.25">
      <c r="B175" s="200"/>
      <c r="C175" s="201"/>
      <c r="D175" s="187" t="s">
        <v>144</v>
      </c>
      <c r="E175" s="202" t="s">
        <v>1</v>
      </c>
      <c r="F175" s="203" t="s">
        <v>228</v>
      </c>
      <c r="G175" s="201"/>
      <c r="H175" s="204">
        <v>6.69</v>
      </c>
      <c r="I175" s="205"/>
      <c r="J175" s="201"/>
      <c r="K175" s="201"/>
      <c r="L175" s="206"/>
      <c r="M175" s="207"/>
      <c r="N175" s="208"/>
      <c r="O175" s="208"/>
      <c r="P175" s="208"/>
      <c r="Q175" s="208"/>
      <c r="R175" s="208"/>
      <c r="S175" s="208"/>
      <c r="T175" s="209"/>
      <c r="AT175" s="210" t="s">
        <v>144</v>
      </c>
      <c r="AU175" s="210" t="s">
        <v>81</v>
      </c>
      <c r="AV175" s="12" t="s">
        <v>81</v>
      </c>
      <c r="AW175" s="12" t="s">
        <v>33</v>
      </c>
      <c r="AX175" s="12" t="s">
        <v>72</v>
      </c>
      <c r="AY175" s="210" t="s">
        <v>133</v>
      </c>
    </row>
    <row r="176" spans="2:65" s="12" customFormat="1" ht="11.25">
      <c r="B176" s="200"/>
      <c r="C176" s="201"/>
      <c r="D176" s="187" t="s">
        <v>144</v>
      </c>
      <c r="E176" s="202" t="s">
        <v>1</v>
      </c>
      <c r="F176" s="203" t="s">
        <v>229</v>
      </c>
      <c r="G176" s="201"/>
      <c r="H176" s="204">
        <v>4.3600000000000003</v>
      </c>
      <c r="I176" s="205"/>
      <c r="J176" s="201"/>
      <c r="K176" s="201"/>
      <c r="L176" s="206"/>
      <c r="M176" s="207"/>
      <c r="N176" s="208"/>
      <c r="O176" s="208"/>
      <c r="P176" s="208"/>
      <c r="Q176" s="208"/>
      <c r="R176" s="208"/>
      <c r="S176" s="208"/>
      <c r="T176" s="209"/>
      <c r="AT176" s="210" t="s">
        <v>144</v>
      </c>
      <c r="AU176" s="210" t="s">
        <v>81</v>
      </c>
      <c r="AV176" s="12" t="s">
        <v>81</v>
      </c>
      <c r="AW176" s="12" t="s">
        <v>33</v>
      </c>
      <c r="AX176" s="12" t="s">
        <v>72</v>
      </c>
      <c r="AY176" s="210" t="s">
        <v>133</v>
      </c>
    </row>
    <row r="177" spans="2:65" s="12" customFormat="1" ht="11.25">
      <c r="B177" s="200"/>
      <c r="C177" s="201"/>
      <c r="D177" s="187" t="s">
        <v>144</v>
      </c>
      <c r="E177" s="202" t="s">
        <v>1</v>
      </c>
      <c r="F177" s="203" t="s">
        <v>230</v>
      </c>
      <c r="G177" s="201"/>
      <c r="H177" s="204">
        <v>0.35</v>
      </c>
      <c r="I177" s="205"/>
      <c r="J177" s="201"/>
      <c r="K177" s="201"/>
      <c r="L177" s="206"/>
      <c r="M177" s="207"/>
      <c r="N177" s="208"/>
      <c r="O177" s="208"/>
      <c r="P177" s="208"/>
      <c r="Q177" s="208"/>
      <c r="R177" s="208"/>
      <c r="S177" s="208"/>
      <c r="T177" s="209"/>
      <c r="AT177" s="210" t="s">
        <v>144</v>
      </c>
      <c r="AU177" s="210" t="s">
        <v>81</v>
      </c>
      <c r="AV177" s="12" t="s">
        <v>81</v>
      </c>
      <c r="AW177" s="12" t="s">
        <v>33</v>
      </c>
      <c r="AX177" s="12" t="s">
        <v>72</v>
      </c>
      <c r="AY177" s="210" t="s">
        <v>133</v>
      </c>
    </row>
    <row r="178" spans="2:65" s="13" customFormat="1" ht="11.25">
      <c r="B178" s="211"/>
      <c r="C178" s="212"/>
      <c r="D178" s="187" t="s">
        <v>144</v>
      </c>
      <c r="E178" s="213" t="s">
        <v>1</v>
      </c>
      <c r="F178" s="214" t="s">
        <v>149</v>
      </c>
      <c r="G178" s="212"/>
      <c r="H178" s="215">
        <v>17.04</v>
      </c>
      <c r="I178" s="216"/>
      <c r="J178" s="212"/>
      <c r="K178" s="212"/>
      <c r="L178" s="217"/>
      <c r="M178" s="218"/>
      <c r="N178" s="219"/>
      <c r="O178" s="219"/>
      <c r="P178" s="219"/>
      <c r="Q178" s="219"/>
      <c r="R178" s="219"/>
      <c r="S178" s="219"/>
      <c r="T178" s="220"/>
      <c r="AT178" s="221" t="s">
        <v>144</v>
      </c>
      <c r="AU178" s="221" t="s">
        <v>81</v>
      </c>
      <c r="AV178" s="13" t="s">
        <v>140</v>
      </c>
      <c r="AW178" s="13" t="s">
        <v>33</v>
      </c>
      <c r="AX178" s="13" t="s">
        <v>79</v>
      </c>
      <c r="AY178" s="221" t="s">
        <v>133</v>
      </c>
    </row>
    <row r="179" spans="2:65" s="1" customFormat="1" ht="16.5" customHeight="1">
      <c r="B179" s="33"/>
      <c r="C179" s="175" t="s">
        <v>231</v>
      </c>
      <c r="D179" s="175" t="s">
        <v>135</v>
      </c>
      <c r="E179" s="176" t="s">
        <v>232</v>
      </c>
      <c r="F179" s="177" t="s">
        <v>233</v>
      </c>
      <c r="G179" s="178" t="s">
        <v>211</v>
      </c>
      <c r="H179" s="179">
        <v>58.484000000000002</v>
      </c>
      <c r="I179" s="180"/>
      <c r="J179" s="181">
        <f>ROUND(I179*H179,2)</f>
        <v>0</v>
      </c>
      <c r="K179" s="177" t="s">
        <v>139</v>
      </c>
      <c r="L179" s="37"/>
      <c r="M179" s="182" t="s">
        <v>1</v>
      </c>
      <c r="N179" s="183" t="s">
        <v>43</v>
      </c>
      <c r="O179" s="59"/>
      <c r="P179" s="184">
        <f>O179*H179</f>
        <v>0</v>
      </c>
      <c r="Q179" s="184">
        <v>0</v>
      </c>
      <c r="R179" s="184">
        <f>Q179*H179</f>
        <v>0</v>
      </c>
      <c r="S179" s="184">
        <v>0</v>
      </c>
      <c r="T179" s="185">
        <f>S179*H179</f>
        <v>0</v>
      </c>
      <c r="AR179" s="16" t="s">
        <v>140</v>
      </c>
      <c r="AT179" s="16" t="s">
        <v>135</v>
      </c>
      <c r="AU179" s="16" t="s">
        <v>81</v>
      </c>
      <c r="AY179" s="16" t="s">
        <v>133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6" t="s">
        <v>79</v>
      </c>
      <c r="BK179" s="186">
        <f>ROUND(I179*H179,2)</f>
        <v>0</v>
      </c>
      <c r="BL179" s="16" t="s">
        <v>140</v>
      </c>
      <c r="BM179" s="16" t="s">
        <v>234</v>
      </c>
    </row>
    <row r="180" spans="2:65" s="1" customFormat="1" ht="11.25">
      <c r="B180" s="33"/>
      <c r="C180" s="34"/>
      <c r="D180" s="187" t="s">
        <v>142</v>
      </c>
      <c r="E180" s="34"/>
      <c r="F180" s="188" t="s">
        <v>233</v>
      </c>
      <c r="G180" s="34"/>
      <c r="H180" s="34"/>
      <c r="I180" s="103"/>
      <c r="J180" s="34"/>
      <c r="K180" s="34"/>
      <c r="L180" s="37"/>
      <c r="M180" s="189"/>
      <c r="N180" s="59"/>
      <c r="O180" s="59"/>
      <c r="P180" s="59"/>
      <c r="Q180" s="59"/>
      <c r="R180" s="59"/>
      <c r="S180" s="59"/>
      <c r="T180" s="60"/>
      <c r="AT180" s="16" t="s">
        <v>142</v>
      </c>
      <c r="AU180" s="16" t="s">
        <v>81</v>
      </c>
    </row>
    <row r="181" spans="2:65" s="11" customFormat="1" ht="11.25">
      <c r="B181" s="190"/>
      <c r="C181" s="191"/>
      <c r="D181" s="187" t="s">
        <v>144</v>
      </c>
      <c r="E181" s="192" t="s">
        <v>1</v>
      </c>
      <c r="F181" s="193" t="s">
        <v>235</v>
      </c>
      <c r="G181" s="191"/>
      <c r="H181" s="192" t="s">
        <v>1</v>
      </c>
      <c r="I181" s="194"/>
      <c r="J181" s="191"/>
      <c r="K181" s="191"/>
      <c r="L181" s="195"/>
      <c r="M181" s="196"/>
      <c r="N181" s="197"/>
      <c r="O181" s="197"/>
      <c r="P181" s="197"/>
      <c r="Q181" s="197"/>
      <c r="R181" s="197"/>
      <c r="S181" s="197"/>
      <c r="T181" s="198"/>
      <c r="AT181" s="199" t="s">
        <v>144</v>
      </c>
      <c r="AU181" s="199" t="s">
        <v>81</v>
      </c>
      <c r="AV181" s="11" t="s">
        <v>79</v>
      </c>
      <c r="AW181" s="11" t="s">
        <v>33</v>
      </c>
      <c r="AX181" s="11" t="s">
        <v>72</v>
      </c>
      <c r="AY181" s="199" t="s">
        <v>133</v>
      </c>
    </row>
    <row r="182" spans="2:65" s="11" customFormat="1" ht="11.25">
      <c r="B182" s="190"/>
      <c r="C182" s="191"/>
      <c r="D182" s="187" t="s">
        <v>144</v>
      </c>
      <c r="E182" s="192" t="s">
        <v>1</v>
      </c>
      <c r="F182" s="193" t="s">
        <v>236</v>
      </c>
      <c r="G182" s="191"/>
      <c r="H182" s="192" t="s">
        <v>1</v>
      </c>
      <c r="I182" s="194"/>
      <c r="J182" s="191"/>
      <c r="K182" s="191"/>
      <c r="L182" s="195"/>
      <c r="M182" s="196"/>
      <c r="N182" s="197"/>
      <c r="O182" s="197"/>
      <c r="P182" s="197"/>
      <c r="Q182" s="197"/>
      <c r="R182" s="197"/>
      <c r="S182" s="197"/>
      <c r="T182" s="198"/>
      <c r="AT182" s="199" t="s">
        <v>144</v>
      </c>
      <c r="AU182" s="199" t="s">
        <v>81</v>
      </c>
      <c r="AV182" s="11" t="s">
        <v>79</v>
      </c>
      <c r="AW182" s="11" t="s">
        <v>33</v>
      </c>
      <c r="AX182" s="11" t="s">
        <v>72</v>
      </c>
      <c r="AY182" s="199" t="s">
        <v>133</v>
      </c>
    </row>
    <row r="183" spans="2:65" s="12" customFormat="1" ht="11.25">
      <c r="B183" s="200"/>
      <c r="C183" s="201"/>
      <c r="D183" s="187" t="s">
        <v>144</v>
      </c>
      <c r="E183" s="202" t="s">
        <v>1</v>
      </c>
      <c r="F183" s="203" t="s">
        <v>237</v>
      </c>
      <c r="G183" s="201"/>
      <c r="H183" s="204">
        <v>39.29</v>
      </c>
      <c r="I183" s="205"/>
      <c r="J183" s="201"/>
      <c r="K183" s="201"/>
      <c r="L183" s="206"/>
      <c r="M183" s="207"/>
      <c r="N183" s="208"/>
      <c r="O183" s="208"/>
      <c r="P183" s="208"/>
      <c r="Q183" s="208"/>
      <c r="R183" s="208"/>
      <c r="S183" s="208"/>
      <c r="T183" s="209"/>
      <c r="AT183" s="210" t="s">
        <v>144</v>
      </c>
      <c r="AU183" s="210" t="s">
        <v>81</v>
      </c>
      <c r="AV183" s="12" t="s">
        <v>81</v>
      </c>
      <c r="AW183" s="12" t="s">
        <v>33</v>
      </c>
      <c r="AX183" s="12" t="s">
        <v>72</v>
      </c>
      <c r="AY183" s="210" t="s">
        <v>133</v>
      </c>
    </row>
    <row r="184" spans="2:65" s="12" customFormat="1" ht="11.25">
      <c r="B184" s="200"/>
      <c r="C184" s="201"/>
      <c r="D184" s="187" t="s">
        <v>144</v>
      </c>
      <c r="E184" s="202" t="s">
        <v>1</v>
      </c>
      <c r="F184" s="203" t="s">
        <v>238</v>
      </c>
      <c r="G184" s="201"/>
      <c r="H184" s="204">
        <v>58.183</v>
      </c>
      <c r="I184" s="205"/>
      <c r="J184" s="201"/>
      <c r="K184" s="201"/>
      <c r="L184" s="206"/>
      <c r="M184" s="207"/>
      <c r="N184" s="208"/>
      <c r="O184" s="208"/>
      <c r="P184" s="208"/>
      <c r="Q184" s="208"/>
      <c r="R184" s="208"/>
      <c r="S184" s="208"/>
      <c r="T184" s="209"/>
      <c r="AT184" s="210" t="s">
        <v>144</v>
      </c>
      <c r="AU184" s="210" t="s">
        <v>81</v>
      </c>
      <c r="AV184" s="12" t="s">
        <v>81</v>
      </c>
      <c r="AW184" s="12" t="s">
        <v>33</v>
      </c>
      <c r="AX184" s="12" t="s">
        <v>72</v>
      </c>
      <c r="AY184" s="210" t="s">
        <v>133</v>
      </c>
    </row>
    <row r="185" spans="2:65" s="13" customFormat="1" ht="11.25">
      <c r="B185" s="211"/>
      <c r="C185" s="212"/>
      <c r="D185" s="187" t="s">
        <v>144</v>
      </c>
      <c r="E185" s="213" t="s">
        <v>92</v>
      </c>
      <c r="F185" s="214" t="s">
        <v>149</v>
      </c>
      <c r="G185" s="212"/>
      <c r="H185" s="215">
        <v>97.472999999999999</v>
      </c>
      <c r="I185" s="216"/>
      <c r="J185" s="212"/>
      <c r="K185" s="212"/>
      <c r="L185" s="217"/>
      <c r="M185" s="218"/>
      <c r="N185" s="219"/>
      <c r="O185" s="219"/>
      <c r="P185" s="219"/>
      <c r="Q185" s="219"/>
      <c r="R185" s="219"/>
      <c r="S185" s="219"/>
      <c r="T185" s="220"/>
      <c r="AT185" s="221" t="s">
        <v>144</v>
      </c>
      <c r="AU185" s="221" t="s">
        <v>81</v>
      </c>
      <c r="AV185" s="13" t="s">
        <v>140</v>
      </c>
      <c r="AW185" s="13" t="s">
        <v>33</v>
      </c>
      <c r="AX185" s="13" t="s">
        <v>72</v>
      </c>
      <c r="AY185" s="221" t="s">
        <v>133</v>
      </c>
    </row>
    <row r="186" spans="2:65" s="12" customFormat="1" ht="11.25">
      <c r="B186" s="200"/>
      <c r="C186" s="201"/>
      <c r="D186" s="187" t="s">
        <v>144</v>
      </c>
      <c r="E186" s="202" t="s">
        <v>1</v>
      </c>
      <c r="F186" s="203" t="s">
        <v>239</v>
      </c>
      <c r="G186" s="201"/>
      <c r="H186" s="204">
        <v>58.484000000000002</v>
      </c>
      <c r="I186" s="205"/>
      <c r="J186" s="201"/>
      <c r="K186" s="201"/>
      <c r="L186" s="206"/>
      <c r="M186" s="207"/>
      <c r="N186" s="208"/>
      <c r="O186" s="208"/>
      <c r="P186" s="208"/>
      <c r="Q186" s="208"/>
      <c r="R186" s="208"/>
      <c r="S186" s="208"/>
      <c r="T186" s="209"/>
      <c r="AT186" s="210" t="s">
        <v>144</v>
      </c>
      <c r="AU186" s="210" t="s">
        <v>81</v>
      </c>
      <c r="AV186" s="12" t="s">
        <v>81</v>
      </c>
      <c r="AW186" s="12" t="s">
        <v>33</v>
      </c>
      <c r="AX186" s="12" t="s">
        <v>79</v>
      </c>
      <c r="AY186" s="210" t="s">
        <v>133</v>
      </c>
    </row>
    <row r="187" spans="2:65" s="1" customFormat="1" ht="16.5" customHeight="1">
      <c r="B187" s="33"/>
      <c r="C187" s="175" t="s">
        <v>240</v>
      </c>
      <c r="D187" s="175" t="s">
        <v>135</v>
      </c>
      <c r="E187" s="176" t="s">
        <v>241</v>
      </c>
      <c r="F187" s="177" t="s">
        <v>242</v>
      </c>
      <c r="G187" s="178" t="s">
        <v>211</v>
      </c>
      <c r="H187" s="179">
        <v>29.242000000000001</v>
      </c>
      <c r="I187" s="180"/>
      <c r="J187" s="181">
        <f>ROUND(I187*H187,2)</f>
        <v>0</v>
      </c>
      <c r="K187" s="177" t="s">
        <v>139</v>
      </c>
      <c r="L187" s="37"/>
      <c r="M187" s="182" t="s">
        <v>1</v>
      </c>
      <c r="N187" s="183" t="s">
        <v>43</v>
      </c>
      <c r="O187" s="59"/>
      <c r="P187" s="184">
        <f>O187*H187</f>
        <v>0</v>
      </c>
      <c r="Q187" s="184">
        <v>0</v>
      </c>
      <c r="R187" s="184">
        <f>Q187*H187</f>
        <v>0</v>
      </c>
      <c r="S187" s="184">
        <v>0</v>
      </c>
      <c r="T187" s="185">
        <f>S187*H187</f>
        <v>0</v>
      </c>
      <c r="AR187" s="16" t="s">
        <v>140</v>
      </c>
      <c r="AT187" s="16" t="s">
        <v>135</v>
      </c>
      <c r="AU187" s="16" t="s">
        <v>81</v>
      </c>
      <c r="AY187" s="16" t="s">
        <v>133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16" t="s">
        <v>79</v>
      </c>
      <c r="BK187" s="186">
        <f>ROUND(I187*H187,2)</f>
        <v>0</v>
      </c>
      <c r="BL187" s="16" t="s">
        <v>140</v>
      </c>
      <c r="BM187" s="16" t="s">
        <v>243</v>
      </c>
    </row>
    <row r="188" spans="2:65" s="1" customFormat="1" ht="11.25">
      <c r="B188" s="33"/>
      <c r="C188" s="34"/>
      <c r="D188" s="187" t="s">
        <v>142</v>
      </c>
      <c r="E188" s="34"/>
      <c r="F188" s="188" t="s">
        <v>242</v>
      </c>
      <c r="G188" s="34"/>
      <c r="H188" s="34"/>
      <c r="I188" s="103"/>
      <c r="J188" s="34"/>
      <c r="K188" s="34"/>
      <c r="L188" s="37"/>
      <c r="M188" s="189"/>
      <c r="N188" s="59"/>
      <c r="O188" s="59"/>
      <c r="P188" s="59"/>
      <c r="Q188" s="59"/>
      <c r="R188" s="59"/>
      <c r="S188" s="59"/>
      <c r="T188" s="60"/>
      <c r="AT188" s="16" t="s">
        <v>142</v>
      </c>
      <c r="AU188" s="16" t="s">
        <v>81</v>
      </c>
    </row>
    <row r="189" spans="2:65" s="12" customFormat="1" ht="11.25">
      <c r="B189" s="200"/>
      <c r="C189" s="201"/>
      <c r="D189" s="187" t="s">
        <v>144</v>
      </c>
      <c r="E189" s="202" t="s">
        <v>1</v>
      </c>
      <c r="F189" s="203" t="s">
        <v>244</v>
      </c>
      <c r="G189" s="201"/>
      <c r="H189" s="204">
        <v>29.242000000000001</v>
      </c>
      <c r="I189" s="205"/>
      <c r="J189" s="201"/>
      <c r="K189" s="201"/>
      <c r="L189" s="206"/>
      <c r="M189" s="207"/>
      <c r="N189" s="208"/>
      <c r="O189" s="208"/>
      <c r="P189" s="208"/>
      <c r="Q189" s="208"/>
      <c r="R189" s="208"/>
      <c r="S189" s="208"/>
      <c r="T189" s="209"/>
      <c r="AT189" s="210" t="s">
        <v>144</v>
      </c>
      <c r="AU189" s="210" t="s">
        <v>81</v>
      </c>
      <c r="AV189" s="12" t="s">
        <v>81</v>
      </c>
      <c r="AW189" s="12" t="s">
        <v>33</v>
      </c>
      <c r="AX189" s="12" t="s">
        <v>79</v>
      </c>
      <c r="AY189" s="210" t="s">
        <v>133</v>
      </c>
    </row>
    <row r="190" spans="2:65" s="1" customFormat="1" ht="16.5" customHeight="1">
      <c r="B190" s="33"/>
      <c r="C190" s="175" t="s">
        <v>8</v>
      </c>
      <c r="D190" s="175" t="s">
        <v>135</v>
      </c>
      <c r="E190" s="176" t="s">
        <v>245</v>
      </c>
      <c r="F190" s="177" t="s">
        <v>246</v>
      </c>
      <c r="G190" s="178" t="s">
        <v>211</v>
      </c>
      <c r="H190" s="179">
        <v>14.621</v>
      </c>
      <c r="I190" s="180"/>
      <c r="J190" s="181">
        <f>ROUND(I190*H190,2)</f>
        <v>0</v>
      </c>
      <c r="K190" s="177" t="s">
        <v>139</v>
      </c>
      <c r="L190" s="37"/>
      <c r="M190" s="182" t="s">
        <v>1</v>
      </c>
      <c r="N190" s="183" t="s">
        <v>43</v>
      </c>
      <c r="O190" s="59"/>
      <c r="P190" s="184">
        <f>O190*H190</f>
        <v>0</v>
      </c>
      <c r="Q190" s="184">
        <v>0</v>
      </c>
      <c r="R190" s="184">
        <f>Q190*H190</f>
        <v>0</v>
      </c>
      <c r="S190" s="184">
        <v>0</v>
      </c>
      <c r="T190" s="185">
        <f>S190*H190</f>
        <v>0</v>
      </c>
      <c r="AR190" s="16" t="s">
        <v>140</v>
      </c>
      <c r="AT190" s="16" t="s">
        <v>135</v>
      </c>
      <c r="AU190" s="16" t="s">
        <v>81</v>
      </c>
      <c r="AY190" s="16" t="s">
        <v>133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16" t="s">
        <v>79</v>
      </c>
      <c r="BK190" s="186">
        <f>ROUND(I190*H190,2)</f>
        <v>0</v>
      </c>
      <c r="BL190" s="16" t="s">
        <v>140</v>
      </c>
      <c r="BM190" s="16" t="s">
        <v>247</v>
      </c>
    </row>
    <row r="191" spans="2:65" s="1" customFormat="1" ht="11.25">
      <c r="B191" s="33"/>
      <c r="C191" s="34"/>
      <c r="D191" s="187" t="s">
        <v>142</v>
      </c>
      <c r="E191" s="34"/>
      <c r="F191" s="188" t="s">
        <v>248</v>
      </c>
      <c r="G191" s="34"/>
      <c r="H191" s="34"/>
      <c r="I191" s="103"/>
      <c r="J191" s="34"/>
      <c r="K191" s="34"/>
      <c r="L191" s="37"/>
      <c r="M191" s="189"/>
      <c r="N191" s="59"/>
      <c r="O191" s="59"/>
      <c r="P191" s="59"/>
      <c r="Q191" s="59"/>
      <c r="R191" s="59"/>
      <c r="S191" s="59"/>
      <c r="T191" s="60"/>
      <c r="AT191" s="16" t="s">
        <v>142</v>
      </c>
      <c r="AU191" s="16" t="s">
        <v>81</v>
      </c>
    </row>
    <row r="192" spans="2:65" s="11" customFormat="1" ht="11.25">
      <c r="B192" s="190"/>
      <c r="C192" s="191"/>
      <c r="D192" s="187" t="s">
        <v>144</v>
      </c>
      <c r="E192" s="192" t="s">
        <v>1</v>
      </c>
      <c r="F192" s="193" t="s">
        <v>235</v>
      </c>
      <c r="G192" s="191"/>
      <c r="H192" s="192" t="s">
        <v>1</v>
      </c>
      <c r="I192" s="194"/>
      <c r="J192" s="191"/>
      <c r="K192" s="191"/>
      <c r="L192" s="195"/>
      <c r="M192" s="196"/>
      <c r="N192" s="197"/>
      <c r="O192" s="197"/>
      <c r="P192" s="197"/>
      <c r="Q192" s="197"/>
      <c r="R192" s="197"/>
      <c r="S192" s="197"/>
      <c r="T192" s="198"/>
      <c r="AT192" s="199" t="s">
        <v>144</v>
      </c>
      <c r="AU192" s="199" t="s">
        <v>81</v>
      </c>
      <c r="AV192" s="11" t="s">
        <v>79</v>
      </c>
      <c r="AW192" s="11" t="s">
        <v>33</v>
      </c>
      <c r="AX192" s="11" t="s">
        <v>72</v>
      </c>
      <c r="AY192" s="199" t="s">
        <v>133</v>
      </c>
    </row>
    <row r="193" spans="2:65" s="12" customFormat="1" ht="11.25">
      <c r="B193" s="200"/>
      <c r="C193" s="201"/>
      <c r="D193" s="187" t="s">
        <v>144</v>
      </c>
      <c r="E193" s="202" t="s">
        <v>1</v>
      </c>
      <c r="F193" s="203" t="s">
        <v>249</v>
      </c>
      <c r="G193" s="201"/>
      <c r="H193" s="204">
        <v>14.621</v>
      </c>
      <c r="I193" s="205"/>
      <c r="J193" s="201"/>
      <c r="K193" s="201"/>
      <c r="L193" s="206"/>
      <c r="M193" s="207"/>
      <c r="N193" s="208"/>
      <c r="O193" s="208"/>
      <c r="P193" s="208"/>
      <c r="Q193" s="208"/>
      <c r="R193" s="208"/>
      <c r="S193" s="208"/>
      <c r="T193" s="209"/>
      <c r="AT193" s="210" t="s">
        <v>144</v>
      </c>
      <c r="AU193" s="210" t="s">
        <v>81</v>
      </c>
      <c r="AV193" s="12" t="s">
        <v>81</v>
      </c>
      <c r="AW193" s="12" t="s">
        <v>33</v>
      </c>
      <c r="AX193" s="12" t="s">
        <v>79</v>
      </c>
      <c r="AY193" s="210" t="s">
        <v>133</v>
      </c>
    </row>
    <row r="194" spans="2:65" s="1" customFormat="1" ht="16.5" customHeight="1">
      <c r="B194" s="33"/>
      <c r="C194" s="175" t="s">
        <v>250</v>
      </c>
      <c r="D194" s="175" t="s">
        <v>135</v>
      </c>
      <c r="E194" s="176" t="s">
        <v>251</v>
      </c>
      <c r="F194" s="177" t="s">
        <v>252</v>
      </c>
      <c r="G194" s="178" t="s">
        <v>211</v>
      </c>
      <c r="H194" s="179">
        <v>7.3109999999999999</v>
      </c>
      <c r="I194" s="180"/>
      <c r="J194" s="181">
        <f>ROUND(I194*H194,2)</f>
        <v>0</v>
      </c>
      <c r="K194" s="177" t="s">
        <v>139</v>
      </c>
      <c r="L194" s="37"/>
      <c r="M194" s="182" t="s">
        <v>1</v>
      </c>
      <c r="N194" s="183" t="s">
        <v>43</v>
      </c>
      <c r="O194" s="59"/>
      <c r="P194" s="184">
        <f>O194*H194</f>
        <v>0</v>
      </c>
      <c r="Q194" s="184">
        <v>0</v>
      </c>
      <c r="R194" s="184">
        <f>Q194*H194</f>
        <v>0</v>
      </c>
      <c r="S194" s="184">
        <v>0</v>
      </c>
      <c r="T194" s="185">
        <f>S194*H194</f>
        <v>0</v>
      </c>
      <c r="AR194" s="16" t="s">
        <v>140</v>
      </c>
      <c r="AT194" s="16" t="s">
        <v>135</v>
      </c>
      <c r="AU194" s="16" t="s">
        <v>81</v>
      </c>
      <c r="AY194" s="16" t="s">
        <v>133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16" t="s">
        <v>79</v>
      </c>
      <c r="BK194" s="186">
        <f>ROUND(I194*H194,2)</f>
        <v>0</v>
      </c>
      <c r="BL194" s="16" t="s">
        <v>140</v>
      </c>
      <c r="BM194" s="16" t="s">
        <v>253</v>
      </c>
    </row>
    <row r="195" spans="2:65" s="1" customFormat="1" ht="11.25">
      <c r="B195" s="33"/>
      <c r="C195" s="34"/>
      <c r="D195" s="187" t="s">
        <v>142</v>
      </c>
      <c r="E195" s="34"/>
      <c r="F195" s="188" t="s">
        <v>252</v>
      </c>
      <c r="G195" s="34"/>
      <c r="H195" s="34"/>
      <c r="I195" s="103"/>
      <c r="J195" s="34"/>
      <c r="K195" s="34"/>
      <c r="L195" s="37"/>
      <c r="M195" s="189"/>
      <c r="N195" s="59"/>
      <c r="O195" s="59"/>
      <c r="P195" s="59"/>
      <c r="Q195" s="59"/>
      <c r="R195" s="59"/>
      <c r="S195" s="59"/>
      <c r="T195" s="60"/>
      <c r="AT195" s="16" t="s">
        <v>142</v>
      </c>
      <c r="AU195" s="16" t="s">
        <v>81</v>
      </c>
    </row>
    <row r="196" spans="2:65" s="12" customFormat="1" ht="11.25">
      <c r="B196" s="200"/>
      <c r="C196" s="201"/>
      <c r="D196" s="187" t="s">
        <v>144</v>
      </c>
      <c r="E196" s="202" t="s">
        <v>1</v>
      </c>
      <c r="F196" s="203" t="s">
        <v>254</v>
      </c>
      <c r="G196" s="201"/>
      <c r="H196" s="204">
        <v>7.3109999999999999</v>
      </c>
      <c r="I196" s="205"/>
      <c r="J196" s="201"/>
      <c r="K196" s="201"/>
      <c r="L196" s="206"/>
      <c r="M196" s="207"/>
      <c r="N196" s="208"/>
      <c r="O196" s="208"/>
      <c r="P196" s="208"/>
      <c r="Q196" s="208"/>
      <c r="R196" s="208"/>
      <c r="S196" s="208"/>
      <c r="T196" s="209"/>
      <c r="AT196" s="210" t="s">
        <v>144</v>
      </c>
      <c r="AU196" s="210" t="s">
        <v>81</v>
      </c>
      <c r="AV196" s="12" t="s">
        <v>81</v>
      </c>
      <c r="AW196" s="12" t="s">
        <v>33</v>
      </c>
      <c r="AX196" s="12" t="s">
        <v>79</v>
      </c>
      <c r="AY196" s="210" t="s">
        <v>133</v>
      </c>
    </row>
    <row r="197" spans="2:65" s="1" customFormat="1" ht="16.5" customHeight="1">
      <c r="B197" s="33"/>
      <c r="C197" s="175" t="s">
        <v>255</v>
      </c>
      <c r="D197" s="175" t="s">
        <v>135</v>
      </c>
      <c r="E197" s="176" t="s">
        <v>256</v>
      </c>
      <c r="F197" s="177" t="s">
        <v>257</v>
      </c>
      <c r="G197" s="178" t="s">
        <v>211</v>
      </c>
      <c r="H197" s="179">
        <v>14.621</v>
      </c>
      <c r="I197" s="180"/>
      <c r="J197" s="181">
        <f>ROUND(I197*H197,2)</f>
        <v>0</v>
      </c>
      <c r="K197" s="177" t="s">
        <v>139</v>
      </c>
      <c r="L197" s="37"/>
      <c r="M197" s="182" t="s">
        <v>1</v>
      </c>
      <c r="N197" s="183" t="s">
        <v>43</v>
      </c>
      <c r="O197" s="59"/>
      <c r="P197" s="184">
        <f>O197*H197</f>
        <v>0</v>
      </c>
      <c r="Q197" s="184">
        <v>3.5000000000000001E-3</v>
      </c>
      <c r="R197" s="184">
        <f>Q197*H197</f>
        <v>5.1173500000000004E-2</v>
      </c>
      <c r="S197" s="184">
        <v>0</v>
      </c>
      <c r="T197" s="185">
        <f>S197*H197</f>
        <v>0</v>
      </c>
      <c r="AR197" s="16" t="s">
        <v>140</v>
      </c>
      <c r="AT197" s="16" t="s">
        <v>135</v>
      </c>
      <c r="AU197" s="16" t="s">
        <v>81</v>
      </c>
      <c r="AY197" s="16" t="s">
        <v>133</v>
      </c>
      <c r="BE197" s="186">
        <f>IF(N197="základní",J197,0)</f>
        <v>0</v>
      </c>
      <c r="BF197" s="186">
        <f>IF(N197="snížená",J197,0)</f>
        <v>0</v>
      </c>
      <c r="BG197" s="186">
        <f>IF(N197="zákl. přenesená",J197,0)</f>
        <v>0</v>
      </c>
      <c r="BH197" s="186">
        <f>IF(N197="sníž. přenesená",J197,0)</f>
        <v>0</v>
      </c>
      <c r="BI197" s="186">
        <f>IF(N197="nulová",J197,0)</f>
        <v>0</v>
      </c>
      <c r="BJ197" s="16" t="s">
        <v>79</v>
      </c>
      <c r="BK197" s="186">
        <f>ROUND(I197*H197,2)</f>
        <v>0</v>
      </c>
      <c r="BL197" s="16" t="s">
        <v>140</v>
      </c>
      <c r="BM197" s="16" t="s">
        <v>258</v>
      </c>
    </row>
    <row r="198" spans="2:65" s="1" customFormat="1" ht="11.25">
      <c r="B198" s="33"/>
      <c r="C198" s="34"/>
      <c r="D198" s="187" t="s">
        <v>142</v>
      </c>
      <c r="E198" s="34"/>
      <c r="F198" s="188" t="s">
        <v>257</v>
      </c>
      <c r="G198" s="34"/>
      <c r="H198" s="34"/>
      <c r="I198" s="103"/>
      <c r="J198" s="34"/>
      <c r="K198" s="34"/>
      <c r="L198" s="37"/>
      <c r="M198" s="189"/>
      <c r="N198" s="59"/>
      <c r="O198" s="59"/>
      <c r="P198" s="59"/>
      <c r="Q198" s="59"/>
      <c r="R198" s="59"/>
      <c r="S198" s="59"/>
      <c r="T198" s="60"/>
      <c r="AT198" s="16" t="s">
        <v>142</v>
      </c>
      <c r="AU198" s="16" t="s">
        <v>81</v>
      </c>
    </row>
    <row r="199" spans="2:65" s="11" customFormat="1" ht="11.25">
      <c r="B199" s="190"/>
      <c r="C199" s="191"/>
      <c r="D199" s="187" t="s">
        <v>144</v>
      </c>
      <c r="E199" s="192" t="s">
        <v>1</v>
      </c>
      <c r="F199" s="193" t="s">
        <v>235</v>
      </c>
      <c r="G199" s="191"/>
      <c r="H199" s="192" t="s">
        <v>1</v>
      </c>
      <c r="I199" s="194"/>
      <c r="J199" s="191"/>
      <c r="K199" s="191"/>
      <c r="L199" s="195"/>
      <c r="M199" s="196"/>
      <c r="N199" s="197"/>
      <c r="O199" s="197"/>
      <c r="P199" s="197"/>
      <c r="Q199" s="197"/>
      <c r="R199" s="197"/>
      <c r="S199" s="197"/>
      <c r="T199" s="198"/>
      <c r="AT199" s="199" t="s">
        <v>144</v>
      </c>
      <c r="AU199" s="199" t="s">
        <v>81</v>
      </c>
      <c r="AV199" s="11" t="s">
        <v>79</v>
      </c>
      <c r="AW199" s="11" t="s">
        <v>33</v>
      </c>
      <c r="AX199" s="11" t="s">
        <v>72</v>
      </c>
      <c r="AY199" s="199" t="s">
        <v>133</v>
      </c>
    </row>
    <row r="200" spans="2:65" s="12" customFormat="1" ht="11.25">
      <c r="B200" s="200"/>
      <c r="C200" s="201"/>
      <c r="D200" s="187" t="s">
        <v>144</v>
      </c>
      <c r="E200" s="202" t="s">
        <v>1</v>
      </c>
      <c r="F200" s="203" t="s">
        <v>249</v>
      </c>
      <c r="G200" s="201"/>
      <c r="H200" s="204">
        <v>14.621</v>
      </c>
      <c r="I200" s="205"/>
      <c r="J200" s="201"/>
      <c r="K200" s="201"/>
      <c r="L200" s="206"/>
      <c r="M200" s="207"/>
      <c r="N200" s="208"/>
      <c r="O200" s="208"/>
      <c r="P200" s="208"/>
      <c r="Q200" s="208"/>
      <c r="R200" s="208"/>
      <c r="S200" s="208"/>
      <c r="T200" s="209"/>
      <c r="AT200" s="210" t="s">
        <v>144</v>
      </c>
      <c r="AU200" s="210" t="s">
        <v>81</v>
      </c>
      <c r="AV200" s="12" t="s">
        <v>81</v>
      </c>
      <c r="AW200" s="12" t="s">
        <v>33</v>
      </c>
      <c r="AX200" s="12" t="s">
        <v>79</v>
      </c>
      <c r="AY200" s="210" t="s">
        <v>133</v>
      </c>
    </row>
    <row r="201" spans="2:65" s="1" customFormat="1" ht="16.5" customHeight="1">
      <c r="B201" s="33"/>
      <c r="C201" s="175" t="s">
        <v>259</v>
      </c>
      <c r="D201" s="175" t="s">
        <v>135</v>
      </c>
      <c r="E201" s="176" t="s">
        <v>260</v>
      </c>
      <c r="F201" s="177" t="s">
        <v>261</v>
      </c>
      <c r="G201" s="178" t="s">
        <v>211</v>
      </c>
      <c r="H201" s="179">
        <v>9.7469999999999999</v>
      </c>
      <c r="I201" s="180"/>
      <c r="J201" s="181">
        <f>ROUND(I201*H201,2)</f>
        <v>0</v>
      </c>
      <c r="K201" s="177" t="s">
        <v>139</v>
      </c>
      <c r="L201" s="37"/>
      <c r="M201" s="182" t="s">
        <v>1</v>
      </c>
      <c r="N201" s="183" t="s">
        <v>43</v>
      </c>
      <c r="O201" s="59"/>
      <c r="P201" s="184">
        <f>O201*H201</f>
        <v>0</v>
      </c>
      <c r="Q201" s="184">
        <v>1.541E-2</v>
      </c>
      <c r="R201" s="184">
        <f>Q201*H201</f>
        <v>0.15020127</v>
      </c>
      <c r="S201" s="184">
        <v>0</v>
      </c>
      <c r="T201" s="185">
        <f>S201*H201</f>
        <v>0</v>
      </c>
      <c r="AR201" s="16" t="s">
        <v>140</v>
      </c>
      <c r="AT201" s="16" t="s">
        <v>135</v>
      </c>
      <c r="AU201" s="16" t="s">
        <v>81</v>
      </c>
      <c r="AY201" s="16" t="s">
        <v>133</v>
      </c>
      <c r="BE201" s="186">
        <f>IF(N201="základní",J201,0)</f>
        <v>0</v>
      </c>
      <c r="BF201" s="186">
        <f>IF(N201="snížená",J201,0)</f>
        <v>0</v>
      </c>
      <c r="BG201" s="186">
        <f>IF(N201="zákl. přenesená",J201,0)</f>
        <v>0</v>
      </c>
      <c r="BH201" s="186">
        <f>IF(N201="sníž. přenesená",J201,0)</f>
        <v>0</v>
      </c>
      <c r="BI201" s="186">
        <f>IF(N201="nulová",J201,0)</f>
        <v>0</v>
      </c>
      <c r="BJ201" s="16" t="s">
        <v>79</v>
      </c>
      <c r="BK201" s="186">
        <f>ROUND(I201*H201,2)</f>
        <v>0</v>
      </c>
      <c r="BL201" s="16" t="s">
        <v>140</v>
      </c>
      <c r="BM201" s="16" t="s">
        <v>262</v>
      </c>
    </row>
    <row r="202" spans="2:65" s="1" customFormat="1" ht="11.25">
      <c r="B202" s="33"/>
      <c r="C202" s="34"/>
      <c r="D202" s="187" t="s">
        <v>142</v>
      </c>
      <c r="E202" s="34"/>
      <c r="F202" s="188" t="s">
        <v>261</v>
      </c>
      <c r="G202" s="34"/>
      <c r="H202" s="34"/>
      <c r="I202" s="103"/>
      <c r="J202" s="34"/>
      <c r="K202" s="34"/>
      <c r="L202" s="37"/>
      <c r="M202" s="189"/>
      <c r="N202" s="59"/>
      <c r="O202" s="59"/>
      <c r="P202" s="59"/>
      <c r="Q202" s="59"/>
      <c r="R202" s="59"/>
      <c r="S202" s="59"/>
      <c r="T202" s="60"/>
      <c r="AT202" s="16" t="s">
        <v>142</v>
      </c>
      <c r="AU202" s="16" t="s">
        <v>81</v>
      </c>
    </row>
    <row r="203" spans="2:65" s="11" customFormat="1" ht="11.25">
      <c r="B203" s="190"/>
      <c r="C203" s="191"/>
      <c r="D203" s="187" t="s">
        <v>144</v>
      </c>
      <c r="E203" s="192" t="s">
        <v>1</v>
      </c>
      <c r="F203" s="193" t="s">
        <v>235</v>
      </c>
      <c r="G203" s="191"/>
      <c r="H203" s="192" t="s">
        <v>1</v>
      </c>
      <c r="I203" s="194"/>
      <c r="J203" s="191"/>
      <c r="K203" s="191"/>
      <c r="L203" s="195"/>
      <c r="M203" s="196"/>
      <c r="N203" s="197"/>
      <c r="O203" s="197"/>
      <c r="P203" s="197"/>
      <c r="Q203" s="197"/>
      <c r="R203" s="197"/>
      <c r="S203" s="197"/>
      <c r="T203" s="198"/>
      <c r="AT203" s="199" t="s">
        <v>144</v>
      </c>
      <c r="AU203" s="199" t="s">
        <v>81</v>
      </c>
      <c r="AV203" s="11" t="s">
        <v>79</v>
      </c>
      <c r="AW203" s="11" t="s">
        <v>33</v>
      </c>
      <c r="AX203" s="11" t="s">
        <v>72</v>
      </c>
      <c r="AY203" s="199" t="s">
        <v>133</v>
      </c>
    </row>
    <row r="204" spans="2:65" s="12" customFormat="1" ht="11.25">
      <c r="B204" s="200"/>
      <c r="C204" s="201"/>
      <c r="D204" s="187" t="s">
        <v>144</v>
      </c>
      <c r="E204" s="202" t="s">
        <v>1</v>
      </c>
      <c r="F204" s="203" t="s">
        <v>263</v>
      </c>
      <c r="G204" s="201"/>
      <c r="H204" s="204">
        <v>9.7469999999999999</v>
      </c>
      <c r="I204" s="205"/>
      <c r="J204" s="201"/>
      <c r="K204" s="201"/>
      <c r="L204" s="206"/>
      <c r="M204" s="207"/>
      <c r="N204" s="208"/>
      <c r="O204" s="208"/>
      <c r="P204" s="208"/>
      <c r="Q204" s="208"/>
      <c r="R204" s="208"/>
      <c r="S204" s="208"/>
      <c r="T204" s="209"/>
      <c r="AT204" s="210" t="s">
        <v>144</v>
      </c>
      <c r="AU204" s="210" t="s">
        <v>81</v>
      </c>
      <c r="AV204" s="12" t="s">
        <v>81</v>
      </c>
      <c r="AW204" s="12" t="s">
        <v>33</v>
      </c>
      <c r="AX204" s="12" t="s">
        <v>79</v>
      </c>
      <c r="AY204" s="210" t="s">
        <v>133</v>
      </c>
    </row>
    <row r="205" spans="2:65" s="1" customFormat="1" ht="16.5" customHeight="1">
      <c r="B205" s="33"/>
      <c r="C205" s="175" t="s">
        <v>264</v>
      </c>
      <c r="D205" s="175" t="s">
        <v>135</v>
      </c>
      <c r="E205" s="176" t="s">
        <v>265</v>
      </c>
      <c r="F205" s="177" t="s">
        <v>266</v>
      </c>
      <c r="G205" s="178" t="s">
        <v>211</v>
      </c>
      <c r="H205" s="179">
        <v>1866.127</v>
      </c>
      <c r="I205" s="180"/>
      <c r="J205" s="181">
        <f>ROUND(I205*H205,2)</f>
        <v>0</v>
      </c>
      <c r="K205" s="177" t="s">
        <v>139</v>
      </c>
      <c r="L205" s="37"/>
      <c r="M205" s="182" t="s">
        <v>1</v>
      </c>
      <c r="N205" s="183" t="s">
        <v>43</v>
      </c>
      <c r="O205" s="59"/>
      <c r="P205" s="184">
        <f>O205*H205</f>
        <v>0</v>
      </c>
      <c r="Q205" s="184">
        <v>0</v>
      </c>
      <c r="R205" s="184">
        <f>Q205*H205</f>
        <v>0</v>
      </c>
      <c r="S205" s="184">
        <v>0</v>
      </c>
      <c r="T205" s="185">
        <f>S205*H205</f>
        <v>0</v>
      </c>
      <c r="AR205" s="16" t="s">
        <v>140</v>
      </c>
      <c r="AT205" s="16" t="s">
        <v>135</v>
      </c>
      <c r="AU205" s="16" t="s">
        <v>81</v>
      </c>
      <c r="AY205" s="16" t="s">
        <v>133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16" t="s">
        <v>79</v>
      </c>
      <c r="BK205" s="186">
        <f>ROUND(I205*H205,2)</f>
        <v>0</v>
      </c>
      <c r="BL205" s="16" t="s">
        <v>140</v>
      </c>
      <c r="BM205" s="16" t="s">
        <v>267</v>
      </c>
    </row>
    <row r="206" spans="2:65" s="1" customFormat="1" ht="19.5">
      <c r="B206" s="33"/>
      <c r="C206" s="34"/>
      <c r="D206" s="187" t="s">
        <v>142</v>
      </c>
      <c r="E206" s="34"/>
      <c r="F206" s="188" t="s">
        <v>268</v>
      </c>
      <c r="G206" s="34"/>
      <c r="H206" s="34"/>
      <c r="I206" s="103"/>
      <c r="J206" s="34"/>
      <c r="K206" s="34"/>
      <c r="L206" s="37"/>
      <c r="M206" s="189"/>
      <c r="N206" s="59"/>
      <c r="O206" s="59"/>
      <c r="P206" s="59"/>
      <c r="Q206" s="59"/>
      <c r="R206" s="59"/>
      <c r="S206" s="59"/>
      <c r="T206" s="60"/>
      <c r="AT206" s="16" t="s">
        <v>142</v>
      </c>
      <c r="AU206" s="16" t="s">
        <v>81</v>
      </c>
    </row>
    <row r="207" spans="2:65" s="11" customFormat="1" ht="11.25">
      <c r="B207" s="190"/>
      <c r="C207" s="191"/>
      <c r="D207" s="187" t="s">
        <v>144</v>
      </c>
      <c r="E207" s="192" t="s">
        <v>1</v>
      </c>
      <c r="F207" s="193" t="s">
        <v>269</v>
      </c>
      <c r="G207" s="191"/>
      <c r="H207" s="192" t="s">
        <v>1</v>
      </c>
      <c r="I207" s="194"/>
      <c r="J207" s="191"/>
      <c r="K207" s="191"/>
      <c r="L207" s="195"/>
      <c r="M207" s="196"/>
      <c r="N207" s="197"/>
      <c r="O207" s="197"/>
      <c r="P207" s="197"/>
      <c r="Q207" s="197"/>
      <c r="R207" s="197"/>
      <c r="S207" s="197"/>
      <c r="T207" s="198"/>
      <c r="AT207" s="199" t="s">
        <v>144</v>
      </c>
      <c r="AU207" s="199" t="s">
        <v>81</v>
      </c>
      <c r="AV207" s="11" t="s">
        <v>79</v>
      </c>
      <c r="AW207" s="11" t="s">
        <v>33</v>
      </c>
      <c r="AX207" s="11" t="s">
        <v>72</v>
      </c>
      <c r="AY207" s="199" t="s">
        <v>133</v>
      </c>
    </row>
    <row r="208" spans="2:65" s="11" customFormat="1" ht="11.25">
      <c r="B208" s="190"/>
      <c r="C208" s="191"/>
      <c r="D208" s="187" t="s">
        <v>144</v>
      </c>
      <c r="E208" s="192" t="s">
        <v>1</v>
      </c>
      <c r="F208" s="193" t="s">
        <v>270</v>
      </c>
      <c r="G208" s="191"/>
      <c r="H208" s="192" t="s">
        <v>1</v>
      </c>
      <c r="I208" s="194"/>
      <c r="J208" s="191"/>
      <c r="K208" s="191"/>
      <c r="L208" s="195"/>
      <c r="M208" s="196"/>
      <c r="N208" s="197"/>
      <c r="O208" s="197"/>
      <c r="P208" s="197"/>
      <c r="Q208" s="197"/>
      <c r="R208" s="197"/>
      <c r="S208" s="197"/>
      <c r="T208" s="198"/>
      <c r="AT208" s="199" t="s">
        <v>144</v>
      </c>
      <c r="AU208" s="199" t="s">
        <v>81</v>
      </c>
      <c r="AV208" s="11" t="s">
        <v>79</v>
      </c>
      <c r="AW208" s="11" t="s">
        <v>33</v>
      </c>
      <c r="AX208" s="11" t="s">
        <v>72</v>
      </c>
      <c r="AY208" s="199" t="s">
        <v>133</v>
      </c>
    </row>
    <row r="209" spans="2:51" s="12" customFormat="1" ht="11.25">
      <c r="B209" s="200"/>
      <c r="C209" s="201"/>
      <c r="D209" s="187" t="s">
        <v>144</v>
      </c>
      <c r="E209" s="202" t="s">
        <v>1</v>
      </c>
      <c r="F209" s="203" t="s">
        <v>271</v>
      </c>
      <c r="G209" s="201"/>
      <c r="H209" s="204">
        <v>1168.0619999999999</v>
      </c>
      <c r="I209" s="205"/>
      <c r="J209" s="201"/>
      <c r="K209" s="201"/>
      <c r="L209" s="206"/>
      <c r="M209" s="207"/>
      <c r="N209" s="208"/>
      <c r="O209" s="208"/>
      <c r="P209" s="208"/>
      <c r="Q209" s="208"/>
      <c r="R209" s="208"/>
      <c r="S209" s="208"/>
      <c r="T209" s="209"/>
      <c r="AT209" s="210" t="s">
        <v>144</v>
      </c>
      <c r="AU209" s="210" t="s">
        <v>81</v>
      </c>
      <c r="AV209" s="12" t="s">
        <v>81</v>
      </c>
      <c r="AW209" s="12" t="s">
        <v>33</v>
      </c>
      <c r="AX209" s="12" t="s">
        <v>72</v>
      </c>
      <c r="AY209" s="210" t="s">
        <v>133</v>
      </c>
    </row>
    <row r="210" spans="2:51" s="12" customFormat="1" ht="11.25">
      <c r="B210" s="200"/>
      <c r="C210" s="201"/>
      <c r="D210" s="187" t="s">
        <v>144</v>
      </c>
      <c r="E210" s="202" t="s">
        <v>1</v>
      </c>
      <c r="F210" s="203" t="s">
        <v>272</v>
      </c>
      <c r="G210" s="201"/>
      <c r="H210" s="204">
        <v>238.2</v>
      </c>
      <c r="I210" s="205"/>
      <c r="J210" s="201"/>
      <c r="K210" s="201"/>
      <c r="L210" s="206"/>
      <c r="M210" s="207"/>
      <c r="N210" s="208"/>
      <c r="O210" s="208"/>
      <c r="P210" s="208"/>
      <c r="Q210" s="208"/>
      <c r="R210" s="208"/>
      <c r="S210" s="208"/>
      <c r="T210" s="209"/>
      <c r="AT210" s="210" t="s">
        <v>144</v>
      </c>
      <c r="AU210" s="210" t="s">
        <v>81</v>
      </c>
      <c r="AV210" s="12" t="s">
        <v>81</v>
      </c>
      <c r="AW210" s="12" t="s">
        <v>33</v>
      </c>
      <c r="AX210" s="12" t="s">
        <v>72</v>
      </c>
      <c r="AY210" s="210" t="s">
        <v>133</v>
      </c>
    </row>
    <row r="211" spans="2:51" s="12" customFormat="1" ht="11.25">
      <c r="B211" s="200"/>
      <c r="C211" s="201"/>
      <c r="D211" s="187" t="s">
        <v>144</v>
      </c>
      <c r="E211" s="202" t="s">
        <v>1</v>
      </c>
      <c r="F211" s="203" t="s">
        <v>273</v>
      </c>
      <c r="G211" s="201"/>
      <c r="H211" s="204">
        <v>392.02199999999999</v>
      </c>
      <c r="I211" s="205"/>
      <c r="J211" s="201"/>
      <c r="K211" s="201"/>
      <c r="L211" s="206"/>
      <c r="M211" s="207"/>
      <c r="N211" s="208"/>
      <c r="O211" s="208"/>
      <c r="P211" s="208"/>
      <c r="Q211" s="208"/>
      <c r="R211" s="208"/>
      <c r="S211" s="208"/>
      <c r="T211" s="209"/>
      <c r="AT211" s="210" t="s">
        <v>144</v>
      </c>
      <c r="AU211" s="210" t="s">
        <v>81</v>
      </c>
      <c r="AV211" s="12" t="s">
        <v>81</v>
      </c>
      <c r="AW211" s="12" t="s">
        <v>33</v>
      </c>
      <c r="AX211" s="12" t="s">
        <v>72</v>
      </c>
      <c r="AY211" s="210" t="s">
        <v>133</v>
      </c>
    </row>
    <row r="212" spans="2:51" s="12" customFormat="1" ht="11.25">
      <c r="B212" s="200"/>
      <c r="C212" s="201"/>
      <c r="D212" s="187" t="s">
        <v>144</v>
      </c>
      <c r="E212" s="202" t="s">
        <v>1</v>
      </c>
      <c r="F212" s="203" t="s">
        <v>274</v>
      </c>
      <c r="G212" s="201"/>
      <c r="H212" s="204">
        <v>92.213999999999999</v>
      </c>
      <c r="I212" s="205"/>
      <c r="J212" s="201"/>
      <c r="K212" s="201"/>
      <c r="L212" s="206"/>
      <c r="M212" s="207"/>
      <c r="N212" s="208"/>
      <c r="O212" s="208"/>
      <c r="P212" s="208"/>
      <c r="Q212" s="208"/>
      <c r="R212" s="208"/>
      <c r="S212" s="208"/>
      <c r="T212" s="209"/>
      <c r="AT212" s="210" t="s">
        <v>144</v>
      </c>
      <c r="AU212" s="210" t="s">
        <v>81</v>
      </c>
      <c r="AV212" s="12" t="s">
        <v>81</v>
      </c>
      <c r="AW212" s="12" t="s">
        <v>33</v>
      </c>
      <c r="AX212" s="12" t="s">
        <v>72</v>
      </c>
      <c r="AY212" s="210" t="s">
        <v>133</v>
      </c>
    </row>
    <row r="213" spans="2:51" s="11" customFormat="1" ht="11.25">
      <c r="B213" s="190"/>
      <c r="C213" s="191"/>
      <c r="D213" s="187" t="s">
        <v>144</v>
      </c>
      <c r="E213" s="192" t="s">
        <v>1</v>
      </c>
      <c r="F213" s="193" t="s">
        <v>275</v>
      </c>
      <c r="G213" s="191"/>
      <c r="H213" s="192" t="s">
        <v>1</v>
      </c>
      <c r="I213" s="194"/>
      <c r="J213" s="191"/>
      <c r="K213" s="191"/>
      <c r="L213" s="195"/>
      <c r="M213" s="196"/>
      <c r="N213" s="197"/>
      <c r="O213" s="197"/>
      <c r="P213" s="197"/>
      <c r="Q213" s="197"/>
      <c r="R213" s="197"/>
      <c r="S213" s="197"/>
      <c r="T213" s="198"/>
      <c r="AT213" s="199" t="s">
        <v>144</v>
      </c>
      <c r="AU213" s="199" t="s">
        <v>81</v>
      </c>
      <c r="AV213" s="11" t="s">
        <v>79</v>
      </c>
      <c r="AW213" s="11" t="s">
        <v>33</v>
      </c>
      <c r="AX213" s="11" t="s">
        <v>72</v>
      </c>
      <c r="AY213" s="199" t="s">
        <v>133</v>
      </c>
    </row>
    <row r="214" spans="2:51" s="12" customFormat="1" ht="11.25">
      <c r="B214" s="200"/>
      <c r="C214" s="201"/>
      <c r="D214" s="187" t="s">
        <v>144</v>
      </c>
      <c r="E214" s="202" t="s">
        <v>1</v>
      </c>
      <c r="F214" s="203" t="s">
        <v>276</v>
      </c>
      <c r="G214" s="201"/>
      <c r="H214" s="204">
        <v>130.684</v>
      </c>
      <c r="I214" s="205"/>
      <c r="J214" s="201"/>
      <c r="K214" s="201"/>
      <c r="L214" s="206"/>
      <c r="M214" s="207"/>
      <c r="N214" s="208"/>
      <c r="O214" s="208"/>
      <c r="P214" s="208"/>
      <c r="Q214" s="208"/>
      <c r="R214" s="208"/>
      <c r="S214" s="208"/>
      <c r="T214" s="209"/>
      <c r="AT214" s="210" t="s">
        <v>144</v>
      </c>
      <c r="AU214" s="210" t="s">
        <v>81</v>
      </c>
      <c r="AV214" s="12" t="s">
        <v>81</v>
      </c>
      <c r="AW214" s="12" t="s">
        <v>33</v>
      </c>
      <c r="AX214" s="12" t="s">
        <v>72</v>
      </c>
      <c r="AY214" s="210" t="s">
        <v>133</v>
      </c>
    </row>
    <row r="215" spans="2:51" s="12" customFormat="1" ht="11.25">
      <c r="B215" s="200"/>
      <c r="C215" s="201"/>
      <c r="D215" s="187" t="s">
        <v>144</v>
      </c>
      <c r="E215" s="202" t="s">
        <v>1</v>
      </c>
      <c r="F215" s="203" t="s">
        <v>277</v>
      </c>
      <c r="G215" s="201"/>
      <c r="H215" s="204">
        <v>7.91</v>
      </c>
      <c r="I215" s="205"/>
      <c r="J215" s="201"/>
      <c r="K215" s="201"/>
      <c r="L215" s="206"/>
      <c r="M215" s="207"/>
      <c r="N215" s="208"/>
      <c r="O215" s="208"/>
      <c r="P215" s="208"/>
      <c r="Q215" s="208"/>
      <c r="R215" s="208"/>
      <c r="S215" s="208"/>
      <c r="T215" s="209"/>
      <c r="AT215" s="210" t="s">
        <v>144</v>
      </c>
      <c r="AU215" s="210" t="s">
        <v>81</v>
      </c>
      <c r="AV215" s="12" t="s">
        <v>81</v>
      </c>
      <c r="AW215" s="12" t="s">
        <v>33</v>
      </c>
      <c r="AX215" s="12" t="s">
        <v>72</v>
      </c>
      <c r="AY215" s="210" t="s">
        <v>133</v>
      </c>
    </row>
    <row r="216" spans="2:51" s="11" customFormat="1" ht="11.25">
      <c r="B216" s="190"/>
      <c r="C216" s="191"/>
      <c r="D216" s="187" t="s">
        <v>144</v>
      </c>
      <c r="E216" s="192" t="s">
        <v>1</v>
      </c>
      <c r="F216" s="193" t="s">
        <v>278</v>
      </c>
      <c r="G216" s="191"/>
      <c r="H216" s="192" t="s">
        <v>1</v>
      </c>
      <c r="I216" s="194"/>
      <c r="J216" s="191"/>
      <c r="K216" s="191"/>
      <c r="L216" s="195"/>
      <c r="M216" s="196"/>
      <c r="N216" s="197"/>
      <c r="O216" s="197"/>
      <c r="P216" s="197"/>
      <c r="Q216" s="197"/>
      <c r="R216" s="197"/>
      <c r="S216" s="197"/>
      <c r="T216" s="198"/>
      <c r="AT216" s="199" t="s">
        <v>144</v>
      </c>
      <c r="AU216" s="199" t="s">
        <v>81</v>
      </c>
      <c r="AV216" s="11" t="s">
        <v>79</v>
      </c>
      <c r="AW216" s="11" t="s">
        <v>33</v>
      </c>
      <c r="AX216" s="11" t="s">
        <v>72</v>
      </c>
      <c r="AY216" s="199" t="s">
        <v>133</v>
      </c>
    </row>
    <row r="217" spans="2:51" s="12" customFormat="1" ht="11.25">
      <c r="B217" s="200"/>
      <c r="C217" s="201"/>
      <c r="D217" s="187" t="s">
        <v>144</v>
      </c>
      <c r="E217" s="202" t="s">
        <v>1</v>
      </c>
      <c r="F217" s="203" t="s">
        <v>279</v>
      </c>
      <c r="G217" s="201"/>
      <c r="H217" s="204">
        <v>502.048</v>
      </c>
      <c r="I217" s="205"/>
      <c r="J217" s="201"/>
      <c r="K217" s="201"/>
      <c r="L217" s="206"/>
      <c r="M217" s="207"/>
      <c r="N217" s="208"/>
      <c r="O217" s="208"/>
      <c r="P217" s="208"/>
      <c r="Q217" s="208"/>
      <c r="R217" s="208"/>
      <c r="S217" s="208"/>
      <c r="T217" s="209"/>
      <c r="AT217" s="210" t="s">
        <v>144</v>
      </c>
      <c r="AU217" s="210" t="s">
        <v>81</v>
      </c>
      <c r="AV217" s="12" t="s">
        <v>81</v>
      </c>
      <c r="AW217" s="12" t="s">
        <v>33</v>
      </c>
      <c r="AX217" s="12" t="s">
        <v>72</v>
      </c>
      <c r="AY217" s="210" t="s">
        <v>133</v>
      </c>
    </row>
    <row r="218" spans="2:51" s="11" customFormat="1" ht="11.25">
      <c r="B218" s="190"/>
      <c r="C218" s="191"/>
      <c r="D218" s="187" t="s">
        <v>144</v>
      </c>
      <c r="E218" s="192" t="s">
        <v>1</v>
      </c>
      <c r="F218" s="193" t="s">
        <v>280</v>
      </c>
      <c r="G218" s="191"/>
      <c r="H218" s="192" t="s">
        <v>1</v>
      </c>
      <c r="I218" s="194"/>
      <c r="J218" s="191"/>
      <c r="K218" s="191"/>
      <c r="L218" s="195"/>
      <c r="M218" s="196"/>
      <c r="N218" s="197"/>
      <c r="O218" s="197"/>
      <c r="P218" s="197"/>
      <c r="Q218" s="197"/>
      <c r="R218" s="197"/>
      <c r="S218" s="197"/>
      <c r="T218" s="198"/>
      <c r="AT218" s="199" t="s">
        <v>144</v>
      </c>
      <c r="AU218" s="199" t="s">
        <v>81</v>
      </c>
      <c r="AV218" s="11" t="s">
        <v>79</v>
      </c>
      <c r="AW218" s="11" t="s">
        <v>33</v>
      </c>
      <c r="AX218" s="11" t="s">
        <v>72</v>
      </c>
      <c r="AY218" s="199" t="s">
        <v>133</v>
      </c>
    </row>
    <row r="219" spans="2:51" s="12" customFormat="1" ht="11.25">
      <c r="B219" s="200"/>
      <c r="C219" s="201"/>
      <c r="D219" s="187" t="s">
        <v>144</v>
      </c>
      <c r="E219" s="202" t="s">
        <v>1</v>
      </c>
      <c r="F219" s="203" t="s">
        <v>281</v>
      </c>
      <c r="G219" s="201"/>
      <c r="H219" s="204">
        <v>4.7460000000000004</v>
      </c>
      <c r="I219" s="205"/>
      <c r="J219" s="201"/>
      <c r="K219" s="201"/>
      <c r="L219" s="206"/>
      <c r="M219" s="207"/>
      <c r="N219" s="208"/>
      <c r="O219" s="208"/>
      <c r="P219" s="208"/>
      <c r="Q219" s="208"/>
      <c r="R219" s="208"/>
      <c r="S219" s="208"/>
      <c r="T219" s="209"/>
      <c r="AT219" s="210" t="s">
        <v>144</v>
      </c>
      <c r="AU219" s="210" t="s">
        <v>81</v>
      </c>
      <c r="AV219" s="12" t="s">
        <v>81</v>
      </c>
      <c r="AW219" s="12" t="s">
        <v>33</v>
      </c>
      <c r="AX219" s="12" t="s">
        <v>72</v>
      </c>
      <c r="AY219" s="210" t="s">
        <v>133</v>
      </c>
    </row>
    <row r="220" spans="2:51" s="12" customFormat="1" ht="11.25">
      <c r="B220" s="200"/>
      <c r="C220" s="201"/>
      <c r="D220" s="187" t="s">
        <v>144</v>
      </c>
      <c r="E220" s="202" t="s">
        <v>1</v>
      </c>
      <c r="F220" s="203" t="s">
        <v>282</v>
      </c>
      <c r="G220" s="201"/>
      <c r="H220" s="204">
        <v>102.087</v>
      </c>
      <c r="I220" s="205"/>
      <c r="J220" s="201"/>
      <c r="K220" s="201"/>
      <c r="L220" s="206"/>
      <c r="M220" s="207"/>
      <c r="N220" s="208"/>
      <c r="O220" s="208"/>
      <c r="P220" s="208"/>
      <c r="Q220" s="208"/>
      <c r="R220" s="208"/>
      <c r="S220" s="208"/>
      <c r="T220" s="209"/>
      <c r="AT220" s="210" t="s">
        <v>144</v>
      </c>
      <c r="AU220" s="210" t="s">
        <v>81</v>
      </c>
      <c r="AV220" s="12" t="s">
        <v>81</v>
      </c>
      <c r="AW220" s="12" t="s">
        <v>33</v>
      </c>
      <c r="AX220" s="12" t="s">
        <v>72</v>
      </c>
      <c r="AY220" s="210" t="s">
        <v>133</v>
      </c>
    </row>
    <row r="221" spans="2:51" s="11" customFormat="1" ht="11.25">
      <c r="B221" s="190"/>
      <c r="C221" s="191"/>
      <c r="D221" s="187" t="s">
        <v>144</v>
      </c>
      <c r="E221" s="192" t="s">
        <v>1</v>
      </c>
      <c r="F221" s="193" t="s">
        <v>283</v>
      </c>
      <c r="G221" s="191"/>
      <c r="H221" s="192" t="s">
        <v>1</v>
      </c>
      <c r="I221" s="194"/>
      <c r="J221" s="191"/>
      <c r="K221" s="191"/>
      <c r="L221" s="195"/>
      <c r="M221" s="196"/>
      <c r="N221" s="197"/>
      <c r="O221" s="197"/>
      <c r="P221" s="197"/>
      <c r="Q221" s="197"/>
      <c r="R221" s="197"/>
      <c r="S221" s="197"/>
      <c r="T221" s="198"/>
      <c r="AT221" s="199" t="s">
        <v>144</v>
      </c>
      <c r="AU221" s="199" t="s">
        <v>81</v>
      </c>
      <c r="AV221" s="11" t="s">
        <v>79</v>
      </c>
      <c r="AW221" s="11" t="s">
        <v>33</v>
      </c>
      <c r="AX221" s="11" t="s">
        <v>72</v>
      </c>
      <c r="AY221" s="199" t="s">
        <v>133</v>
      </c>
    </row>
    <row r="222" spans="2:51" s="12" customFormat="1" ht="11.25">
      <c r="B222" s="200"/>
      <c r="C222" s="201"/>
      <c r="D222" s="187" t="s">
        <v>144</v>
      </c>
      <c r="E222" s="202" t="s">
        <v>1</v>
      </c>
      <c r="F222" s="203" t="s">
        <v>284</v>
      </c>
      <c r="G222" s="201"/>
      <c r="H222" s="204">
        <v>269.49299999999999</v>
      </c>
      <c r="I222" s="205"/>
      <c r="J222" s="201"/>
      <c r="K222" s="201"/>
      <c r="L222" s="206"/>
      <c r="M222" s="207"/>
      <c r="N222" s="208"/>
      <c r="O222" s="208"/>
      <c r="P222" s="208"/>
      <c r="Q222" s="208"/>
      <c r="R222" s="208"/>
      <c r="S222" s="208"/>
      <c r="T222" s="209"/>
      <c r="AT222" s="210" t="s">
        <v>144</v>
      </c>
      <c r="AU222" s="210" t="s">
        <v>81</v>
      </c>
      <c r="AV222" s="12" t="s">
        <v>81</v>
      </c>
      <c r="AW222" s="12" t="s">
        <v>33</v>
      </c>
      <c r="AX222" s="12" t="s">
        <v>72</v>
      </c>
      <c r="AY222" s="210" t="s">
        <v>133</v>
      </c>
    </row>
    <row r="223" spans="2:51" s="12" customFormat="1" ht="11.25">
      <c r="B223" s="200"/>
      <c r="C223" s="201"/>
      <c r="D223" s="187" t="s">
        <v>144</v>
      </c>
      <c r="E223" s="202" t="s">
        <v>1</v>
      </c>
      <c r="F223" s="203" t="s">
        <v>285</v>
      </c>
      <c r="G223" s="201"/>
      <c r="H223" s="204">
        <v>38.18</v>
      </c>
      <c r="I223" s="205"/>
      <c r="J223" s="201"/>
      <c r="K223" s="201"/>
      <c r="L223" s="206"/>
      <c r="M223" s="207"/>
      <c r="N223" s="208"/>
      <c r="O223" s="208"/>
      <c r="P223" s="208"/>
      <c r="Q223" s="208"/>
      <c r="R223" s="208"/>
      <c r="S223" s="208"/>
      <c r="T223" s="209"/>
      <c r="AT223" s="210" t="s">
        <v>144</v>
      </c>
      <c r="AU223" s="210" t="s">
        <v>81</v>
      </c>
      <c r="AV223" s="12" t="s">
        <v>81</v>
      </c>
      <c r="AW223" s="12" t="s">
        <v>33</v>
      </c>
      <c r="AX223" s="12" t="s">
        <v>72</v>
      </c>
      <c r="AY223" s="210" t="s">
        <v>133</v>
      </c>
    </row>
    <row r="224" spans="2:51" s="11" customFormat="1" ht="11.25">
      <c r="B224" s="190"/>
      <c r="C224" s="191"/>
      <c r="D224" s="187" t="s">
        <v>144</v>
      </c>
      <c r="E224" s="192" t="s">
        <v>1</v>
      </c>
      <c r="F224" s="193" t="s">
        <v>286</v>
      </c>
      <c r="G224" s="191"/>
      <c r="H224" s="192" t="s">
        <v>1</v>
      </c>
      <c r="I224" s="194"/>
      <c r="J224" s="191"/>
      <c r="K224" s="191"/>
      <c r="L224" s="195"/>
      <c r="M224" s="196"/>
      <c r="N224" s="197"/>
      <c r="O224" s="197"/>
      <c r="P224" s="197"/>
      <c r="Q224" s="197"/>
      <c r="R224" s="197"/>
      <c r="S224" s="197"/>
      <c r="T224" s="198"/>
      <c r="AT224" s="199" t="s">
        <v>144</v>
      </c>
      <c r="AU224" s="199" t="s">
        <v>81</v>
      </c>
      <c r="AV224" s="11" t="s">
        <v>79</v>
      </c>
      <c r="AW224" s="11" t="s">
        <v>33</v>
      </c>
      <c r="AX224" s="11" t="s">
        <v>72</v>
      </c>
      <c r="AY224" s="199" t="s">
        <v>133</v>
      </c>
    </row>
    <row r="225" spans="2:65" s="11" customFormat="1" ht="11.25">
      <c r="B225" s="190"/>
      <c r="C225" s="191"/>
      <c r="D225" s="187" t="s">
        <v>144</v>
      </c>
      <c r="E225" s="192" t="s">
        <v>1</v>
      </c>
      <c r="F225" s="193" t="s">
        <v>287</v>
      </c>
      <c r="G225" s="191"/>
      <c r="H225" s="192" t="s">
        <v>1</v>
      </c>
      <c r="I225" s="194"/>
      <c r="J225" s="191"/>
      <c r="K225" s="191"/>
      <c r="L225" s="195"/>
      <c r="M225" s="196"/>
      <c r="N225" s="197"/>
      <c r="O225" s="197"/>
      <c r="P225" s="197"/>
      <c r="Q225" s="197"/>
      <c r="R225" s="197"/>
      <c r="S225" s="197"/>
      <c r="T225" s="198"/>
      <c r="AT225" s="199" t="s">
        <v>144</v>
      </c>
      <c r="AU225" s="199" t="s">
        <v>81</v>
      </c>
      <c r="AV225" s="11" t="s">
        <v>79</v>
      </c>
      <c r="AW225" s="11" t="s">
        <v>33</v>
      </c>
      <c r="AX225" s="11" t="s">
        <v>72</v>
      </c>
      <c r="AY225" s="199" t="s">
        <v>133</v>
      </c>
    </row>
    <row r="226" spans="2:65" s="12" customFormat="1" ht="11.25">
      <c r="B226" s="200"/>
      <c r="C226" s="201"/>
      <c r="D226" s="187" t="s">
        <v>144</v>
      </c>
      <c r="E226" s="202" t="s">
        <v>1</v>
      </c>
      <c r="F226" s="203" t="s">
        <v>288</v>
      </c>
      <c r="G226" s="201"/>
      <c r="H226" s="204">
        <v>14.256</v>
      </c>
      <c r="I226" s="205"/>
      <c r="J226" s="201"/>
      <c r="K226" s="201"/>
      <c r="L226" s="206"/>
      <c r="M226" s="207"/>
      <c r="N226" s="208"/>
      <c r="O226" s="208"/>
      <c r="P226" s="208"/>
      <c r="Q226" s="208"/>
      <c r="R226" s="208"/>
      <c r="S226" s="208"/>
      <c r="T226" s="209"/>
      <c r="AT226" s="210" t="s">
        <v>144</v>
      </c>
      <c r="AU226" s="210" t="s">
        <v>81</v>
      </c>
      <c r="AV226" s="12" t="s">
        <v>81</v>
      </c>
      <c r="AW226" s="12" t="s">
        <v>33</v>
      </c>
      <c r="AX226" s="12" t="s">
        <v>72</v>
      </c>
      <c r="AY226" s="210" t="s">
        <v>133</v>
      </c>
    </row>
    <row r="227" spans="2:65" s="12" customFormat="1" ht="11.25">
      <c r="B227" s="200"/>
      <c r="C227" s="201"/>
      <c r="D227" s="187" t="s">
        <v>144</v>
      </c>
      <c r="E227" s="202" t="s">
        <v>1</v>
      </c>
      <c r="F227" s="203" t="s">
        <v>289</v>
      </c>
      <c r="G227" s="201"/>
      <c r="H227" s="204">
        <v>41.63</v>
      </c>
      <c r="I227" s="205"/>
      <c r="J227" s="201"/>
      <c r="K227" s="201"/>
      <c r="L227" s="206"/>
      <c r="M227" s="207"/>
      <c r="N227" s="208"/>
      <c r="O227" s="208"/>
      <c r="P227" s="208"/>
      <c r="Q227" s="208"/>
      <c r="R227" s="208"/>
      <c r="S227" s="208"/>
      <c r="T227" s="209"/>
      <c r="AT227" s="210" t="s">
        <v>144</v>
      </c>
      <c r="AU227" s="210" t="s">
        <v>81</v>
      </c>
      <c r="AV227" s="12" t="s">
        <v>81</v>
      </c>
      <c r="AW227" s="12" t="s">
        <v>33</v>
      </c>
      <c r="AX227" s="12" t="s">
        <v>72</v>
      </c>
      <c r="AY227" s="210" t="s">
        <v>133</v>
      </c>
    </row>
    <row r="228" spans="2:65" s="12" customFormat="1" ht="11.25">
      <c r="B228" s="200"/>
      <c r="C228" s="201"/>
      <c r="D228" s="187" t="s">
        <v>144</v>
      </c>
      <c r="E228" s="202" t="s">
        <v>1</v>
      </c>
      <c r="F228" s="203" t="s">
        <v>290</v>
      </c>
      <c r="G228" s="201"/>
      <c r="H228" s="204">
        <v>28.353999999999999</v>
      </c>
      <c r="I228" s="205"/>
      <c r="J228" s="201"/>
      <c r="K228" s="201"/>
      <c r="L228" s="206"/>
      <c r="M228" s="207"/>
      <c r="N228" s="208"/>
      <c r="O228" s="208"/>
      <c r="P228" s="208"/>
      <c r="Q228" s="208"/>
      <c r="R228" s="208"/>
      <c r="S228" s="208"/>
      <c r="T228" s="209"/>
      <c r="AT228" s="210" t="s">
        <v>144</v>
      </c>
      <c r="AU228" s="210" t="s">
        <v>81</v>
      </c>
      <c r="AV228" s="12" t="s">
        <v>81</v>
      </c>
      <c r="AW228" s="12" t="s">
        <v>33</v>
      </c>
      <c r="AX228" s="12" t="s">
        <v>72</v>
      </c>
      <c r="AY228" s="210" t="s">
        <v>133</v>
      </c>
    </row>
    <row r="229" spans="2:65" s="11" customFormat="1" ht="11.25">
      <c r="B229" s="190"/>
      <c r="C229" s="191"/>
      <c r="D229" s="187" t="s">
        <v>144</v>
      </c>
      <c r="E229" s="192" t="s">
        <v>1</v>
      </c>
      <c r="F229" s="193" t="s">
        <v>291</v>
      </c>
      <c r="G229" s="191"/>
      <c r="H229" s="192" t="s">
        <v>1</v>
      </c>
      <c r="I229" s="194"/>
      <c r="J229" s="191"/>
      <c r="K229" s="191"/>
      <c r="L229" s="195"/>
      <c r="M229" s="196"/>
      <c r="N229" s="197"/>
      <c r="O229" s="197"/>
      <c r="P229" s="197"/>
      <c r="Q229" s="197"/>
      <c r="R229" s="197"/>
      <c r="S229" s="197"/>
      <c r="T229" s="198"/>
      <c r="AT229" s="199" t="s">
        <v>144</v>
      </c>
      <c r="AU229" s="199" t="s">
        <v>81</v>
      </c>
      <c r="AV229" s="11" t="s">
        <v>79</v>
      </c>
      <c r="AW229" s="11" t="s">
        <v>33</v>
      </c>
      <c r="AX229" s="11" t="s">
        <v>72</v>
      </c>
      <c r="AY229" s="199" t="s">
        <v>133</v>
      </c>
    </row>
    <row r="230" spans="2:65" s="12" customFormat="1" ht="11.25">
      <c r="B230" s="200"/>
      <c r="C230" s="201"/>
      <c r="D230" s="187" t="s">
        <v>144</v>
      </c>
      <c r="E230" s="202" t="s">
        <v>1</v>
      </c>
      <c r="F230" s="203" t="s">
        <v>292</v>
      </c>
      <c r="G230" s="201"/>
      <c r="H230" s="204">
        <v>18.756</v>
      </c>
      <c r="I230" s="205"/>
      <c r="J230" s="201"/>
      <c r="K230" s="201"/>
      <c r="L230" s="206"/>
      <c r="M230" s="207"/>
      <c r="N230" s="208"/>
      <c r="O230" s="208"/>
      <c r="P230" s="208"/>
      <c r="Q230" s="208"/>
      <c r="R230" s="208"/>
      <c r="S230" s="208"/>
      <c r="T230" s="209"/>
      <c r="AT230" s="210" t="s">
        <v>144</v>
      </c>
      <c r="AU230" s="210" t="s">
        <v>81</v>
      </c>
      <c r="AV230" s="12" t="s">
        <v>81</v>
      </c>
      <c r="AW230" s="12" t="s">
        <v>33</v>
      </c>
      <c r="AX230" s="12" t="s">
        <v>72</v>
      </c>
      <c r="AY230" s="210" t="s">
        <v>133</v>
      </c>
    </row>
    <row r="231" spans="2:65" s="11" customFormat="1" ht="11.25">
      <c r="B231" s="190"/>
      <c r="C231" s="191"/>
      <c r="D231" s="187" t="s">
        <v>144</v>
      </c>
      <c r="E231" s="192" t="s">
        <v>1</v>
      </c>
      <c r="F231" s="193" t="s">
        <v>236</v>
      </c>
      <c r="G231" s="191"/>
      <c r="H231" s="192" t="s">
        <v>1</v>
      </c>
      <c r="I231" s="194"/>
      <c r="J231" s="191"/>
      <c r="K231" s="191"/>
      <c r="L231" s="195"/>
      <c r="M231" s="196"/>
      <c r="N231" s="197"/>
      <c r="O231" s="197"/>
      <c r="P231" s="197"/>
      <c r="Q231" s="197"/>
      <c r="R231" s="197"/>
      <c r="S231" s="197"/>
      <c r="T231" s="198"/>
      <c r="AT231" s="199" t="s">
        <v>144</v>
      </c>
      <c r="AU231" s="199" t="s">
        <v>81</v>
      </c>
      <c r="AV231" s="11" t="s">
        <v>79</v>
      </c>
      <c r="AW231" s="11" t="s">
        <v>33</v>
      </c>
      <c r="AX231" s="11" t="s">
        <v>72</v>
      </c>
      <c r="AY231" s="199" t="s">
        <v>133</v>
      </c>
    </row>
    <row r="232" spans="2:65" s="12" customFormat="1" ht="11.25">
      <c r="B232" s="200"/>
      <c r="C232" s="201"/>
      <c r="D232" s="187" t="s">
        <v>144</v>
      </c>
      <c r="E232" s="202" t="s">
        <v>1</v>
      </c>
      <c r="F232" s="203" t="s">
        <v>293</v>
      </c>
      <c r="G232" s="201"/>
      <c r="H232" s="204">
        <v>20.286999999999999</v>
      </c>
      <c r="I232" s="205"/>
      <c r="J232" s="201"/>
      <c r="K232" s="201"/>
      <c r="L232" s="206"/>
      <c r="M232" s="207"/>
      <c r="N232" s="208"/>
      <c r="O232" s="208"/>
      <c r="P232" s="208"/>
      <c r="Q232" s="208"/>
      <c r="R232" s="208"/>
      <c r="S232" s="208"/>
      <c r="T232" s="209"/>
      <c r="AT232" s="210" t="s">
        <v>144</v>
      </c>
      <c r="AU232" s="210" t="s">
        <v>81</v>
      </c>
      <c r="AV232" s="12" t="s">
        <v>81</v>
      </c>
      <c r="AW232" s="12" t="s">
        <v>33</v>
      </c>
      <c r="AX232" s="12" t="s">
        <v>72</v>
      </c>
      <c r="AY232" s="210" t="s">
        <v>133</v>
      </c>
    </row>
    <row r="233" spans="2:65" s="12" customFormat="1" ht="11.25">
      <c r="B233" s="200"/>
      <c r="C233" s="201"/>
      <c r="D233" s="187" t="s">
        <v>144</v>
      </c>
      <c r="E233" s="202" t="s">
        <v>1</v>
      </c>
      <c r="F233" s="203" t="s">
        <v>294</v>
      </c>
      <c r="G233" s="201"/>
      <c r="H233" s="204">
        <v>31.809000000000001</v>
      </c>
      <c r="I233" s="205"/>
      <c r="J233" s="201"/>
      <c r="K233" s="201"/>
      <c r="L233" s="206"/>
      <c r="M233" s="207"/>
      <c r="N233" s="208"/>
      <c r="O233" s="208"/>
      <c r="P233" s="208"/>
      <c r="Q233" s="208"/>
      <c r="R233" s="208"/>
      <c r="S233" s="208"/>
      <c r="T233" s="209"/>
      <c r="AT233" s="210" t="s">
        <v>144</v>
      </c>
      <c r="AU233" s="210" t="s">
        <v>81</v>
      </c>
      <c r="AV233" s="12" t="s">
        <v>81</v>
      </c>
      <c r="AW233" s="12" t="s">
        <v>33</v>
      </c>
      <c r="AX233" s="12" t="s">
        <v>72</v>
      </c>
      <c r="AY233" s="210" t="s">
        <v>133</v>
      </c>
    </row>
    <row r="234" spans="2:65" s="12" customFormat="1" ht="11.25">
      <c r="B234" s="200"/>
      <c r="C234" s="201"/>
      <c r="D234" s="187" t="s">
        <v>144</v>
      </c>
      <c r="E234" s="202" t="s">
        <v>1</v>
      </c>
      <c r="F234" s="203" t="s">
        <v>295</v>
      </c>
      <c r="G234" s="201"/>
      <c r="H234" s="204">
        <v>9.4740000000000002</v>
      </c>
      <c r="I234" s="205"/>
      <c r="J234" s="201"/>
      <c r="K234" s="201"/>
      <c r="L234" s="206"/>
      <c r="M234" s="207"/>
      <c r="N234" s="208"/>
      <c r="O234" s="208"/>
      <c r="P234" s="208"/>
      <c r="Q234" s="208"/>
      <c r="R234" s="208"/>
      <c r="S234" s="208"/>
      <c r="T234" s="209"/>
      <c r="AT234" s="210" t="s">
        <v>144</v>
      </c>
      <c r="AU234" s="210" t="s">
        <v>81</v>
      </c>
      <c r="AV234" s="12" t="s">
        <v>81</v>
      </c>
      <c r="AW234" s="12" t="s">
        <v>33</v>
      </c>
      <c r="AX234" s="12" t="s">
        <v>72</v>
      </c>
      <c r="AY234" s="210" t="s">
        <v>133</v>
      </c>
    </row>
    <row r="235" spans="2:65" s="13" customFormat="1" ht="11.25">
      <c r="B235" s="211"/>
      <c r="C235" s="212"/>
      <c r="D235" s="187" t="s">
        <v>144</v>
      </c>
      <c r="E235" s="213" t="s">
        <v>95</v>
      </c>
      <c r="F235" s="214" t="s">
        <v>149</v>
      </c>
      <c r="G235" s="212"/>
      <c r="H235" s="215">
        <v>3110.212</v>
      </c>
      <c r="I235" s="216"/>
      <c r="J235" s="212"/>
      <c r="K235" s="212"/>
      <c r="L235" s="217"/>
      <c r="M235" s="218"/>
      <c r="N235" s="219"/>
      <c r="O235" s="219"/>
      <c r="P235" s="219"/>
      <c r="Q235" s="219"/>
      <c r="R235" s="219"/>
      <c r="S235" s="219"/>
      <c r="T235" s="220"/>
      <c r="AT235" s="221" t="s">
        <v>144</v>
      </c>
      <c r="AU235" s="221" t="s">
        <v>81</v>
      </c>
      <c r="AV235" s="13" t="s">
        <v>140</v>
      </c>
      <c r="AW235" s="13" t="s">
        <v>33</v>
      </c>
      <c r="AX235" s="13" t="s">
        <v>72</v>
      </c>
      <c r="AY235" s="221" t="s">
        <v>133</v>
      </c>
    </row>
    <row r="236" spans="2:65" s="12" customFormat="1" ht="11.25">
      <c r="B236" s="200"/>
      <c r="C236" s="201"/>
      <c r="D236" s="187" t="s">
        <v>144</v>
      </c>
      <c r="E236" s="202" t="s">
        <v>1</v>
      </c>
      <c r="F236" s="203" t="s">
        <v>296</v>
      </c>
      <c r="G236" s="201"/>
      <c r="H236" s="204">
        <v>1866.127</v>
      </c>
      <c r="I236" s="205"/>
      <c r="J236" s="201"/>
      <c r="K236" s="201"/>
      <c r="L236" s="206"/>
      <c r="M236" s="207"/>
      <c r="N236" s="208"/>
      <c r="O236" s="208"/>
      <c r="P236" s="208"/>
      <c r="Q236" s="208"/>
      <c r="R236" s="208"/>
      <c r="S236" s="208"/>
      <c r="T236" s="209"/>
      <c r="AT236" s="210" t="s">
        <v>144</v>
      </c>
      <c r="AU236" s="210" t="s">
        <v>81</v>
      </c>
      <c r="AV236" s="12" t="s">
        <v>81</v>
      </c>
      <c r="AW236" s="12" t="s">
        <v>33</v>
      </c>
      <c r="AX236" s="12" t="s">
        <v>79</v>
      </c>
      <c r="AY236" s="210" t="s">
        <v>133</v>
      </c>
    </row>
    <row r="237" spans="2:65" s="1" customFormat="1" ht="16.5" customHeight="1">
      <c r="B237" s="33"/>
      <c r="C237" s="175" t="s">
        <v>297</v>
      </c>
      <c r="D237" s="175" t="s">
        <v>135</v>
      </c>
      <c r="E237" s="176" t="s">
        <v>298</v>
      </c>
      <c r="F237" s="177" t="s">
        <v>299</v>
      </c>
      <c r="G237" s="178" t="s">
        <v>211</v>
      </c>
      <c r="H237" s="179">
        <v>933.06399999999996</v>
      </c>
      <c r="I237" s="180"/>
      <c r="J237" s="181">
        <f>ROUND(I237*H237,2)</f>
        <v>0</v>
      </c>
      <c r="K237" s="177" t="s">
        <v>139</v>
      </c>
      <c r="L237" s="37"/>
      <c r="M237" s="182" t="s">
        <v>1</v>
      </c>
      <c r="N237" s="183" t="s">
        <v>43</v>
      </c>
      <c r="O237" s="59"/>
      <c r="P237" s="184">
        <f>O237*H237</f>
        <v>0</v>
      </c>
      <c r="Q237" s="184">
        <v>0</v>
      </c>
      <c r="R237" s="184">
        <f>Q237*H237</f>
        <v>0</v>
      </c>
      <c r="S237" s="184">
        <v>0</v>
      </c>
      <c r="T237" s="185">
        <f>S237*H237</f>
        <v>0</v>
      </c>
      <c r="AR237" s="16" t="s">
        <v>140</v>
      </c>
      <c r="AT237" s="16" t="s">
        <v>135</v>
      </c>
      <c r="AU237" s="16" t="s">
        <v>81</v>
      </c>
      <c r="AY237" s="16" t="s">
        <v>133</v>
      </c>
      <c r="BE237" s="186">
        <f>IF(N237="základní",J237,0)</f>
        <v>0</v>
      </c>
      <c r="BF237" s="186">
        <f>IF(N237="snížená",J237,0)</f>
        <v>0</v>
      </c>
      <c r="BG237" s="186">
        <f>IF(N237="zákl. přenesená",J237,0)</f>
        <v>0</v>
      </c>
      <c r="BH237" s="186">
        <f>IF(N237="sníž. přenesená",J237,0)</f>
        <v>0</v>
      </c>
      <c r="BI237" s="186">
        <f>IF(N237="nulová",J237,0)</f>
        <v>0</v>
      </c>
      <c r="BJ237" s="16" t="s">
        <v>79</v>
      </c>
      <c r="BK237" s="186">
        <f>ROUND(I237*H237,2)</f>
        <v>0</v>
      </c>
      <c r="BL237" s="16" t="s">
        <v>140</v>
      </c>
      <c r="BM237" s="16" t="s">
        <v>300</v>
      </c>
    </row>
    <row r="238" spans="2:65" s="1" customFormat="1" ht="11.25">
      <c r="B238" s="33"/>
      <c r="C238" s="34"/>
      <c r="D238" s="187" t="s">
        <v>142</v>
      </c>
      <c r="E238" s="34"/>
      <c r="F238" s="188" t="s">
        <v>299</v>
      </c>
      <c r="G238" s="34"/>
      <c r="H238" s="34"/>
      <c r="I238" s="103"/>
      <c r="J238" s="34"/>
      <c r="K238" s="34"/>
      <c r="L238" s="37"/>
      <c r="M238" s="189"/>
      <c r="N238" s="59"/>
      <c r="O238" s="59"/>
      <c r="P238" s="59"/>
      <c r="Q238" s="59"/>
      <c r="R238" s="59"/>
      <c r="S238" s="59"/>
      <c r="T238" s="60"/>
      <c r="AT238" s="16" t="s">
        <v>142</v>
      </c>
      <c r="AU238" s="16" t="s">
        <v>81</v>
      </c>
    </row>
    <row r="239" spans="2:65" s="12" customFormat="1" ht="11.25">
      <c r="B239" s="200"/>
      <c r="C239" s="201"/>
      <c r="D239" s="187" t="s">
        <v>144</v>
      </c>
      <c r="E239" s="202" t="s">
        <v>1</v>
      </c>
      <c r="F239" s="203" t="s">
        <v>301</v>
      </c>
      <c r="G239" s="201"/>
      <c r="H239" s="204">
        <v>933.06399999999996</v>
      </c>
      <c r="I239" s="205"/>
      <c r="J239" s="201"/>
      <c r="K239" s="201"/>
      <c r="L239" s="206"/>
      <c r="M239" s="207"/>
      <c r="N239" s="208"/>
      <c r="O239" s="208"/>
      <c r="P239" s="208"/>
      <c r="Q239" s="208"/>
      <c r="R239" s="208"/>
      <c r="S239" s="208"/>
      <c r="T239" s="209"/>
      <c r="AT239" s="210" t="s">
        <v>144</v>
      </c>
      <c r="AU239" s="210" t="s">
        <v>81</v>
      </c>
      <c r="AV239" s="12" t="s">
        <v>81</v>
      </c>
      <c r="AW239" s="12" t="s">
        <v>33</v>
      </c>
      <c r="AX239" s="12" t="s">
        <v>79</v>
      </c>
      <c r="AY239" s="210" t="s">
        <v>133</v>
      </c>
    </row>
    <row r="240" spans="2:65" s="1" customFormat="1" ht="16.5" customHeight="1">
      <c r="B240" s="33"/>
      <c r="C240" s="175" t="s">
        <v>7</v>
      </c>
      <c r="D240" s="175" t="s">
        <v>135</v>
      </c>
      <c r="E240" s="176" t="s">
        <v>302</v>
      </c>
      <c r="F240" s="177" t="s">
        <v>303</v>
      </c>
      <c r="G240" s="178" t="s">
        <v>211</v>
      </c>
      <c r="H240" s="179">
        <v>466.53199999999998</v>
      </c>
      <c r="I240" s="180"/>
      <c r="J240" s="181">
        <f>ROUND(I240*H240,2)</f>
        <v>0</v>
      </c>
      <c r="K240" s="177" t="s">
        <v>139</v>
      </c>
      <c r="L240" s="37"/>
      <c r="M240" s="182" t="s">
        <v>1</v>
      </c>
      <c r="N240" s="183" t="s">
        <v>43</v>
      </c>
      <c r="O240" s="59"/>
      <c r="P240" s="184">
        <f>O240*H240</f>
        <v>0</v>
      </c>
      <c r="Q240" s="184">
        <v>0</v>
      </c>
      <c r="R240" s="184">
        <f>Q240*H240</f>
        <v>0</v>
      </c>
      <c r="S240" s="184">
        <v>0</v>
      </c>
      <c r="T240" s="185">
        <f>S240*H240</f>
        <v>0</v>
      </c>
      <c r="AR240" s="16" t="s">
        <v>140</v>
      </c>
      <c r="AT240" s="16" t="s">
        <v>135</v>
      </c>
      <c r="AU240" s="16" t="s">
        <v>81</v>
      </c>
      <c r="AY240" s="16" t="s">
        <v>133</v>
      </c>
      <c r="BE240" s="186">
        <f>IF(N240="základní",J240,0)</f>
        <v>0</v>
      </c>
      <c r="BF240" s="186">
        <f>IF(N240="snížená",J240,0)</f>
        <v>0</v>
      </c>
      <c r="BG240" s="186">
        <f>IF(N240="zákl. přenesená",J240,0)</f>
        <v>0</v>
      </c>
      <c r="BH240" s="186">
        <f>IF(N240="sníž. přenesená",J240,0)</f>
        <v>0</v>
      </c>
      <c r="BI240" s="186">
        <f>IF(N240="nulová",J240,0)</f>
        <v>0</v>
      </c>
      <c r="BJ240" s="16" t="s">
        <v>79</v>
      </c>
      <c r="BK240" s="186">
        <f>ROUND(I240*H240,2)</f>
        <v>0</v>
      </c>
      <c r="BL240" s="16" t="s">
        <v>140</v>
      </c>
      <c r="BM240" s="16" t="s">
        <v>304</v>
      </c>
    </row>
    <row r="241" spans="2:65" s="1" customFormat="1" ht="19.5">
      <c r="B241" s="33"/>
      <c r="C241" s="34"/>
      <c r="D241" s="187" t="s">
        <v>142</v>
      </c>
      <c r="E241" s="34"/>
      <c r="F241" s="188" t="s">
        <v>305</v>
      </c>
      <c r="G241" s="34"/>
      <c r="H241" s="34"/>
      <c r="I241" s="103"/>
      <c r="J241" s="34"/>
      <c r="K241" s="34"/>
      <c r="L241" s="37"/>
      <c r="M241" s="189"/>
      <c r="N241" s="59"/>
      <c r="O241" s="59"/>
      <c r="P241" s="59"/>
      <c r="Q241" s="59"/>
      <c r="R241" s="59"/>
      <c r="S241" s="59"/>
      <c r="T241" s="60"/>
      <c r="AT241" s="16" t="s">
        <v>142</v>
      </c>
      <c r="AU241" s="16" t="s">
        <v>81</v>
      </c>
    </row>
    <row r="242" spans="2:65" s="11" customFormat="1" ht="11.25">
      <c r="B242" s="190"/>
      <c r="C242" s="191"/>
      <c r="D242" s="187" t="s">
        <v>144</v>
      </c>
      <c r="E242" s="192" t="s">
        <v>1</v>
      </c>
      <c r="F242" s="193" t="s">
        <v>306</v>
      </c>
      <c r="G242" s="191"/>
      <c r="H242" s="192" t="s">
        <v>1</v>
      </c>
      <c r="I242" s="194"/>
      <c r="J242" s="191"/>
      <c r="K242" s="191"/>
      <c r="L242" s="195"/>
      <c r="M242" s="196"/>
      <c r="N242" s="197"/>
      <c r="O242" s="197"/>
      <c r="P242" s="197"/>
      <c r="Q242" s="197"/>
      <c r="R242" s="197"/>
      <c r="S242" s="197"/>
      <c r="T242" s="198"/>
      <c r="AT242" s="199" t="s">
        <v>144</v>
      </c>
      <c r="AU242" s="199" t="s">
        <v>81</v>
      </c>
      <c r="AV242" s="11" t="s">
        <v>79</v>
      </c>
      <c r="AW242" s="11" t="s">
        <v>33</v>
      </c>
      <c r="AX242" s="11" t="s">
        <v>72</v>
      </c>
      <c r="AY242" s="199" t="s">
        <v>133</v>
      </c>
    </row>
    <row r="243" spans="2:65" s="12" customFormat="1" ht="11.25">
      <c r="B243" s="200"/>
      <c r="C243" s="201"/>
      <c r="D243" s="187" t="s">
        <v>144</v>
      </c>
      <c r="E243" s="202" t="s">
        <v>1</v>
      </c>
      <c r="F243" s="203" t="s">
        <v>307</v>
      </c>
      <c r="G243" s="201"/>
      <c r="H243" s="204">
        <v>466.53199999999998</v>
      </c>
      <c r="I243" s="205"/>
      <c r="J243" s="201"/>
      <c r="K243" s="201"/>
      <c r="L243" s="206"/>
      <c r="M243" s="207"/>
      <c r="N243" s="208"/>
      <c r="O243" s="208"/>
      <c r="P243" s="208"/>
      <c r="Q243" s="208"/>
      <c r="R243" s="208"/>
      <c r="S243" s="208"/>
      <c r="T243" s="209"/>
      <c r="AT243" s="210" t="s">
        <v>144</v>
      </c>
      <c r="AU243" s="210" t="s">
        <v>81</v>
      </c>
      <c r="AV243" s="12" t="s">
        <v>81</v>
      </c>
      <c r="AW243" s="12" t="s">
        <v>33</v>
      </c>
      <c r="AX243" s="12" t="s">
        <v>79</v>
      </c>
      <c r="AY243" s="210" t="s">
        <v>133</v>
      </c>
    </row>
    <row r="244" spans="2:65" s="1" customFormat="1" ht="16.5" customHeight="1">
      <c r="B244" s="33"/>
      <c r="C244" s="175" t="s">
        <v>308</v>
      </c>
      <c r="D244" s="175" t="s">
        <v>135</v>
      </c>
      <c r="E244" s="176" t="s">
        <v>309</v>
      </c>
      <c r="F244" s="177" t="s">
        <v>310</v>
      </c>
      <c r="G244" s="178" t="s">
        <v>211</v>
      </c>
      <c r="H244" s="179">
        <v>233.26599999999999</v>
      </c>
      <c r="I244" s="180"/>
      <c r="J244" s="181">
        <f>ROUND(I244*H244,2)</f>
        <v>0</v>
      </c>
      <c r="K244" s="177" t="s">
        <v>139</v>
      </c>
      <c r="L244" s="37"/>
      <c r="M244" s="182" t="s">
        <v>1</v>
      </c>
      <c r="N244" s="183" t="s">
        <v>43</v>
      </c>
      <c r="O244" s="59"/>
      <c r="P244" s="184">
        <f>O244*H244</f>
        <v>0</v>
      </c>
      <c r="Q244" s="184">
        <v>0</v>
      </c>
      <c r="R244" s="184">
        <f>Q244*H244</f>
        <v>0</v>
      </c>
      <c r="S244" s="184">
        <v>0</v>
      </c>
      <c r="T244" s="185">
        <f>S244*H244</f>
        <v>0</v>
      </c>
      <c r="AR244" s="16" t="s">
        <v>140</v>
      </c>
      <c r="AT244" s="16" t="s">
        <v>135</v>
      </c>
      <c r="AU244" s="16" t="s">
        <v>81</v>
      </c>
      <c r="AY244" s="16" t="s">
        <v>133</v>
      </c>
      <c r="BE244" s="186">
        <f>IF(N244="základní",J244,0)</f>
        <v>0</v>
      </c>
      <c r="BF244" s="186">
        <f>IF(N244="snížená",J244,0)</f>
        <v>0</v>
      </c>
      <c r="BG244" s="186">
        <f>IF(N244="zákl. přenesená",J244,0)</f>
        <v>0</v>
      </c>
      <c r="BH244" s="186">
        <f>IF(N244="sníž. přenesená",J244,0)</f>
        <v>0</v>
      </c>
      <c r="BI244" s="186">
        <f>IF(N244="nulová",J244,0)</f>
        <v>0</v>
      </c>
      <c r="BJ244" s="16" t="s">
        <v>79</v>
      </c>
      <c r="BK244" s="186">
        <f>ROUND(I244*H244,2)</f>
        <v>0</v>
      </c>
      <c r="BL244" s="16" t="s">
        <v>140</v>
      </c>
      <c r="BM244" s="16" t="s">
        <v>311</v>
      </c>
    </row>
    <row r="245" spans="2:65" s="1" customFormat="1" ht="11.25">
      <c r="B245" s="33"/>
      <c r="C245" s="34"/>
      <c r="D245" s="187" t="s">
        <v>142</v>
      </c>
      <c r="E245" s="34"/>
      <c r="F245" s="188" t="s">
        <v>310</v>
      </c>
      <c r="G245" s="34"/>
      <c r="H245" s="34"/>
      <c r="I245" s="103"/>
      <c r="J245" s="34"/>
      <c r="K245" s="34"/>
      <c r="L245" s="37"/>
      <c r="M245" s="189"/>
      <c r="N245" s="59"/>
      <c r="O245" s="59"/>
      <c r="P245" s="59"/>
      <c r="Q245" s="59"/>
      <c r="R245" s="59"/>
      <c r="S245" s="59"/>
      <c r="T245" s="60"/>
      <c r="AT245" s="16" t="s">
        <v>142</v>
      </c>
      <c r="AU245" s="16" t="s">
        <v>81</v>
      </c>
    </row>
    <row r="246" spans="2:65" s="12" customFormat="1" ht="11.25">
      <c r="B246" s="200"/>
      <c r="C246" s="201"/>
      <c r="D246" s="187" t="s">
        <v>144</v>
      </c>
      <c r="E246" s="202" t="s">
        <v>1</v>
      </c>
      <c r="F246" s="203" t="s">
        <v>312</v>
      </c>
      <c r="G246" s="201"/>
      <c r="H246" s="204">
        <v>233.26599999999999</v>
      </c>
      <c r="I246" s="205"/>
      <c r="J246" s="201"/>
      <c r="K246" s="201"/>
      <c r="L246" s="206"/>
      <c r="M246" s="207"/>
      <c r="N246" s="208"/>
      <c r="O246" s="208"/>
      <c r="P246" s="208"/>
      <c r="Q246" s="208"/>
      <c r="R246" s="208"/>
      <c r="S246" s="208"/>
      <c r="T246" s="209"/>
      <c r="AT246" s="210" t="s">
        <v>144</v>
      </c>
      <c r="AU246" s="210" t="s">
        <v>81</v>
      </c>
      <c r="AV246" s="12" t="s">
        <v>81</v>
      </c>
      <c r="AW246" s="12" t="s">
        <v>33</v>
      </c>
      <c r="AX246" s="12" t="s">
        <v>79</v>
      </c>
      <c r="AY246" s="210" t="s">
        <v>133</v>
      </c>
    </row>
    <row r="247" spans="2:65" s="1" customFormat="1" ht="16.5" customHeight="1">
      <c r="B247" s="33"/>
      <c r="C247" s="175" t="s">
        <v>313</v>
      </c>
      <c r="D247" s="175" t="s">
        <v>135</v>
      </c>
      <c r="E247" s="176" t="s">
        <v>314</v>
      </c>
      <c r="F247" s="177" t="s">
        <v>315</v>
      </c>
      <c r="G247" s="178" t="s">
        <v>211</v>
      </c>
      <c r="H247" s="179">
        <v>466.53199999999998</v>
      </c>
      <c r="I247" s="180"/>
      <c r="J247" s="181">
        <f>ROUND(I247*H247,2)</f>
        <v>0</v>
      </c>
      <c r="K247" s="177" t="s">
        <v>139</v>
      </c>
      <c r="L247" s="37"/>
      <c r="M247" s="182" t="s">
        <v>1</v>
      </c>
      <c r="N247" s="183" t="s">
        <v>43</v>
      </c>
      <c r="O247" s="59"/>
      <c r="P247" s="184">
        <f>O247*H247</f>
        <v>0</v>
      </c>
      <c r="Q247" s="184">
        <v>1.0460000000000001E-2</v>
      </c>
      <c r="R247" s="184">
        <f>Q247*H247</f>
        <v>4.87992472</v>
      </c>
      <c r="S247" s="184">
        <v>0</v>
      </c>
      <c r="T247" s="185">
        <f>S247*H247</f>
        <v>0</v>
      </c>
      <c r="AR247" s="16" t="s">
        <v>140</v>
      </c>
      <c r="AT247" s="16" t="s">
        <v>135</v>
      </c>
      <c r="AU247" s="16" t="s">
        <v>81</v>
      </c>
      <c r="AY247" s="16" t="s">
        <v>133</v>
      </c>
      <c r="BE247" s="186">
        <f>IF(N247="základní",J247,0)</f>
        <v>0</v>
      </c>
      <c r="BF247" s="186">
        <f>IF(N247="snížená",J247,0)</f>
        <v>0</v>
      </c>
      <c r="BG247" s="186">
        <f>IF(N247="zákl. přenesená",J247,0)</f>
        <v>0</v>
      </c>
      <c r="BH247" s="186">
        <f>IF(N247="sníž. přenesená",J247,0)</f>
        <v>0</v>
      </c>
      <c r="BI247" s="186">
        <f>IF(N247="nulová",J247,0)</f>
        <v>0</v>
      </c>
      <c r="BJ247" s="16" t="s">
        <v>79</v>
      </c>
      <c r="BK247" s="186">
        <f>ROUND(I247*H247,2)</f>
        <v>0</v>
      </c>
      <c r="BL247" s="16" t="s">
        <v>140</v>
      </c>
      <c r="BM247" s="16" t="s">
        <v>316</v>
      </c>
    </row>
    <row r="248" spans="2:65" s="1" customFormat="1" ht="11.25">
      <c r="B248" s="33"/>
      <c r="C248" s="34"/>
      <c r="D248" s="187" t="s">
        <v>142</v>
      </c>
      <c r="E248" s="34"/>
      <c r="F248" s="188" t="s">
        <v>315</v>
      </c>
      <c r="G248" s="34"/>
      <c r="H248" s="34"/>
      <c r="I248" s="103"/>
      <c r="J248" s="34"/>
      <c r="K248" s="34"/>
      <c r="L248" s="37"/>
      <c r="M248" s="189"/>
      <c r="N248" s="59"/>
      <c r="O248" s="59"/>
      <c r="P248" s="59"/>
      <c r="Q248" s="59"/>
      <c r="R248" s="59"/>
      <c r="S248" s="59"/>
      <c r="T248" s="60"/>
      <c r="AT248" s="16" t="s">
        <v>142</v>
      </c>
      <c r="AU248" s="16" t="s">
        <v>81</v>
      </c>
    </row>
    <row r="249" spans="2:65" s="11" customFormat="1" ht="11.25">
      <c r="B249" s="190"/>
      <c r="C249" s="191"/>
      <c r="D249" s="187" t="s">
        <v>144</v>
      </c>
      <c r="E249" s="192" t="s">
        <v>1</v>
      </c>
      <c r="F249" s="193" t="s">
        <v>306</v>
      </c>
      <c r="G249" s="191"/>
      <c r="H249" s="192" t="s">
        <v>1</v>
      </c>
      <c r="I249" s="194"/>
      <c r="J249" s="191"/>
      <c r="K249" s="191"/>
      <c r="L249" s="195"/>
      <c r="M249" s="196"/>
      <c r="N249" s="197"/>
      <c r="O249" s="197"/>
      <c r="P249" s="197"/>
      <c r="Q249" s="197"/>
      <c r="R249" s="197"/>
      <c r="S249" s="197"/>
      <c r="T249" s="198"/>
      <c r="AT249" s="199" t="s">
        <v>144</v>
      </c>
      <c r="AU249" s="199" t="s">
        <v>81</v>
      </c>
      <c r="AV249" s="11" t="s">
        <v>79</v>
      </c>
      <c r="AW249" s="11" t="s">
        <v>33</v>
      </c>
      <c r="AX249" s="11" t="s">
        <v>72</v>
      </c>
      <c r="AY249" s="199" t="s">
        <v>133</v>
      </c>
    </row>
    <row r="250" spans="2:65" s="12" customFormat="1" ht="11.25">
      <c r="B250" s="200"/>
      <c r="C250" s="201"/>
      <c r="D250" s="187" t="s">
        <v>144</v>
      </c>
      <c r="E250" s="202" t="s">
        <v>1</v>
      </c>
      <c r="F250" s="203" t="s">
        <v>307</v>
      </c>
      <c r="G250" s="201"/>
      <c r="H250" s="204">
        <v>466.53199999999998</v>
      </c>
      <c r="I250" s="205"/>
      <c r="J250" s="201"/>
      <c r="K250" s="201"/>
      <c r="L250" s="206"/>
      <c r="M250" s="207"/>
      <c r="N250" s="208"/>
      <c r="O250" s="208"/>
      <c r="P250" s="208"/>
      <c r="Q250" s="208"/>
      <c r="R250" s="208"/>
      <c r="S250" s="208"/>
      <c r="T250" s="209"/>
      <c r="AT250" s="210" t="s">
        <v>144</v>
      </c>
      <c r="AU250" s="210" t="s">
        <v>81</v>
      </c>
      <c r="AV250" s="12" t="s">
        <v>81</v>
      </c>
      <c r="AW250" s="12" t="s">
        <v>33</v>
      </c>
      <c r="AX250" s="12" t="s">
        <v>79</v>
      </c>
      <c r="AY250" s="210" t="s">
        <v>133</v>
      </c>
    </row>
    <row r="251" spans="2:65" s="1" customFormat="1" ht="16.5" customHeight="1">
      <c r="B251" s="33"/>
      <c r="C251" s="175" t="s">
        <v>317</v>
      </c>
      <c r="D251" s="175" t="s">
        <v>135</v>
      </c>
      <c r="E251" s="176" t="s">
        <v>318</v>
      </c>
      <c r="F251" s="177" t="s">
        <v>319</v>
      </c>
      <c r="G251" s="178" t="s">
        <v>211</v>
      </c>
      <c r="H251" s="179">
        <v>311.02100000000002</v>
      </c>
      <c r="I251" s="180"/>
      <c r="J251" s="181">
        <f>ROUND(I251*H251,2)</f>
        <v>0</v>
      </c>
      <c r="K251" s="177" t="s">
        <v>139</v>
      </c>
      <c r="L251" s="37"/>
      <c r="M251" s="182" t="s">
        <v>1</v>
      </c>
      <c r="N251" s="183" t="s">
        <v>43</v>
      </c>
      <c r="O251" s="59"/>
      <c r="P251" s="184">
        <f>O251*H251</f>
        <v>0</v>
      </c>
      <c r="Q251" s="184">
        <v>1.7049999999999999E-2</v>
      </c>
      <c r="R251" s="184">
        <f>Q251*H251</f>
        <v>5.3029080500000001</v>
      </c>
      <c r="S251" s="184">
        <v>0</v>
      </c>
      <c r="T251" s="185">
        <f>S251*H251</f>
        <v>0</v>
      </c>
      <c r="AR251" s="16" t="s">
        <v>140</v>
      </c>
      <c r="AT251" s="16" t="s">
        <v>135</v>
      </c>
      <c r="AU251" s="16" t="s">
        <v>81</v>
      </c>
      <c r="AY251" s="16" t="s">
        <v>133</v>
      </c>
      <c r="BE251" s="186">
        <f>IF(N251="základní",J251,0)</f>
        <v>0</v>
      </c>
      <c r="BF251" s="186">
        <f>IF(N251="snížená",J251,0)</f>
        <v>0</v>
      </c>
      <c r="BG251" s="186">
        <f>IF(N251="zákl. přenesená",J251,0)</f>
        <v>0</v>
      </c>
      <c r="BH251" s="186">
        <f>IF(N251="sníž. přenesená",J251,0)</f>
        <v>0</v>
      </c>
      <c r="BI251" s="186">
        <f>IF(N251="nulová",J251,0)</f>
        <v>0</v>
      </c>
      <c r="BJ251" s="16" t="s">
        <v>79</v>
      </c>
      <c r="BK251" s="186">
        <f>ROUND(I251*H251,2)</f>
        <v>0</v>
      </c>
      <c r="BL251" s="16" t="s">
        <v>140</v>
      </c>
      <c r="BM251" s="16" t="s">
        <v>320</v>
      </c>
    </row>
    <row r="252" spans="2:65" s="1" customFormat="1" ht="11.25">
      <c r="B252" s="33"/>
      <c r="C252" s="34"/>
      <c r="D252" s="187" t="s">
        <v>142</v>
      </c>
      <c r="E252" s="34"/>
      <c r="F252" s="188" t="s">
        <v>319</v>
      </c>
      <c r="G252" s="34"/>
      <c r="H252" s="34"/>
      <c r="I252" s="103"/>
      <c r="J252" s="34"/>
      <c r="K252" s="34"/>
      <c r="L252" s="37"/>
      <c r="M252" s="189"/>
      <c r="N252" s="59"/>
      <c r="O252" s="59"/>
      <c r="P252" s="59"/>
      <c r="Q252" s="59"/>
      <c r="R252" s="59"/>
      <c r="S252" s="59"/>
      <c r="T252" s="60"/>
      <c r="AT252" s="16" t="s">
        <v>142</v>
      </c>
      <c r="AU252" s="16" t="s">
        <v>81</v>
      </c>
    </row>
    <row r="253" spans="2:65" s="11" customFormat="1" ht="11.25">
      <c r="B253" s="190"/>
      <c r="C253" s="191"/>
      <c r="D253" s="187" t="s">
        <v>144</v>
      </c>
      <c r="E253" s="192" t="s">
        <v>1</v>
      </c>
      <c r="F253" s="193" t="s">
        <v>306</v>
      </c>
      <c r="G253" s="191"/>
      <c r="H253" s="192" t="s">
        <v>1</v>
      </c>
      <c r="I253" s="194"/>
      <c r="J253" s="191"/>
      <c r="K253" s="191"/>
      <c r="L253" s="195"/>
      <c r="M253" s="196"/>
      <c r="N253" s="197"/>
      <c r="O253" s="197"/>
      <c r="P253" s="197"/>
      <c r="Q253" s="197"/>
      <c r="R253" s="197"/>
      <c r="S253" s="197"/>
      <c r="T253" s="198"/>
      <c r="AT253" s="199" t="s">
        <v>144</v>
      </c>
      <c r="AU253" s="199" t="s">
        <v>81</v>
      </c>
      <c r="AV253" s="11" t="s">
        <v>79</v>
      </c>
      <c r="AW253" s="11" t="s">
        <v>33</v>
      </c>
      <c r="AX253" s="11" t="s">
        <v>72</v>
      </c>
      <c r="AY253" s="199" t="s">
        <v>133</v>
      </c>
    </row>
    <row r="254" spans="2:65" s="12" customFormat="1" ht="11.25">
      <c r="B254" s="200"/>
      <c r="C254" s="201"/>
      <c r="D254" s="187" t="s">
        <v>144</v>
      </c>
      <c r="E254" s="202" t="s">
        <v>1</v>
      </c>
      <c r="F254" s="203" t="s">
        <v>321</v>
      </c>
      <c r="G254" s="201"/>
      <c r="H254" s="204">
        <v>311.02100000000002</v>
      </c>
      <c r="I254" s="205"/>
      <c r="J254" s="201"/>
      <c r="K254" s="201"/>
      <c r="L254" s="206"/>
      <c r="M254" s="207"/>
      <c r="N254" s="208"/>
      <c r="O254" s="208"/>
      <c r="P254" s="208"/>
      <c r="Q254" s="208"/>
      <c r="R254" s="208"/>
      <c r="S254" s="208"/>
      <c r="T254" s="209"/>
      <c r="AT254" s="210" t="s">
        <v>144</v>
      </c>
      <c r="AU254" s="210" t="s">
        <v>81</v>
      </c>
      <c r="AV254" s="12" t="s">
        <v>81</v>
      </c>
      <c r="AW254" s="12" t="s">
        <v>33</v>
      </c>
      <c r="AX254" s="12" t="s">
        <v>79</v>
      </c>
      <c r="AY254" s="210" t="s">
        <v>133</v>
      </c>
    </row>
    <row r="255" spans="2:65" s="1" customFormat="1" ht="16.5" customHeight="1">
      <c r="B255" s="33"/>
      <c r="C255" s="175" t="s">
        <v>322</v>
      </c>
      <c r="D255" s="175" t="s">
        <v>135</v>
      </c>
      <c r="E255" s="176" t="s">
        <v>323</v>
      </c>
      <c r="F255" s="177" t="s">
        <v>324</v>
      </c>
      <c r="G255" s="178" t="s">
        <v>138</v>
      </c>
      <c r="H255" s="179">
        <v>3472.2460000000001</v>
      </c>
      <c r="I255" s="180"/>
      <c r="J255" s="181">
        <f>ROUND(I255*H255,2)</f>
        <v>0</v>
      </c>
      <c r="K255" s="177" t="s">
        <v>139</v>
      </c>
      <c r="L255" s="37"/>
      <c r="M255" s="182" t="s">
        <v>1</v>
      </c>
      <c r="N255" s="183" t="s">
        <v>43</v>
      </c>
      <c r="O255" s="59"/>
      <c r="P255" s="184">
        <f>O255*H255</f>
        <v>0</v>
      </c>
      <c r="Q255" s="184">
        <v>0</v>
      </c>
      <c r="R255" s="184">
        <f>Q255*H255</f>
        <v>0</v>
      </c>
      <c r="S255" s="184">
        <v>0</v>
      </c>
      <c r="T255" s="185">
        <f>S255*H255</f>
        <v>0</v>
      </c>
      <c r="AR255" s="16" t="s">
        <v>140</v>
      </c>
      <c r="AT255" s="16" t="s">
        <v>135</v>
      </c>
      <c r="AU255" s="16" t="s">
        <v>81</v>
      </c>
      <c r="AY255" s="16" t="s">
        <v>133</v>
      </c>
      <c r="BE255" s="186">
        <f>IF(N255="základní",J255,0)</f>
        <v>0</v>
      </c>
      <c r="BF255" s="186">
        <f>IF(N255="snížená",J255,0)</f>
        <v>0</v>
      </c>
      <c r="BG255" s="186">
        <f>IF(N255="zákl. přenesená",J255,0)</f>
        <v>0</v>
      </c>
      <c r="BH255" s="186">
        <f>IF(N255="sníž. přenesená",J255,0)</f>
        <v>0</v>
      </c>
      <c r="BI255" s="186">
        <f>IF(N255="nulová",J255,0)</f>
        <v>0</v>
      </c>
      <c r="BJ255" s="16" t="s">
        <v>79</v>
      </c>
      <c r="BK255" s="186">
        <f>ROUND(I255*H255,2)</f>
        <v>0</v>
      </c>
      <c r="BL255" s="16" t="s">
        <v>140</v>
      </c>
      <c r="BM255" s="16" t="s">
        <v>325</v>
      </c>
    </row>
    <row r="256" spans="2:65" s="1" customFormat="1" ht="11.25">
      <c r="B256" s="33"/>
      <c r="C256" s="34"/>
      <c r="D256" s="187" t="s">
        <v>142</v>
      </c>
      <c r="E256" s="34"/>
      <c r="F256" s="188" t="s">
        <v>326</v>
      </c>
      <c r="G256" s="34"/>
      <c r="H256" s="34"/>
      <c r="I256" s="103"/>
      <c r="J256" s="34"/>
      <c r="K256" s="34"/>
      <c r="L256" s="37"/>
      <c r="M256" s="189"/>
      <c r="N256" s="59"/>
      <c r="O256" s="59"/>
      <c r="P256" s="59"/>
      <c r="Q256" s="59"/>
      <c r="R256" s="59"/>
      <c r="S256" s="59"/>
      <c r="T256" s="60"/>
      <c r="AT256" s="16" t="s">
        <v>142</v>
      </c>
      <c r="AU256" s="16" t="s">
        <v>81</v>
      </c>
    </row>
    <row r="257" spans="2:65" s="11" customFormat="1" ht="11.25">
      <c r="B257" s="190"/>
      <c r="C257" s="191"/>
      <c r="D257" s="187" t="s">
        <v>144</v>
      </c>
      <c r="E257" s="192" t="s">
        <v>1</v>
      </c>
      <c r="F257" s="193" t="s">
        <v>306</v>
      </c>
      <c r="G257" s="191"/>
      <c r="H257" s="192" t="s">
        <v>1</v>
      </c>
      <c r="I257" s="194"/>
      <c r="J257" s="191"/>
      <c r="K257" s="191"/>
      <c r="L257" s="195"/>
      <c r="M257" s="196"/>
      <c r="N257" s="197"/>
      <c r="O257" s="197"/>
      <c r="P257" s="197"/>
      <c r="Q257" s="197"/>
      <c r="R257" s="197"/>
      <c r="S257" s="197"/>
      <c r="T257" s="198"/>
      <c r="AT257" s="199" t="s">
        <v>144</v>
      </c>
      <c r="AU257" s="199" t="s">
        <v>81</v>
      </c>
      <c r="AV257" s="11" t="s">
        <v>79</v>
      </c>
      <c r="AW257" s="11" t="s">
        <v>33</v>
      </c>
      <c r="AX257" s="11" t="s">
        <v>72</v>
      </c>
      <c r="AY257" s="199" t="s">
        <v>133</v>
      </c>
    </row>
    <row r="258" spans="2:65" s="11" customFormat="1" ht="11.25">
      <c r="B258" s="190"/>
      <c r="C258" s="191"/>
      <c r="D258" s="187" t="s">
        <v>144</v>
      </c>
      <c r="E258" s="192" t="s">
        <v>1</v>
      </c>
      <c r="F258" s="193" t="s">
        <v>327</v>
      </c>
      <c r="G258" s="191"/>
      <c r="H258" s="192" t="s">
        <v>1</v>
      </c>
      <c r="I258" s="194"/>
      <c r="J258" s="191"/>
      <c r="K258" s="191"/>
      <c r="L258" s="195"/>
      <c r="M258" s="196"/>
      <c r="N258" s="197"/>
      <c r="O258" s="197"/>
      <c r="P258" s="197"/>
      <c r="Q258" s="197"/>
      <c r="R258" s="197"/>
      <c r="S258" s="197"/>
      <c r="T258" s="198"/>
      <c r="AT258" s="199" t="s">
        <v>144</v>
      </c>
      <c r="AU258" s="199" t="s">
        <v>81</v>
      </c>
      <c r="AV258" s="11" t="s">
        <v>79</v>
      </c>
      <c r="AW258" s="11" t="s">
        <v>33</v>
      </c>
      <c r="AX258" s="11" t="s">
        <v>72</v>
      </c>
      <c r="AY258" s="199" t="s">
        <v>133</v>
      </c>
    </row>
    <row r="259" spans="2:65" s="12" customFormat="1" ht="11.25">
      <c r="B259" s="200"/>
      <c r="C259" s="201"/>
      <c r="D259" s="187" t="s">
        <v>144</v>
      </c>
      <c r="E259" s="202" t="s">
        <v>1</v>
      </c>
      <c r="F259" s="203" t="s">
        <v>328</v>
      </c>
      <c r="G259" s="201"/>
      <c r="H259" s="204">
        <v>1600.1020000000001</v>
      </c>
      <c r="I259" s="205"/>
      <c r="J259" s="201"/>
      <c r="K259" s="201"/>
      <c r="L259" s="206"/>
      <c r="M259" s="207"/>
      <c r="N259" s="208"/>
      <c r="O259" s="208"/>
      <c r="P259" s="208"/>
      <c r="Q259" s="208"/>
      <c r="R259" s="208"/>
      <c r="S259" s="208"/>
      <c r="T259" s="209"/>
      <c r="AT259" s="210" t="s">
        <v>144</v>
      </c>
      <c r="AU259" s="210" t="s">
        <v>81</v>
      </c>
      <c r="AV259" s="12" t="s">
        <v>81</v>
      </c>
      <c r="AW259" s="12" t="s">
        <v>33</v>
      </c>
      <c r="AX259" s="12" t="s">
        <v>72</v>
      </c>
      <c r="AY259" s="210" t="s">
        <v>133</v>
      </c>
    </row>
    <row r="260" spans="2:65" s="12" customFormat="1" ht="11.25">
      <c r="B260" s="200"/>
      <c r="C260" s="201"/>
      <c r="D260" s="187" t="s">
        <v>144</v>
      </c>
      <c r="E260" s="202" t="s">
        <v>1</v>
      </c>
      <c r="F260" s="203" t="s">
        <v>329</v>
      </c>
      <c r="G260" s="201"/>
      <c r="H260" s="204">
        <v>1779.684</v>
      </c>
      <c r="I260" s="205"/>
      <c r="J260" s="201"/>
      <c r="K260" s="201"/>
      <c r="L260" s="206"/>
      <c r="M260" s="207"/>
      <c r="N260" s="208"/>
      <c r="O260" s="208"/>
      <c r="P260" s="208"/>
      <c r="Q260" s="208"/>
      <c r="R260" s="208"/>
      <c r="S260" s="208"/>
      <c r="T260" s="209"/>
      <c r="AT260" s="210" t="s">
        <v>144</v>
      </c>
      <c r="AU260" s="210" t="s">
        <v>81</v>
      </c>
      <c r="AV260" s="12" t="s">
        <v>81</v>
      </c>
      <c r="AW260" s="12" t="s">
        <v>33</v>
      </c>
      <c r="AX260" s="12" t="s">
        <v>72</v>
      </c>
      <c r="AY260" s="210" t="s">
        <v>133</v>
      </c>
    </row>
    <row r="261" spans="2:65" s="11" customFormat="1" ht="11.25">
      <c r="B261" s="190"/>
      <c r="C261" s="191"/>
      <c r="D261" s="187" t="s">
        <v>144</v>
      </c>
      <c r="E261" s="192" t="s">
        <v>1</v>
      </c>
      <c r="F261" s="193" t="s">
        <v>330</v>
      </c>
      <c r="G261" s="191"/>
      <c r="H261" s="192" t="s">
        <v>1</v>
      </c>
      <c r="I261" s="194"/>
      <c r="J261" s="191"/>
      <c r="K261" s="191"/>
      <c r="L261" s="195"/>
      <c r="M261" s="196"/>
      <c r="N261" s="197"/>
      <c r="O261" s="197"/>
      <c r="P261" s="197"/>
      <c r="Q261" s="197"/>
      <c r="R261" s="197"/>
      <c r="S261" s="197"/>
      <c r="T261" s="198"/>
      <c r="AT261" s="199" t="s">
        <v>144</v>
      </c>
      <c r="AU261" s="199" t="s">
        <v>81</v>
      </c>
      <c r="AV261" s="11" t="s">
        <v>79</v>
      </c>
      <c r="AW261" s="11" t="s">
        <v>33</v>
      </c>
      <c r="AX261" s="11" t="s">
        <v>72</v>
      </c>
      <c r="AY261" s="199" t="s">
        <v>133</v>
      </c>
    </row>
    <row r="262" spans="2:65" s="12" customFormat="1" ht="11.25">
      <c r="B262" s="200"/>
      <c r="C262" s="201"/>
      <c r="D262" s="187" t="s">
        <v>144</v>
      </c>
      <c r="E262" s="202" t="s">
        <v>1</v>
      </c>
      <c r="F262" s="203" t="s">
        <v>331</v>
      </c>
      <c r="G262" s="201"/>
      <c r="H262" s="204">
        <v>92.46</v>
      </c>
      <c r="I262" s="205"/>
      <c r="J262" s="201"/>
      <c r="K262" s="201"/>
      <c r="L262" s="206"/>
      <c r="M262" s="207"/>
      <c r="N262" s="208"/>
      <c r="O262" s="208"/>
      <c r="P262" s="208"/>
      <c r="Q262" s="208"/>
      <c r="R262" s="208"/>
      <c r="S262" s="208"/>
      <c r="T262" s="209"/>
      <c r="AT262" s="210" t="s">
        <v>144</v>
      </c>
      <c r="AU262" s="210" t="s">
        <v>81</v>
      </c>
      <c r="AV262" s="12" t="s">
        <v>81</v>
      </c>
      <c r="AW262" s="12" t="s">
        <v>33</v>
      </c>
      <c r="AX262" s="12" t="s">
        <v>72</v>
      </c>
      <c r="AY262" s="210" t="s">
        <v>133</v>
      </c>
    </row>
    <row r="263" spans="2:65" s="13" customFormat="1" ht="11.25">
      <c r="B263" s="211"/>
      <c r="C263" s="212"/>
      <c r="D263" s="187" t="s">
        <v>144</v>
      </c>
      <c r="E263" s="213" t="s">
        <v>1</v>
      </c>
      <c r="F263" s="214" t="s">
        <v>149</v>
      </c>
      <c r="G263" s="212"/>
      <c r="H263" s="215">
        <v>3472.2460000000001</v>
      </c>
      <c r="I263" s="216"/>
      <c r="J263" s="212"/>
      <c r="K263" s="212"/>
      <c r="L263" s="217"/>
      <c r="M263" s="218"/>
      <c r="N263" s="219"/>
      <c r="O263" s="219"/>
      <c r="P263" s="219"/>
      <c r="Q263" s="219"/>
      <c r="R263" s="219"/>
      <c r="S263" s="219"/>
      <c r="T263" s="220"/>
      <c r="AT263" s="221" t="s">
        <v>144</v>
      </c>
      <c r="AU263" s="221" t="s">
        <v>81</v>
      </c>
      <c r="AV263" s="13" t="s">
        <v>140</v>
      </c>
      <c r="AW263" s="13" t="s">
        <v>33</v>
      </c>
      <c r="AX263" s="13" t="s">
        <v>79</v>
      </c>
      <c r="AY263" s="221" t="s">
        <v>133</v>
      </c>
    </row>
    <row r="264" spans="2:65" s="1" customFormat="1" ht="16.5" customHeight="1">
      <c r="B264" s="33"/>
      <c r="C264" s="175" t="s">
        <v>332</v>
      </c>
      <c r="D264" s="175" t="s">
        <v>135</v>
      </c>
      <c r="E264" s="176" t="s">
        <v>333</v>
      </c>
      <c r="F264" s="177" t="s">
        <v>334</v>
      </c>
      <c r="G264" s="178" t="s">
        <v>138</v>
      </c>
      <c r="H264" s="179">
        <v>1912.8630000000001</v>
      </c>
      <c r="I264" s="180"/>
      <c r="J264" s="181">
        <f>ROUND(I264*H264,2)</f>
        <v>0</v>
      </c>
      <c r="K264" s="177" t="s">
        <v>139</v>
      </c>
      <c r="L264" s="37"/>
      <c r="M264" s="182" t="s">
        <v>1</v>
      </c>
      <c r="N264" s="183" t="s">
        <v>43</v>
      </c>
      <c r="O264" s="59"/>
      <c r="P264" s="184">
        <f>O264*H264</f>
        <v>0</v>
      </c>
      <c r="Q264" s="184">
        <v>0</v>
      </c>
      <c r="R264" s="184">
        <f>Q264*H264</f>
        <v>0</v>
      </c>
      <c r="S264" s="184">
        <v>0</v>
      </c>
      <c r="T264" s="185">
        <f>S264*H264</f>
        <v>0</v>
      </c>
      <c r="AR264" s="16" t="s">
        <v>140</v>
      </c>
      <c r="AT264" s="16" t="s">
        <v>135</v>
      </c>
      <c r="AU264" s="16" t="s">
        <v>81</v>
      </c>
      <c r="AY264" s="16" t="s">
        <v>133</v>
      </c>
      <c r="BE264" s="186">
        <f>IF(N264="základní",J264,0)</f>
        <v>0</v>
      </c>
      <c r="BF264" s="186">
        <f>IF(N264="snížená",J264,0)</f>
        <v>0</v>
      </c>
      <c r="BG264" s="186">
        <f>IF(N264="zákl. přenesená",J264,0)</f>
        <v>0</v>
      </c>
      <c r="BH264" s="186">
        <f>IF(N264="sníž. přenesená",J264,0)</f>
        <v>0</v>
      </c>
      <c r="BI264" s="186">
        <f>IF(N264="nulová",J264,0)</f>
        <v>0</v>
      </c>
      <c r="BJ264" s="16" t="s">
        <v>79</v>
      </c>
      <c r="BK264" s="186">
        <f>ROUND(I264*H264,2)</f>
        <v>0</v>
      </c>
      <c r="BL264" s="16" t="s">
        <v>140</v>
      </c>
      <c r="BM264" s="16" t="s">
        <v>335</v>
      </c>
    </row>
    <row r="265" spans="2:65" s="1" customFormat="1" ht="19.5">
      <c r="B265" s="33"/>
      <c r="C265" s="34"/>
      <c r="D265" s="187" t="s">
        <v>142</v>
      </c>
      <c r="E265" s="34"/>
      <c r="F265" s="188" t="s">
        <v>336</v>
      </c>
      <c r="G265" s="34"/>
      <c r="H265" s="34"/>
      <c r="I265" s="103"/>
      <c r="J265" s="34"/>
      <c r="K265" s="34"/>
      <c r="L265" s="37"/>
      <c r="M265" s="189"/>
      <c r="N265" s="59"/>
      <c r="O265" s="59"/>
      <c r="P265" s="59"/>
      <c r="Q265" s="59"/>
      <c r="R265" s="59"/>
      <c r="S265" s="59"/>
      <c r="T265" s="60"/>
      <c r="AT265" s="16" t="s">
        <v>142</v>
      </c>
      <c r="AU265" s="16" t="s">
        <v>81</v>
      </c>
    </row>
    <row r="266" spans="2:65" s="11" customFormat="1" ht="11.25">
      <c r="B266" s="190"/>
      <c r="C266" s="191"/>
      <c r="D266" s="187" t="s">
        <v>144</v>
      </c>
      <c r="E266" s="192" t="s">
        <v>1</v>
      </c>
      <c r="F266" s="193" t="s">
        <v>306</v>
      </c>
      <c r="G266" s="191"/>
      <c r="H266" s="192" t="s">
        <v>1</v>
      </c>
      <c r="I266" s="194"/>
      <c r="J266" s="191"/>
      <c r="K266" s="191"/>
      <c r="L266" s="195"/>
      <c r="M266" s="196"/>
      <c r="N266" s="197"/>
      <c r="O266" s="197"/>
      <c r="P266" s="197"/>
      <c r="Q266" s="197"/>
      <c r="R266" s="197"/>
      <c r="S266" s="197"/>
      <c r="T266" s="198"/>
      <c r="AT266" s="199" t="s">
        <v>144</v>
      </c>
      <c r="AU266" s="199" t="s">
        <v>81</v>
      </c>
      <c r="AV266" s="11" t="s">
        <v>79</v>
      </c>
      <c r="AW266" s="11" t="s">
        <v>33</v>
      </c>
      <c r="AX266" s="11" t="s">
        <v>72</v>
      </c>
      <c r="AY266" s="199" t="s">
        <v>133</v>
      </c>
    </row>
    <row r="267" spans="2:65" s="11" customFormat="1" ht="11.25">
      <c r="B267" s="190"/>
      <c r="C267" s="191"/>
      <c r="D267" s="187" t="s">
        <v>144</v>
      </c>
      <c r="E267" s="192" t="s">
        <v>1</v>
      </c>
      <c r="F267" s="193" t="s">
        <v>337</v>
      </c>
      <c r="G267" s="191"/>
      <c r="H267" s="192" t="s">
        <v>1</v>
      </c>
      <c r="I267" s="194"/>
      <c r="J267" s="191"/>
      <c r="K267" s="191"/>
      <c r="L267" s="195"/>
      <c r="M267" s="196"/>
      <c r="N267" s="197"/>
      <c r="O267" s="197"/>
      <c r="P267" s="197"/>
      <c r="Q267" s="197"/>
      <c r="R267" s="197"/>
      <c r="S267" s="197"/>
      <c r="T267" s="198"/>
      <c r="AT267" s="199" t="s">
        <v>144</v>
      </c>
      <c r="AU267" s="199" t="s">
        <v>81</v>
      </c>
      <c r="AV267" s="11" t="s">
        <v>79</v>
      </c>
      <c r="AW267" s="11" t="s">
        <v>33</v>
      </c>
      <c r="AX267" s="11" t="s">
        <v>72</v>
      </c>
      <c r="AY267" s="199" t="s">
        <v>133</v>
      </c>
    </row>
    <row r="268" spans="2:65" s="12" customFormat="1" ht="11.25">
      <c r="B268" s="200"/>
      <c r="C268" s="201"/>
      <c r="D268" s="187" t="s">
        <v>144</v>
      </c>
      <c r="E268" s="202" t="s">
        <v>1</v>
      </c>
      <c r="F268" s="203" t="s">
        <v>338</v>
      </c>
      <c r="G268" s="201"/>
      <c r="H268" s="204">
        <v>204.714</v>
      </c>
      <c r="I268" s="205"/>
      <c r="J268" s="201"/>
      <c r="K268" s="201"/>
      <c r="L268" s="206"/>
      <c r="M268" s="207"/>
      <c r="N268" s="208"/>
      <c r="O268" s="208"/>
      <c r="P268" s="208"/>
      <c r="Q268" s="208"/>
      <c r="R268" s="208"/>
      <c r="S268" s="208"/>
      <c r="T268" s="209"/>
      <c r="AT268" s="210" t="s">
        <v>144</v>
      </c>
      <c r="AU268" s="210" t="s">
        <v>81</v>
      </c>
      <c r="AV268" s="12" t="s">
        <v>81</v>
      </c>
      <c r="AW268" s="12" t="s">
        <v>33</v>
      </c>
      <c r="AX268" s="12" t="s">
        <v>72</v>
      </c>
      <c r="AY268" s="210" t="s">
        <v>133</v>
      </c>
    </row>
    <row r="269" spans="2:65" s="11" customFormat="1" ht="11.25">
      <c r="B269" s="190"/>
      <c r="C269" s="191"/>
      <c r="D269" s="187" t="s">
        <v>144</v>
      </c>
      <c r="E269" s="192" t="s">
        <v>1</v>
      </c>
      <c r="F269" s="193" t="s">
        <v>339</v>
      </c>
      <c r="G269" s="191"/>
      <c r="H269" s="192" t="s">
        <v>1</v>
      </c>
      <c r="I269" s="194"/>
      <c r="J269" s="191"/>
      <c r="K269" s="191"/>
      <c r="L269" s="195"/>
      <c r="M269" s="196"/>
      <c r="N269" s="197"/>
      <c r="O269" s="197"/>
      <c r="P269" s="197"/>
      <c r="Q269" s="197"/>
      <c r="R269" s="197"/>
      <c r="S269" s="197"/>
      <c r="T269" s="198"/>
      <c r="AT269" s="199" t="s">
        <v>144</v>
      </c>
      <c r="AU269" s="199" t="s">
        <v>81</v>
      </c>
      <c r="AV269" s="11" t="s">
        <v>79</v>
      </c>
      <c r="AW269" s="11" t="s">
        <v>33</v>
      </c>
      <c r="AX269" s="11" t="s">
        <v>72</v>
      </c>
      <c r="AY269" s="199" t="s">
        <v>133</v>
      </c>
    </row>
    <row r="270" spans="2:65" s="12" customFormat="1" ht="11.25">
      <c r="B270" s="200"/>
      <c r="C270" s="201"/>
      <c r="D270" s="187" t="s">
        <v>144</v>
      </c>
      <c r="E270" s="202" t="s">
        <v>1</v>
      </c>
      <c r="F270" s="203" t="s">
        <v>340</v>
      </c>
      <c r="G270" s="201"/>
      <c r="H270" s="204">
        <v>703.3</v>
      </c>
      <c r="I270" s="205"/>
      <c r="J270" s="201"/>
      <c r="K270" s="201"/>
      <c r="L270" s="206"/>
      <c r="M270" s="207"/>
      <c r="N270" s="208"/>
      <c r="O270" s="208"/>
      <c r="P270" s="208"/>
      <c r="Q270" s="208"/>
      <c r="R270" s="208"/>
      <c r="S270" s="208"/>
      <c r="T270" s="209"/>
      <c r="AT270" s="210" t="s">
        <v>144</v>
      </c>
      <c r="AU270" s="210" t="s">
        <v>81</v>
      </c>
      <c r="AV270" s="12" t="s">
        <v>81</v>
      </c>
      <c r="AW270" s="12" t="s">
        <v>33</v>
      </c>
      <c r="AX270" s="12" t="s">
        <v>72</v>
      </c>
      <c r="AY270" s="210" t="s">
        <v>133</v>
      </c>
    </row>
    <row r="271" spans="2:65" s="11" customFormat="1" ht="11.25">
      <c r="B271" s="190"/>
      <c r="C271" s="191"/>
      <c r="D271" s="187" t="s">
        <v>144</v>
      </c>
      <c r="E271" s="192" t="s">
        <v>1</v>
      </c>
      <c r="F271" s="193" t="s">
        <v>341</v>
      </c>
      <c r="G271" s="191"/>
      <c r="H271" s="192" t="s">
        <v>1</v>
      </c>
      <c r="I271" s="194"/>
      <c r="J271" s="191"/>
      <c r="K271" s="191"/>
      <c r="L271" s="195"/>
      <c r="M271" s="196"/>
      <c r="N271" s="197"/>
      <c r="O271" s="197"/>
      <c r="P271" s="197"/>
      <c r="Q271" s="197"/>
      <c r="R271" s="197"/>
      <c r="S271" s="197"/>
      <c r="T271" s="198"/>
      <c r="AT271" s="199" t="s">
        <v>144</v>
      </c>
      <c r="AU271" s="199" t="s">
        <v>81</v>
      </c>
      <c r="AV271" s="11" t="s">
        <v>79</v>
      </c>
      <c r="AW271" s="11" t="s">
        <v>33</v>
      </c>
      <c r="AX271" s="11" t="s">
        <v>72</v>
      </c>
      <c r="AY271" s="199" t="s">
        <v>133</v>
      </c>
    </row>
    <row r="272" spans="2:65" s="12" customFormat="1" ht="11.25">
      <c r="B272" s="200"/>
      <c r="C272" s="201"/>
      <c r="D272" s="187" t="s">
        <v>144</v>
      </c>
      <c r="E272" s="202" t="s">
        <v>1</v>
      </c>
      <c r="F272" s="203" t="s">
        <v>342</v>
      </c>
      <c r="G272" s="201"/>
      <c r="H272" s="204">
        <v>216.3</v>
      </c>
      <c r="I272" s="205"/>
      <c r="J272" s="201"/>
      <c r="K272" s="201"/>
      <c r="L272" s="206"/>
      <c r="M272" s="207"/>
      <c r="N272" s="208"/>
      <c r="O272" s="208"/>
      <c r="P272" s="208"/>
      <c r="Q272" s="208"/>
      <c r="R272" s="208"/>
      <c r="S272" s="208"/>
      <c r="T272" s="209"/>
      <c r="AT272" s="210" t="s">
        <v>144</v>
      </c>
      <c r="AU272" s="210" t="s">
        <v>81</v>
      </c>
      <c r="AV272" s="12" t="s">
        <v>81</v>
      </c>
      <c r="AW272" s="12" t="s">
        <v>33</v>
      </c>
      <c r="AX272" s="12" t="s">
        <v>72</v>
      </c>
      <c r="AY272" s="210" t="s">
        <v>133</v>
      </c>
    </row>
    <row r="273" spans="2:65" s="11" customFormat="1" ht="11.25">
      <c r="B273" s="190"/>
      <c r="C273" s="191"/>
      <c r="D273" s="187" t="s">
        <v>144</v>
      </c>
      <c r="E273" s="192" t="s">
        <v>1</v>
      </c>
      <c r="F273" s="193" t="s">
        <v>330</v>
      </c>
      <c r="G273" s="191"/>
      <c r="H273" s="192" t="s">
        <v>1</v>
      </c>
      <c r="I273" s="194"/>
      <c r="J273" s="191"/>
      <c r="K273" s="191"/>
      <c r="L273" s="195"/>
      <c r="M273" s="196"/>
      <c r="N273" s="197"/>
      <c r="O273" s="197"/>
      <c r="P273" s="197"/>
      <c r="Q273" s="197"/>
      <c r="R273" s="197"/>
      <c r="S273" s="197"/>
      <c r="T273" s="198"/>
      <c r="AT273" s="199" t="s">
        <v>144</v>
      </c>
      <c r="AU273" s="199" t="s">
        <v>81</v>
      </c>
      <c r="AV273" s="11" t="s">
        <v>79</v>
      </c>
      <c r="AW273" s="11" t="s">
        <v>33</v>
      </c>
      <c r="AX273" s="11" t="s">
        <v>72</v>
      </c>
      <c r="AY273" s="199" t="s">
        <v>133</v>
      </c>
    </row>
    <row r="274" spans="2:65" s="12" customFormat="1" ht="11.25">
      <c r="B274" s="200"/>
      <c r="C274" s="201"/>
      <c r="D274" s="187" t="s">
        <v>144</v>
      </c>
      <c r="E274" s="202" t="s">
        <v>1</v>
      </c>
      <c r="F274" s="203" t="s">
        <v>343</v>
      </c>
      <c r="G274" s="201"/>
      <c r="H274" s="204">
        <v>473.80099999999999</v>
      </c>
      <c r="I274" s="205"/>
      <c r="J274" s="201"/>
      <c r="K274" s="201"/>
      <c r="L274" s="206"/>
      <c r="M274" s="207"/>
      <c r="N274" s="208"/>
      <c r="O274" s="208"/>
      <c r="P274" s="208"/>
      <c r="Q274" s="208"/>
      <c r="R274" s="208"/>
      <c r="S274" s="208"/>
      <c r="T274" s="209"/>
      <c r="AT274" s="210" t="s">
        <v>144</v>
      </c>
      <c r="AU274" s="210" t="s">
        <v>81</v>
      </c>
      <c r="AV274" s="12" t="s">
        <v>81</v>
      </c>
      <c r="AW274" s="12" t="s">
        <v>33</v>
      </c>
      <c r="AX274" s="12" t="s">
        <v>72</v>
      </c>
      <c r="AY274" s="210" t="s">
        <v>133</v>
      </c>
    </row>
    <row r="275" spans="2:65" s="11" customFormat="1" ht="11.25">
      <c r="B275" s="190"/>
      <c r="C275" s="191"/>
      <c r="D275" s="187" t="s">
        <v>144</v>
      </c>
      <c r="E275" s="192" t="s">
        <v>1</v>
      </c>
      <c r="F275" s="193" t="s">
        <v>344</v>
      </c>
      <c r="G275" s="191"/>
      <c r="H275" s="192" t="s">
        <v>1</v>
      </c>
      <c r="I275" s="194"/>
      <c r="J275" s="191"/>
      <c r="K275" s="191"/>
      <c r="L275" s="195"/>
      <c r="M275" s="196"/>
      <c r="N275" s="197"/>
      <c r="O275" s="197"/>
      <c r="P275" s="197"/>
      <c r="Q275" s="197"/>
      <c r="R275" s="197"/>
      <c r="S275" s="197"/>
      <c r="T275" s="198"/>
      <c r="AT275" s="199" t="s">
        <v>144</v>
      </c>
      <c r="AU275" s="199" t="s">
        <v>81</v>
      </c>
      <c r="AV275" s="11" t="s">
        <v>79</v>
      </c>
      <c r="AW275" s="11" t="s">
        <v>33</v>
      </c>
      <c r="AX275" s="11" t="s">
        <v>72</v>
      </c>
      <c r="AY275" s="199" t="s">
        <v>133</v>
      </c>
    </row>
    <row r="276" spans="2:65" s="12" customFormat="1" ht="11.25">
      <c r="B276" s="200"/>
      <c r="C276" s="201"/>
      <c r="D276" s="187" t="s">
        <v>144</v>
      </c>
      <c r="E276" s="202" t="s">
        <v>1</v>
      </c>
      <c r="F276" s="203" t="s">
        <v>345</v>
      </c>
      <c r="G276" s="201"/>
      <c r="H276" s="204">
        <v>314.74799999999999</v>
      </c>
      <c r="I276" s="205"/>
      <c r="J276" s="201"/>
      <c r="K276" s="201"/>
      <c r="L276" s="206"/>
      <c r="M276" s="207"/>
      <c r="N276" s="208"/>
      <c r="O276" s="208"/>
      <c r="P276" s="208"/>
      <c r="Q276" s="208"/>
      <c r="R276" s="208"/>
      <c r="S276" s="208"/>
      <c r="T276" s="209"/>
      <c r="AT276" s="210" t="s">
        <v>144</v>
      </c>
      <c r="AU276" s="210" t="s">
        <v>81</v>
      </c>
      <c r="AV276" s="12" t="s">
        <v>81</v>
      </c>
      <c r="AW276" s="12" t="s">
        <v>33</v>
      </c>
      <c r="AX276" s="12" t="s">
        <v>72</v>
      </c>
      <c r="AY276" s="210" t="s">
        <v>133</v>
      </c>
    </row>
    <row r="277" spans="2:65" s="13" customFormat="1" ht="11.25">
      <c r="B277" s="211"/>
      <c r="C277" s="212"/>
      <c r="D277" s="187" t="s">
        <v>144</v>
      </c>
      <c r="E277" s="213" t="s">
        <v>1</v>
      </c>
      <c r="F277" s="214" t="s">
        <v>149</v>
      </c>
      <c r="G277" s="212"/>
      <c r="H277" s="215">
        <v>1912.8630000000001</v>
      </c>
      <c r="I277" s="216"/>
      <c r="J277" s="212"/>
      <c r="K277" s="212"/>
      <c r="L277" s="217"/>
      <c r="M277" s="218"/>
      <c r="N277" s="219"/>
      <c r="O277" s="219"/>
      <c r="P277" s="219"/>
      <c r="Q277" s="219"/>
      <c r="R277" s="219"/>
      <c r="S277" s="219"/>
      <c r="T277" s="220"/>
      <c r="AT277" s="221" t="s">
        <v>144</v>
      </c>
      <c r="AU277" s="221" t="s">
        <v>81</v>
      </c>
      <c r="AV277" s="13" t="s">
        <v>140</v>
      </c>
      <c r="AW277" s="13" t="s">
        <v>33</v>
      </c>
      <c r="AX277" s="13" t="s">
        <v>79</v>
      </c>
      <c r="AY277" s="221" t="s">
        <v>133</v>
      </c>
    </row>
    <row r="278" spans="2:65" s="1" customFormat="1" ht="16.5" customHeight="1">
      <c r="B278" s="33"/>
      <c r="C278" s="175" t="s">
        <v>346</v>
      </c>
      <c r="D278" s="175" t="s">
        <v>135</v>
      </c>
      <c r="E278" s="176" t="s">
        <v>347</v>
      </c>
      <c r="F278" s="177" t="s">
        <v>348</v>
      </c>
      <c r="G278" s="178" t="s">
        <v>138</v>
      </c>
      <c r="H278" s="179">
        <v>43.956000000000003</v>
      </c>
      <c r="I278" s="180"/>
      <c r="J278" s="181">
        <f>ROUND(I278*H278,2)</f>
        <v>0</v>
      </c>
      <c r="K278" s="177" t="s">
        <v>139</v>
      </c>
      <c r="L278" s="37"/>
      <c r="M278" s="182" t="s">
        <v>1</v>
      </c>
      <c r="N278" s="183" t="s">
        <v>43</v>
      </c>
      <c r="O278" s="59"/>
      <c r="P278" s="184">
        <f>O278*H278</f>
        <v>0</v>
      </c>
      <c r="Q278" s="184">
        <v>0</v>
      </c>
      <c r="R278" s="184">
        <f>Q278*H278</f>
        <v>0</v>
      </c>
      <c r="S278" s="184">
        <v>0</v>
      </c>
      <c r="T278" s="185">
        <f>S278*H278</f>
        <v>0</v>
      </c>
      <c r="AR278" s="16" t="s">
        <v>140</v>
      </c>
      <c r="AT278" s="16" t="s">
        <v>135</v>
      </c>
      <c r="AU278" s="16" t="s">
        <v>81</v>
      </c>
      <c r="AY278" s="16" t="s">
        <v>133</v>
      </c>
      <c r="BE278" s="186">
        <f>IF(N278="základní",J278,0)</f>
        <v>0</v>
      </c>
      <c r="BF278" s="186">
        <f>IF(N278="snížená",J278,0)</f>
        <v>0</v>
      </c>
      <c r="BG278" s="186">
        <f>IF(N278="zákl. přenesená",J278,0)</f>
        <v>0</v>
      </c>
      <c r="BH278" s="186">
        <f>IF(N278="sníž. přenesená",J278,0)</f>
        <v>0</v>
      </c>
      <c r="BI278" s="186">
        <f>IF(N278="nulová",J278,0)</f>
        <v>0</v>
      </c>
      <c r="BJ278" s="16" t="s">
        <v>79</v>
      </c>
      <c r="BK278" s="186">
        <f>ROUND(I278*H278,2)</f>
        <v>0</v>
      </c>
      <c r="BL278" s="16" t="s">
        <v>140</v>
      </c>
      <c r="BM278" s="16" t="s">
        <v>349</v>
      </c>
    </row>
    <row r="279" spans="2:65" s="1" customFormat="1" ht="19.5">
      <c r="B279" s="33"/>
      <c r="C279" s="34"/>
      <c r="D279" s="187" t="s">
        <v>142</v>
      </c>
      <c r="E279" s="34"/>
      <c r="F279" s="188" t="s">
        <v>350</v>
      </c>
      <c r="G279" s="34"/>
      <c r="H279" s="34"/>
      <c r="I279" s="103"/>
      <c r="J279" s="34"/>
      <c r="K279" s="34"/>
      <c r="L279" s="37"/>
      <c r="M279" s="189"/>
      <c r="N279" s="59"/>
      <c r="O279" s="59"/>
      <c r="P279" s="59"/>
      <c r="Q279" s="59"/>
      <c r="R279" s="59"/>
      <c r="S279" s="59"/>
      <c r="T279" s="60"/>
      <c r="AT279" s="16" t="s">
        <v>142</v>
      </c>
      <c r="AU279" s="16" t="s">
        <v>81</v>
      </c>
    </row>
    <row r="280" spans="2:65" s="11" customFormat="1" ht="11.25">
      <c r="B280" s="190"/>
      <c r="C280" s="191"/>
      <c r="D280" s="187" t="s">
        <v>144</v>
      </c>
      <c r="E280" s="192" t="s">
        <v>1</v>
      </c>
      <c r="F280" s="193" t="s">
        <v>351</v>
      </c>
      <c r="G280" s="191"/>
      <c r="H280" s="192" t="s">
        <v>1</v>
      </c>
      <c r="I280" s="194"/>
      <c r="J280" s="191"/>
      <c r="K280" s="191"/>
      <c r="L280" s="195"/>
      <c r="M280" s="196"/>
      <c r="N280" s="197"/>
      <c r="O280" s="197"/>
      <c r="P280" s="197"/>
      <c r="Q280" s="197"/>
      <c r="R280" s="197"/>
      <c r="S280" s="197"/>
      <c r="T280" s="198"/>
      <c r="AT280" s="199" t="s">
        <v>144</v>
      </c>
      <c r="AU280" s="199" t="s">
        <v>81</v>
      </c>
      <c r="AV280" s="11" t="s">
        <v>79</v>
      </c>
      <c r="AW280" s="11" t="s">
        <v>33</v>
      </c>
      <c r="AX280" s="11" t="s">
        <v>72</v>
      </c>
      <c r="AY280" s="199" t="s">
        <v>133</v>
      </c>
    </row>
    <row r="281" spans="2:65" s="12" customFormat="1" ht="11.25">
      <c r="B281" s="200"/>
      <c r="C281" s="201"/>
      <c r="D281" s="187" t="s">
        <v>144</v>
      </c>
      <c r="E281" s="202" t="s">
        <v>1</v>
      </c>
      <c r="F281" s="203" t="s">
        <v>352</v>
      </c>
      <c r="G281" s="201"/>
      <c r="H281" s="204">
        <v>43.956000000000003</v>
      </c>
      <c r="I281" s="205"/>
      <c r="J281" s="201"/>
      <c r="K281" s="201"/>
      <c r="L281" s="206"/>
      <c r="M281" s="207"/>
      <c r="N281" s="208"/>
      <c r="O281" s="208"/>
      <c r="P281" s="208"/>
      <c r="Q281" s="208"/>
      <c r="R281" s="208"/>
      <c r="S281" s="208"/>
      <c r="T281" s="209"/>
      <c r="AT281" s="210" t="s">
        <v>144</v>
      </c>
      <c r="AU281" s="210" t="s">
        <v>81</v>
      </c>
      <c r="AV281" s="12" t="s">
        <v>81</v>
      </c>
      <c r="AW281" s="12" t="s">
        <v>33</v>
      </c>
      <c r="AX281" s="12" t="s">
        <v>79</v>
      </c>
      <c r="AY281" s="210" t="s">
        <v>133</v>
      </c>
    </row>
    <row r="282" spans="2:65" s="1" customFormat="1" ht="16.5" customHeight="1">
      <c r="B282" s="33"/>
      <c r="C282" s="175" t="s">
        <v>353</v>
      </c>
      <c r="D282" s="175" t="s">
        <v>135</v>
      </c>
      <c r="E282" s="176" t="s">
        <v>354</v>
      </c>
      <c r="F282" s="177" t="s">
        <v>355</v>
      </c>
      <c r="G282" s="178" t="s">
        <v>138</v>
      </c>
      <c r="H282" s="179">
        <v>959.65200000000004</v>
      </c>
      <c r="I282" s="180"/>
      <c r="J282" s="181">
        <f>ROUND(I282*H282,2)</f>
        <v>0</v>
      </c>
      <c r="K282" s="177" t="s">
        <v>139</v>
      </c>
      <c r="L282" s="37"/>
      <c r="M282" s="182" t="s">
        <v>1</v>
      </c>
      <c r="N282" s="183" t="s">
        <v>43</v>
      </c>
      <c r="O282" s="59"/>
      <c r="P282" s="184">
        <f>O282*H282</f>
        <v>0</v>
      </c>
      <c r="Q282" s="184">
        <v>0</v>
      </c>
      <c r="R282" s="184">
        <f>Q282*H282</f>
        <v>0</v>
      </c>
      <c r="S282" s="184">
        <v>0</v>
      </c>
      <c r="T282" s="185">
        <f>S282*H282</f>
        <v>0</v>
      </c>
      <c r="AR282" s="16" t="s">
        <v>140</v>
      </c>
      <c r="AT282" s="16" t="s">
        <v>135</v>
      </c>
      <c r="AU282" s="16" t="s">
        <v>81</v>
      </c>
      <c r="AY282" s="16" t="s">
        <v>133</v>
      </c>
      <c r="BE282" s="186">
        <f>IF(N282="základní",J282,0)</f>
        <v>0</v>
      </c>
      <c r="BF282" s="186">
        <f>IF(N282="snížená",J282,0)</f>
        <v>0</v>
      </c>
      <c r="BG282" s="186">
        <f>IF(N282="zákl. přenesená",J282,0)</f>
        <v>0</v>
      </c>
      <c r="BH282" s="186">
        <f>IF(N282="sníž. přenesená",J282,0)</f>
        <v>0</v>
      </c>
      <c r="BI282" s="186">
        <f>IF(N282="nulová",J282,0)</f>
        <v>0</v>
      </c>
      <c r="BJ282" s="16" t="s">
        <v>79</v>
      </c>
      <c r="BK282" s="186">
        <f>ROUND(I282*H282,2)</f>
        <v>0</v>
      </c>
      <c r="BL282" s="16" t="s">
        <v>140</v>
      </c>
      <c r="BM282" s="16" t="s">
        <v>356</v>
      </c>
    </row>
    <row r="283" spans="2:65" s="1" customFormat="1" ht="19.5">
      <c r="B283" s="33"/>
      <c r="C283" s="34"/>
      <c r="D283" s="187" t="s">
        <v>142</v>
      </c>
      <c r="E283" s="34"/>
      <c r="F283" s="188" t="s">
        <v>357</v>
      </c>
      <c r="G283" s="34"/>
      <c r="H283" s="34"/>
      <c r="I283" s="103"/>
      <c r="J283" s="34"/>
      <c r="K283" s="34"/>
      <c r="L283" s="37"/>
      <c r="M283" s="189"/>
      <c r="N283" s="59"/>
      <c r="O283" s="59"/>
      <c r="P283" s="59"/>
      <c r="Q283" s="59"/>
      <c r="R283" s="59"/>
      <c r="S283" s="59"/>
      <c r="T283" s="60"/>
      <c r="AT283" s="16" t="s">
        <v>142</v>
      </c>
      <c r="AU283" s="16" t="s">
        <v>81</v>
      </c>
    </row>
    <row r="284" spans="2:65" s="11" customFormat="1" ht="11.25">
      <c r="B284" s="190"/>
      <c r="C284" s="191"/>
      <c r="D284" s="187" t="s">
        <v>144</v>
      </c>
      <c r="E284" s="192" t="s">
        <v>1</v>
      </c>
      <c r="F284" s="193" t="s">
        <v>306</v>
      </c>
      <c r="G284" s="191"/>
      <c r="H284" s="192" t="s">
        <v>1</v>
      </c>
      <c r="I284" s="194"/>
      <c r="J284" s="191"/>
      <c r="K284" s="191"/>
      <c r="L284" s="195"/>
      <c r="M284" s="196"/>
      <c r="N284" s="197"/>
      <c r="O284" s="197"/>
      <c r="P284" s="197"/>
      <c r="Q284" s="197"/>
      <c r="R284" s="197"/>
      <c r="S284" s="197"/>
      <c r="T284" s="198"/>
      <c r="AT284" s="199" t="s">
        <v>144</v>
      </c>
      <c r="AU284" s="199" t="s">
        <v>81</v>
      </c>
      <c r="AV284" s="11" t="s">
        <v>79</v>
      </c>
      <c r="AW284" s="11" t="s">
        <v>33</v>
      </c>
      <c r="AX284" s="11" t="s">
        <v>72</v>
      </c>
      <c r="AY284" s="199" t="s">
        <v>133</v>
      </c>
    </row>
    <row r="285" spans="2:65" s="11" customFormat="1" ht="11.25">
      <c r="B285" s="190"/>
      <c r="C285" s="191"/>
      <c r="D285" s="187" t="s">
        <v>144</v>
      </c>
      <c r="E285" s="192" t="s">
        <v>1</v>
      </c>
      <c r="F285" s="193" t="s">
        <v>283</v>
      </c>
      <c r="G285" s="191"/>
      <c r="H285" s="192" t="s">
        <v>1</v>
      </c>
      <c r="I285" s="194"/>
      <c r="J285" s="191"/>
      <c r="K285" s="191"/>
      <c r="L285" s="195"/>
      <c r="M285" s="196"/>
      <c r="N285" s="197"/>
      <c r="O285" s="197"/>
      <c r="P285" s="197"/>
      <c r="Q285" s="197"/>
      <c r="R285" s="197"/>
      <c r="S285" s="197"/>
      <c r="T285" s="198"/>
      <c r="AT285" s="199" t="s">
        <v>144</v>
      </c>
      <c r="AU285" s="199" t="s">
        <v>81</v>
      </c>
      <c r="AV285" s="11" t="s">
        <v>79</v>
      </c>
      <c r="AW285" s="11" t="s">
        <v>33</v>
      </c>
      <c r="AX285" s="11" t="s">
        <v>72</v>
      </c>
      <c r="AY285" s="199" t="s">
        <v>133</v>
      </c>
    </row>
    <row r="286" spans="2:65" s="12" customFormat="1" ht="11.25">
      <c r="B286" s="200"/>
      <c r="C286" s="201"/>
      <c r="D286" s="187" t="s">
        <v>144</v>
      </c>
      <c r="E286" s="202" t="s">
        <v>1</v>
      </c>
      <c r="F286" s="203" t="s">
        <v>358</v>
      </c>
      <c r="G286" s="201"/>
      <c r="H286" s="204">
        <v>52.704000000000001</v>
      </c>
      <c r="I286" s="205"/>
      <c r="J286" s="201"/>
      <c r="K286" s="201"/>
      <c r="L286" s="206"/>
      <c r="M286" s="207"/>
      <c r="N286" s="208"/>
      <c r="O286" s="208"/>
      <c r="P286" s="208"/>
      <c r="Q286" s="208"/>
      <c r="R286" s="208"/>
      <c r="S286" s="208"/>
      <c r="T286" s="209"/>
      <c r="AT286" s="210" t="s">
        <v>144</v>
      </c>
      <c r="AU286" s="210" t="s">
        <v>81</v>
      </c>
      <c r="AV286" s="12" t="s">
        <v>81</v>
      </c>
      <c r="AW286" s="12" t="s">
        <v>33</v>
      </c>
      <c r="AX286" s="12" t="s">
        <v>72</v>
      </c>
      <c r="AY286" s="210" t="s">
        <v>133</v>
      </c>
    </row>
    <row r="287" spans="2:65" s="11" customFormat="1" ht="11.25">
      <c r="B287" s="190"/>
      <c r="C287" s="191"/>
      <c r="D287" s="187" t="s">
        <v>144</v>
      </c>
      <c r="E287" s="192" t="s">
        <v>1</v>
      </c>
      <c r="F287" s="193" t="s">
        <v>147</v>
      </c>
      <c r="G287" s="191"/>
      <c r="H287" s="192" t="s">
        <v>1</v>
      </c>
      <c r="I287" s="194"/>
      <c r="J287" s="191"/>
      <c r="K287" s="191"/>
      <c r="L287" s="195"/>
      <c r="M287" s="196"/>
      <c r="N287" s="197"/>
      <c r="O287" s="197"/>
      <c r="P287" s="197"/>
      <c r="Q287" s="197"/>
      <c r="R287" s="197"/>
      <c r="S287" s="197"/>
      <c r="T287" s="198"/>
      <c r="AT287" s="199" t="s">
        <v>144</v>
      </c>
      <c r="AU287" s="199" t="s">
        <v>81</v>
      </c>
      <c r="AV287" s="11" t="s">
        <v>79</v>
      </c>
      <c r="AW287" s="11" t="s">
        <v>33</v>
      </c>
      <c r="AX287" s="11" t="s">
        <v>72</v>
      </c>
      <c r="AY287" s="199" t="s">
        <v>133</v>
      </c>
    </row>
    <row r="288" spans="2:65" s="12" customFormat="1" ht="11.25">
      <c r="B288" s="200"/>
      <c r="C288" s="201"/>
      <c r="D288" s="187" t="s">
        <v>144</v>
      </c>
      <c r="E288" s="202" t="s">
        <v>1</v>
      </c>
      <c r="F288" s="203" t="s">
        <v>359</v>
      </c>
      <c r="G288" s="201"/>
      <c r="H288" s="204">
        <v>906.94799999999998</v>
      </c>
      <c r="I288" s="205"/>
      <c r="J288" s="201"/>
      <c r="K288" s="201"/>
      <c r="L288" s="206"/>
      <c r="M288" s="207"/>
      <c r="N288" s="208"/>
      <c r="O288" s="208"/>
      <c r="P288" s="208"/>
      <c r="Q288" s="208"/>
      <c r="R288" s="208"/>
      <c r="S288" s="208"/>
      <c r="T288" s="209"/>
      <c r="AT288" s="210" t="s">
        <v>144</v>
      </c>
      <c r="AU288" s="210" t="s">
        <v>81</v>
      </c>
      <c r="AV288" s="12" t="s">
        <v>81</v>
      </c>
      <c r="AW288" s="12" t="s">
        <v>33</v>
      </c>
      <c r="AX288" s="12" t="s">
        <v>72</v>
      </c>
      <c r="AY288" s="210" t="s">
        <v>133</v>
      </c>
    </row>
    <row r="289" spans="2:65" s="13" customFormat="1" ht="11.25">
      <c r="B289" s="211"/>
      <c r="C289" s="212"/>
      <c r="D289" s="187" t="s">
        <v>144</v>
      </c>
      <c r="E289" s="213" t="s">
        <v>1</v>
      </c>
      <c r="F289" s="214" t="s">
        <v>149</v>
      </c>
      <c r="G289" s="212"/>
      <c r="H289" s="215">
        <v>959.65200000000004</v>
      </c>
      <c r="I289" s="216"/>
      <c r="J289" s="212"/>
      <c r="K289" s="212"/>
      <c r="L289" s="217"/>
      <c r="M289" s="218"/>
      <c r="N289" s="219"/>
      <c r="O289" s="219"/>
      <c r="P289" s="219"/>
      <c r="Q289" s="219"/>
      <c r="R289" s="219"/>
      <c r="S289" s="219"/>
      <c r="T289" s="220"/>
      <c r="AT289" s="221" t="s">
        <v>144</v>
      </c>
      <c r="AU289" s="221" t="s">
        <v>81</v>
      </c>
      <c r="AV289" s="13" t="s">
        <v>140</v>
      </c>
      <c r="AW289" s="13" t="s">
        <v>33</v>
      </c>
      <c r="AX289" s="13" t="s">
        <v>79</v>
      </c>
      <c r="AY289" s="221" t="s">
        <v>133</v>
      </c>
    </row>
    <row r="290" spans="2:65" s="1" customFormat="1" ht="16.5" customHeight="1">
      <c r="B290" s="33"/>
      <c r="C290" s="175" t="s">
        <v>360</v>
      </c>
      <c r="D290" s="175" t="s">
        <v>135</v>
      </c>
      <c r="E290" s="176" t="s">
        <v>361</v>
      </c>
      <c r="F290" s="177" t="s">
        <v>362</v>
      </c>
      <c r="G290" s="178" t="s">
        <v>138</v>
      </c>
      <c r="H290" s="179">
        <v>68.08</v>
      </c>
      <c r="I290" s="180"/>
      <c r="J290" s="181">
        <f>ROUND(I290*H290,2)</f>
        <v>0</v>
      </c>
      <c r="K290" s="177" t="s">
        <v>139</v>
      </c>
      <c r="L290" s="37"/>
      <c r="M290" s="182" t="s">
        <v>1</v>
      </c>
      <c r="N290" s="183" t="s">
        <v>43</v>
      </c>
      <c r="O290" s="59"/>
      <c r="P290" s="184">
        <f>O290*H290</f>
        <v>0</v>
      </c>
      <c r="Q290" s="184">
        <v>0</v>
      </c>
      <c r="R290" s="184">
        <f>Q290*H290</f>
        <v>0</v>
      </c>
      <c r="S290" s="184">
        <v>0</v>
      </c>
      <c r="T290" s="185">
        <f>S290*H290</f>
        <v>0</v>
      </c>
      <c r="AR290" s="16" t="s">
        <v>140</v>
      </c>
      <c r="AT290" s="16" t="s">
        <v>135</v>
      </c>
      <c r="AU290" s="16" t="s">
        <v>81</v>
      </c>
      <c r="AY290" s="16" t="s">
        <v>133</v>
      </c>
      <c r="BE290" s="186">
        <f>IF(N290="základní",J290,0)</f>
        <v>0</v>
      </c>
      <c r="BF290" s="186">
        <f>IF(N290="snížená",J290,0)</f>
        <v>0</v>
      </c>
      <c r="BG290" s="186">
        <f>IF(N290="zákl. přenesená",J290,0)</f>
        <v>0</v>
      </c>
      <c r="BH290" s="186">
        <f>IF(N290="sníž. přenesená",J290,0)</f>
        <v>0</v>
      </c>
      <c r="BI290" s="186">
        <f>IF(N290="nulová",J290,0)</f>
        <v>0</v>
      </c>
      <c r="BJ290" s="16" t="s">
        <v>79</v>
      </c>
      <c r="BK290" s="186">
        <f>ROUND(I290*H290,2)</f>
        <v>0</v>
      </c>
      <c r="BL290" s="16" t="s">
        <v>140</v>
      </c>
      <c r="BM290" s="16" t="s">
        <v>363</v>
      </c>
    </row>
    <row r="291" spans="2:65" s="1" customFormat="1" ht="19.5">
      <c r="B291" s="33"/>
      <c r="C291" s="34"/>
      <c r="D291" s="187" t="s">
        <v>142</v>
      </c>
      <c r="E291" s="34"/>
      <c r="F291" s="188" t="s">
        <v>364</v>
      </c>
      <c r="G291" s="34"/>
      <c r="H291" s="34"/>
      <c r="I291" s="103"/>
      <c r="J291" s="34"/>
      <c r="K291" s="34"/>
      <c r="L291" s="37"/>
      <c r="M291" s="189"/>
      <c r="N291" s="59"/>
      <c r="O291" s="59"/>
      <c r="P291" s="59"/>
      <c r="Q291" s="59"/>
      <c r="R291" s="59"/>
      <c r="S291" s="59"/>
      <c r="T291" s="60"/>
      <c r="AT291" s="16" t="s">
        <v>142</v>
      </c>
      <c r="AU291" s="16" t="s">
        <v>81</v>
      </c>
    </row>
    <row r="292" spans="2:65" s="11" customFormat="1" ht="11.25">
      <c r="B292" s="190"/>
      <c r="C292" s="191"/>
      <c r="D292" s="187" t="s">
        <v>144</v>
      </c>
      <c r="E292" s="192" t="s">
        <v>1</v>
      </c>
      <c r="F292" s="193" t="s">
        <v>365</v>
      </c>
      <c r="G292" s="191"/>
      <c r="H292" s="192" t="s">
        <v>1</v>
      </c>
      <c r="I292" s="194"/>
      <c r="J292" s="191"/>
      <c r="K292" s="191"/>
      <c r="L292" s="195"/>
      <c r="M292" s="196"/>
      <c r="N292" s="197"/>
      <c r="O292" s="197"/>
      <c r="P292" s="197"/>
      <c r="Q292" s="197"/>
      <c r="R292" s="197"/>
      <c r="S292" s="197"/>
      <c r="T292" s="198"/>
      <c r="AT292" s="199" t="s">
        <v>144</v>
      </c>
      <c r="AU292" s="199" t="s">
        <v>81</v>
      </c>
      <c r="AV292" s="11" t="s">
        <v>79</v>
      </c>
      <c r="AW292" s="11" t="s">
        <v>33</v>
      </c>
      <c r="AX292" s="11" t="s">
        <v>72</v>
      </c>
      <c r="AY292" s="199" t="s">
        <v>133</v>
      </c>
    </row>
    <row r="293" spans="2:65" s="12" customFormat="1" ht="11.25">
      <c r="B293" s="200"/>
      <c r="C293" s="201"/>
      <c r="D293" s="187" t="s">
        <v>144</v>
      </c>
      <c r="E293" s="202" t="s">
        <v>1</v>
      </c>
      <c r="F293" s="203" t="s">
        <v>366</v>
      </c>
      <c r="G293" s="201"/>
      <c r="H293" s="204">
        <v>68.08</v>
      </c>
      <c r="I293" s="205"/>
      <c r="J293" s="201"/>
      <c r="K293" s="201"/>
      <c r="L293" s="206"/>
      <c r="M293" s="207"/>
      <c r="N293" s="208"/>
      <c r="O293" s="208"/>
      <c r="P293" s="208"/>
      <c r="Q293" s="208"/>
      <c r="R293" s="208"/>
      <c r="S293" s="208"/>
      <c r="T293" s="209"/>
      <c r="AT293" s="210" t="s">
        <v>144</v>
      </c>
      <c r="AU293" s="210" t="s">
        <v>81</v>
      </c>
      <c r="AV293" s="12" t="s">
        <v>81</v>
      </c>
      <c r="AW293" s="12" t="s">
        <v>33</v>
      </c>
      <c r="AX293" s="12" t="s">
        <v>79</v>
      </c>
      <c r="AY293" s="210" t="s">
        <v>133</v>
      </c>
    </row>
    <row r="294" spans="2:65" s="1" customFormat="1" ht="16.5" customHeight="1">
      <c r="B294" s="33"/>
      <c r="C294" s="175" t="s">
        <v>367</v>
      </c>
      <c r="D294" s="175" t="s">
        <v>135</v>
      </c>
      <c r="E294" s="176" t="s">
        <v>368</v>
      </c>
      <c r="F294" s="177" t="s">
        <v>369</v>
      </c>
      <c r="G294" s="178" t="s">
        <v>211</v>
      </c>
      <c r="H294" s="179">
        <v>1026.0519999999999</v>
      </c>
      <c r="I294" s="180"/>
      <c r="J294" s="181">
        <f>ROUND(I294*H294,2)</f>
        <v>0</v>
      </c>
      <c r="K294" s="177" t="s">
        <v>139</v>
      </c>
      <c r="L294" s="37"/>
      <c r="M294" s="182" t="s">
        <v>1</v>
      </c>
      <c r="N294" s="183" t="s">
        <v>43</v>
      </c>
      <c r="O294" s="59"/>
      <c r="P294" s="184">
        <f>O294*H294</f>
        <v>0</v>
      </c>
      <c r="Q294" s="184">
        <v>0</v>
      </c>
      <c r="R294" s="184">
        <f>Q294*H294</f>
        <v>0</v>
      </c>
      <c r="S294" s="184">
        <v>0</v>
      </c>
      <c r="T294" s="185">
        <f>S294*H294</f>
        <v>0</v>
      </c>
      <c r="AR294" s="16" t="s">
        <v>140</v>
      </c>
      <c r="AT294" s="16" t="s">
        <v>135</v>
      </c>
      <c r="AU294" s="16" t="s">
        <v>81</v>
      </c>
      <c r="AY294" s="16" t="s">
        <v>133</v>
      </c>
      <c r="BE294" s="186">
        <f>IF(N294="základní",J294,0)</f>
        <v>0</v>
      </c>
      <c r="BF294" s="186">
        <f>IF(N294="snížená",J294,0)</f>
        <v>0</v>
      </c>
      <c r="BG294" s="186">
        <f>IF(N294="zákl. přenesená",J294,0)</f>
        <v>0</v>
      </c>
      <c r="BH294" s="186">
        <f>IF(N294="sníž. přenesená",J294,0)</f>
        <v>0</v>
      </c>
      <c r="BI294" s="186">
        <f>IF(N294="nulová",J294,0)</f>
        <v>0</v>
      </c>
      <c r="BJ294" s="16" t="s">
        <v>79</v>
      </c>
      <c r="BK294" s="186">
        <f>ROUND(I294*H294,2)</f>
        <v>0</v>
      </c>
      <c r="BL294" s="16" t="s">
        <v>140</v>
      </c>
      <c r="BM294" s="16" t="s">
        <v>370</v>
      </c>
    </row>
    <row r="295" spans="2:65" s="1" customFormat="1" ht="11.25">
      <c r="B295" s="33"/>
      <c r="C295" s="34"/>
      <c r="D295" s="187" t="s">
        <v>142</v>
      </c>
      <c r="E295" s="34"/>
      <c r="F295" s="188" t="s">
        <v>369</v>
      </c>
      <c r="G295" s="34"/>
      <c r="H295" s="34"/>
      <c r="I295" s="103"/>
      <c r="J295" s="34"/>
      <c r="K295" s="34"/>
      <c r="L295" s="37"/>
      <c r="M295" s="189"/>
      <c r="N295" s="59"/>
      <c r="O295" s="59"/>
      <c r="P295" s="59"/>
      <c r="Q295" s="59"/>
      <c r="R295" s="59"/>
      <c r="S295" s="59"/>
      <c r="T295" s="60"/>
      <c r="AT295" s="16" t="s">
        <v>142</v>
      </c>
      <c r="AU295" s="16" t="s">
        <v>81</v>
      </c>
    </row>
    <row r="296" spans="2:65" s="11" customFormat="1" ht="11.25">
      <c r="B296" s="190"/>
      <c r="C296" s="191"/>
      <c r="D296" s="187" t="s">
        <v>144</v>
      </c>
      <c r="E296" s="192" t="s">
        <v>1</v>
      </c>
      <c r="F296" s="193" t="s">
        <v>213</v>
      </c>
      <c r="G296" s="191"/>
      <c r="H296" s="192" t="s">
        <v>1</v>
      </c>
      <c r="I296" s="194"/>
      <c r="J296" s="191"/>
      <c r="K296" s="191"/>
      <c r="L296" s="195"/>
      <c r="M296" s="196"/>
      <c r="N296" s="197"/>
      <c r="O296" s="197"/>
      <c r="P296" s="197"/>
      <c r="Q296" s="197"/>
      <c r="R296" s="197"/>
      <c r="S296" s="197"/>
      <c r="T296" s="198"/>
      <c r="AT296" s="199" t="s">
        <v>144</v>
      </c>
      <c r="AU296" s="199" t="s">
        <v>81</v>
      </c>
      <c r="AV296" s="11" t="s">
        <v>79</v>
      </c>
      <c r="AW296" s="11" t="s">
        <v>33</v>
      </c>
      <c r="AX296" s="11" t="s">
        <v>72</v>
      </c>
      <c r="AY296" s="199" t="s">
        <v>133</v>
      </c>
    </row>
    <row r="297" spans="2:65" s="12" customFormat="1" ht="11.25">
      <c r="B297" s="200"/>
      <c r="C297" s="201"/>
      <c r="D297" s="187" t="s">
        <v>144</v>
      </c>
      <c r="E297" s="202" t="s">
        <v>1</v>
      </c>
      <c r="F297" s="203" t="s">
        <v>371</v>
      </c>
      <c r="G297" s="201"/>
      <c r="H297" s="204">
        <v>32.567999999999998</v>
      </c>
      <c r="I297" s="205"/>
      <c r="J297" s="201"/>
      <c r="K297" s="201"/>
      <c r="L297" s="206"/>
      <c r="M297" s="207"/>
      <c r="N297" s="208"/>
      <c r="O297" s="208"/>
      <c r="P297" s="208"/>
      <c r="Q297" s="208"/>
      <c r="R297" s="208"/>
      <c r="S297" s="208"/>
      <c r="T297" s="209"/>
      <c r="AT297" s="210" t="s">
        <v>144</v>
      </c>
      <c r="AU297" s="210" t="s">
        <v>81</v>
      </c>
      <c r="AV297" s="12" t="s">
        <v>81</v>
      </c>
      <c r="AW297" s="12" t="s">
        <v>33</v>
      </c>
      <c r="AX297" s="12" t="s">
        <v>72</v>
      </c>
      <c r="AY297" s="210" t="s">
        <v>133</v>
      </c>
    </row>
    <row r="298" spans="2:65" s="12" customFormat="1" ht="11.25">
      <c r="B298" s="200"/>
      <c r="C298" s="201"/>
      <c r="D298" s="187" t="s">
        <v>144</v>
      </c>
      <c r="E298" s="202" t="s">
        <v>1</v>
      </c>
      <c r="F298" s="203" t="s">
        <v>372</v>
      </c>
      <c r="G298" s="201"/>
      <c r="H298" s="204">
        <v>94</v>
      </c>
      <c r="I298" s="205"/>
      <c r="J298" s="201"/>
      <c r="K298" s="201"/>
      <c r="L298" s="206"/>
      <c r="M298" s="207"/>
      <c r="N298" s="208"/>
      <c r="O298" s="208"/>
      <c r="P298" s="208"/>
      <c r="Q298" s="208"/>
      <c r="R298" s="208"/>
      <c r="S298" s="208"/>
      <c r="T298" s="209"/>
      <c r="AT298" s="210" t="s">
        <v>144</v>
      </c>
      <c r="AU298" s="210" t="s">
        <v>81</v>
      </c>
      <c r="AV298" s="12" t="s">
        <v>81</v>
      </c>
      <c r="AW298" s="12" t="s">
        <v>33</v>
      </c>
      <c r="AX298" s="12" t="s">
        <v>72</v>
      </c>
      <c r="AY298" s="210" t="s">
        <v>133</v>
      </c>
    </row>
    <row r="299" spans="2:65" s="12" customFormat="1" ht="11.25">
      <c r="B299" s="200"/>
      <c r="C299" s="201"/>
      <c r="D299" s="187" t="s">
        <v>144</v>
      </c>
      <c r="E299" s="202" t="s">
        <v>1</v>
      </c>
      <c r="F299" s="203" t="s">
        <v>373</v>
      </c>
      <c r="G299" s="201"/>
      <c r="H299" s="204">
        <v>15.958</v>
      </c>
      <c r="I299" s="205"/>
      <c r="J299" s="201"/>
      <c r="K299" s="201"/>
      <c r="L299" s="206"/>
      <c r="M299" s="207"/>
      <c r="N299" s="208"/>
      <c r="O299" s="208"/>
      <c r="P299" s="208"/>
      <c r="Q299" s="208"/>
      <c r="R299" s="208"/>
      <c r="S299" s="208"/>
      <c r="T299" s="209"/>
      <c r="AT299" s="210" t="s">
        <v>144</v>
      </c>
      <c r="AU299" s="210" t="s">
        <v>81</v>
      </c>
      <c r="AV299" s="12" t="s">
        <v>81</v>
      </c>
      <c r="AW299" s="12" t="s">
        <v>33</v>
      </c>
      <c r="AX299" s="12" t="s">
        <v>72</v>
      </c>
      <c r="AY299" s="210" t="s">
        <v>133</v>
      </c>
    </row>
    <row r="300" spans="2:65" s="12" customFormat="1" ht="11.25">
      <c r="B300" s="200"/>
      <c r="C300" s="201"/>
      <c r="D300" s="187" t="s">
        <v>144</v>
      </c>
      <c r="E300" s="202" t="s">
        <v>1</v>
      </c>
      <c r="F300" s="203" t="s">
        <v>374</v>
      </c>
      <c r="G300" s="201"/>
      <c r="H300" s="204">
        <v>44.036000000000001</v>
      </c>
      <c r="I300" s="205"/>
      <c r="J300" s="201"/>
      <c r="K300" s="201"/>
      <c r="L300" s="206"/>
      <c r="M300" s="207"/>
      <c r="N300" s="208"/>
      <c r="O300" s="208"/>
      <c r="P300" s="208"/>
      <c r="Q300" s="208"/>
      <c r="R300" s="208"/>
      <c r="S300" s="208"/>
      <c r="T300" s="209"/>
      <c r="AT300" s="210" t="s">
        <v>144</v>
      </c>
      <c r="AU300" s="210" t="s">
        <v>81</v>
      </c>
      <c r="AV300" s="12" t="s">
        <v>81</v>
      </c>
      <c r="AW300" s="12" t="s">
        <v>33</v>
      </c>
      <c r="AX300" s="12" t="s">
        <v>72</v>
      </c>
      <c r="AY300" s="210" t="s">
        <v>133</v>
      </c>
    </row>
    <row r="301" spans="2:65" s="12" customFormat="1" ht="11.25">
      <c r="B301" s="200"/>
      <c r="C301" s="201"/>
      <c r="D301" s="187" t="s">
        <v>144</v>
      </c>
      <c r="E301" s="202" t="s">
        <v>1</v>
      </c>
      <c r="F301" s="203" t="s">
        <v>375</v>
      </c>
      <c r="G301" s="201"/>
      <c r="H301" s="204">
        <v>53.933999999999997</v>
      </c>
      <c r="I301" s="205"/>
      <c r="J301" s="201"/>
      <c r="K301" s="201"/>
      <c r="L301" s="206"/>
      <c r="M301" s="207"/>
      <c r="N301" s="208"/>
      <c r="O301" s="208"/>
      <c r="P301" s="208"/>
      <c r="Q301" s="208"/>
      <c r="R301" s="208"/>
      <c r="S301" s="208"/>
      <c r="T301" s="209"/>
      <c r="AT301" s="210" t="s">
        <v>144</v>
      </c>
      <c r="AU301" s="210" t="s">
        <v>81</v>
      </c>
      <c r="AV301" s="12" t="s">
        <v>81</v>
      </c>
      <c r="AW301" s="12" t="s">
        <v>33</v>
      </c>
      <c r="AX301" s="12" t="s">
        <v>72</v>
      </c>
      <c r="AY301" s="210" t="s">
        <v>133</v>
      </c>
    </row>
    <row r="302" spans="2:65" s="12" customFormat="1" ht="11.25">
      <c r="B302" s="200"/>
      <c r="C302" s="201"/>
      <c r="D302" s="187" t="s">
        <v>144</v>
      </c>
      <c r="E302" s="202" t="s">
        <v>1</v>
      </c>
      <c r="F302" s="203" t="s">
        <v>376</v>
      </c>
      <c r="G302" s="201"/>
      <c r="H302" s="204">
        <v>28.555</v>
      </c>
      <c r="I302" s="205"/>
      <c r="J302" s="201"/>
      <c r="K302" s="201"/>
      <c r="L302" s="206"/>
      <c r="M302" s="207"/>
      <c r="N302" s="208"/>
      <c r="O302" s="208"/>
      <c r="P302" s="208"/>
      <c r="Q302" s="208"/>
      <c r="R302" s="208"/>
      <c r="S302" s="208"/>
      <c r="T302" s="209"/>
      <c r="AT302" s="210" t="s">
        <v>144</v>
      </c>
      <c r="AU302" s="210" t="s">
        <v>81</v>
      </c>
      <c r="AV302" s="12" t="s">
        <v>81</v>
      </c>
      <c r="AW302" s="12" t="s">
        <v>33</v>
      </c>
      <c r="AX302" s="12" t="s">
        <v>72</v>
      </c>
      <c r="AY302" s="210" t="s">
        <v>133</v>
      </c>
    </row>
    <row r="303" spans="2:65" s="12" customFormat="1" ht="11.25">
      <c r="B303" s="200"/>
      <c r="C303" s="201"/>
      <c r="D303" s="187" t="s">
        <v>144</v>
      </c>
      <c r="E303" s="202" t="s">
        <v>1</v>
      </c>
      <c r="F303" s="203" t="s">
        <v>377</v>
      </c>
      <c r="G303" s="201"/>
      <c r="H303" s="204">
        <v>101.5</v>
      </c>
      <c r="I303" s="205"/>
      <c r="J303" s="201"/>
      <c r="K303" s="201"/>
      <c r="L303" s="206"/>
      <c r="M303" s="207"/>
      <c r="N303" s="208"/>
      <c r="O303" s="208"/>
      <c r="P303" s="208"/>
      <c r="Q303" s="208"/>
      <c r="R303" s="208"/>
      <c r="S303" s="208"/>
      <c r="T303" s="209"/>
      <c r="AT303" s="210" t="s">
        <v>144</v>
      </c>
      <c r="AU303" s="210" t="s">
        <v>81</v>
      </c>
      <c r="AV303" s="12" t="s">
        <v>81</v>
      </c>
      <c r="AW303" s="12" t="s">
        <v>33</v>
      </c>
      <c r="AX303" s="12" t="s">
        <v>72</v>
      </c>
      <c r="AY303" s="210" t="s">
        <v>133</v>
      </c>
    </row>
    <row r="304" spans="2:65" s="12" customFormat="1" ht="11.25">
      <c r="B304" s="200"/>
      <c r="C304" s="201"/>
      <c r="D304" s="187" t="s">
        <v>144</v>
      </c>
      <c r="E304" s="202" t="s">
        <v>1</v>
      </c>
      <c r="F304" s="203" t="s">
        <v>378</v>
      </c>
      <c r="G304" s="201"/>
      <c r="H304" s="204">
        <v>68.16</v>
      </c>
      <c r="I304" s="205"/>
      <c r="J304" s="201"/>
      <c r="K304" s="201"/>
      <c r="L304" s="206"/>
      <c r="M304" s="207"/>
      <c r="N304" s="208"/>
      <c r="O304" s="208"/>
      <c r="P304" s="208"/>
      <c r="Q304" s="208"/>
      <c r="R304" s="208"/>
      <c r="S304" s="208"/>
      <c r="T304" s="209"/>
      <c r="AT304" s="210" t="s">
        <v>144</v>
      </c>
      <c r="AU304" s="210" t="s">
        <v>81</v>
      </c>
      <c r="AV304" s="12" t="s">
        <v>81</v>
      </c>
      <c r="AW304" s="12" t="s">
        <v>33</v>
      </c>
      <c r="AX304" s="12" t="s">
        <v>72</v>
      </c>
      <c r="AY304" s="210" t="s">
        <v>133</v>
      </c>
    </row>
    <row r="305" spans="2:51" s="12" customFormat="1" ht="11.25">
      <c r="B305" s="200"/>
      <c r="C305" s="201"/>
      <c r="D305" s="187" t="s">
        <v>144</v>
      </c>
      <c r="E305" s="202" t="s">
        <v>1</v>
      </c>
      <c r="F305" s="203" t="s">
        <v>379</v>
      </c>
      <c r="G305" s="201"/>
      <c r="H305" s="204">
        <v>24.36</v>
      </c>
      <c r="I305" s="205"/>
      <c r="J305" s="201"/>
      <c r="K305" s="201"/>
      <c r="L305" s="206"/>
      <c r="M305" s="207"/>
      <c r="N305" s="208"/>
      <c r="O305" s="208"/>
      <c r="P305" s="208"/>
      <c r="Q305" s="208"/>
      <c r="R305" s="208"/>
      <c r="S305" s="208"/>
      <c r="T305" s="209"/>
      <c r="AT305" s="210" t="s">
        <v>144</v>
      </c>
      <c r="AU305" s="210" t="s">
        <v>81</v>
      </c>
      <c r="AV305" s="12" t="s">
        <v>81</v>
      </c>
      <c r="AW305" s="12" t="s">
        <v>33</v>
      </c>
      <c r="AX305" s="12" t="s">
        <v>72</v>
      </c>
      <c r="AY305" s="210" t="s">
        <v>133</v>
      </c>
    </row>
    <row r="306" spans="2:51" s="12" customFormat="1" ht="11.25">
      <c r="B306" s="200"/>
      <c r="C306" s="201"/>
      <c r="D306" s="187" t="s">
        <v>144</v>
      </c>
      <c r="E306" s="202" t="s">
        <v>1</v>
      </c>
      <c r="F306" s="203" t="s">
        <v>380</v>
      </c>
      <c r="G306" s="201"/>
      <c r="H306" s="204">
        <v>14.058</v>
      </c>
      <c r="I306" s="205"/>
      <c r="J306" s="201"/>
      <c r="K306" s="201"/>
      <c r="L306" s="206"/>
      <c r="M306" s="207"/>
      <c r="N306" s="208"/>
      <c r="O306" s="208"/>
      <c r="P306" s="208"/>
      <c r="Q306" s="208"/>
      <c r="R306" s="208"/>
      <c r="S306" s="208"/>
      <c r="T306" s="209"/>
      <c r="AT306" s="210" t="s">
        <v>144</v>
      </c>
      <c r="AU306" s="210" t="s">
        <v>81</v>
      </c>
      <c r="AV306" s="12" t="s">
        <v>81</v>
      </c>
      <c r="AW306" s="12" t="s">
        <v>33</v>
      </c>
      <c r="AX306" s="12" t="s">
        <v>72</v>
      </c>
      <c r="AY306" s="210" t="s">
        <v>133</v>
      </c>
    </row>
    <row r="307" spans="2:51" s="12" customFormat="1" ht="11.25">
      <c r="B307" s="200"/>
      <c r="C307" s="201"/>
      <c r="D307" s="187" t="s">
        <v>144</v>
      </c>
      <c r="E307" s="202" t="s">
        <v>1</v>
      </c>
      <c r="F307" s="203" t="s">
        <v>381</v>
      </c>
      <c r="G307" s="201"/>
      <c r="H307" s="204">
        <v>93.53</v>
      </c>
      <c r="I307" s="205"/>
      <c r="J307" s="201"/>
      <c r="K307" s="201"/>
      <c r="L307" s="206"/>
      <c r="M307" s="207"/>
      <c r="N307" s="208"/>
      <c r="O307" s="208"/>
      <c r="P307" s="208"/>
      <c r="Q307" s="208"/>
      <c r="R307" s="208"/>
      <c r="S307" s="208"/>
      <c r="T307" s="209"/>
      <c r="AT307" s="210" t="s">
        <v>144</v>
      </c>
      <c r="AU307" s="210" t="s">
        <v>81</v>
      </c>
      <c r="AV307" s="12" t="s">
        <v>81</v>
      </c>
      <c r="AW307" s="12" t="s">
        <v>33</v>
      </c>
      <c r="AX307" s="12" t="s">
        <v>72</v>
      </c>
      <c r="AY307" s="210" t="s">
        <v>133</v>
      </c>
    </row>
    <row r="308" spans="2:51" s="12" customFormat="1" ht="11.25">
      <c r="B308" s="200"/>
      <c r="C308" s="201"/>
      <c r="D308" s="187" t="s">
        <v>144</v>
      </c>
      <c r="E308" s="202" t="s">
        <v>1</v>
      </c>
      <c r="F308" s="203" t="s">
        <v>382</v>
      </c>
      <c r="G308" s="201"/>
      <c r="H308" s="204">
        <v>18.291</v>
      </c>
      <c r="I308" s="205"/>
      <c r="J308" s="201"/>
      <c r="K308" s="201"/>
      <c r="L308" s="206"/>
      <c r="M308" s="207"/>
      <c r="N308" s="208"/>
      <c r="O308" s="208"/>
      <c r="P308" s="208"/>
      <c r="Q308" s="208"/>
      <c r="R308" s="208"/>
      <c r="S308" s="208"/>
      <c r="T308" s="209"/>
      <c r="AT308" s="210" t="s">
        <v>144</v>
      </c>
      <c r="AU308" s="210" t="s">
        <v>81</v>
      </c>
      <c r="AV308" s="12" t="s">
        <v>81</v>
      </c>
      <c r="AW308" s="12" t="s">
        <v>33</v>
      </c>
      <c r="AX308" s="12" t="s">
        <v>72</v>
      </c>
      <c r="AY308" s="210" t="s">
        <v>133</v>
      </c>
    </row>
    <row r="309" spans="2:51" s="12" customFormat="1" ht="11.25">
      <c r="B309" s="200"/>
      <c r="C309" s="201"/>
      <c r="D309" s="187" t="s">
        <v>144</v>
      </c>
      <c r="E309" s="202" t="s">
        <v>1</v>
      </c>
      <c r="F309" s="203" t="s">
        <v>383</v>
      </c>
      <c r="G309" s="201"/>
      <c r="H309" s="204">
        <v>46</v>
      </c>
      <c r="I309" s="205"/>
      <c r="J309" s="201"/>
      <c r="K309" s="201"/>
      <c r="L309" s="206"/>
      <c r="M309" s="207"/>
      <c r="N309" s="208"/>
      <c r="O309" s="208"/>
      <c r="P309" s="208"/>
      <c r="Q309" s="208"/>
      <c r="R309" s="208"/>
      <c r="S309" s="208"/>
      <c r="T309" s="209"/>
      <c r="AT309" s="210" t="s">
        <v>144</v>
      </c>
      <c r="AU309" s="210" t="s">
        <v>81</v>
      </c>
      <c r="AV309" s="12" t="s">
        <v>81</v>
      </c>
      <c r="AW309" s="12" t="s">
        <v>33</v>
      </c>
      <c r="AX309" s="12" t="s">
        <v>72</v>
      </c>
      <c r="AY309" s="210" t="s">
        <v>133</v>
      </c>
    </row>
    <row r="310" spans="2:51" s="12" customFormat="1" ht="11.25">
      <c r="B310" s="200"/>
      <c r="C310" s="201"/>
      <c r="D310" s="187" t="s">
        <v>144</v>
      </c>
      <c r="E310" s="202" t="s">
        <v>1</v>
      </c>
      <c r="F310" s="203" t="s">
        <v>384</v>
      </c>
      <c r="G310" s="201"/>
      <c r="H310" s="204">
        <v>38.207999999999998</v>
      </c>
      <c r="I310" s="205"/>
      <c r="J310" s="201"/>
      <c r="K310" s="201"/>
      <c r="L310" s="206"/>
      <c r="M310" s="207"/>
      <c r="N310" s="208"/>
      <c r="O310" s="208"/>
      <c r="P310" s="208"/>
      <c r="Q310" s="208"/>
      <c r="R310" s="208"/>
      <c r="S310" s="208"/>
      <c r="T310" s="209"/>
      <c r="AT310" s="210" t="s">
        <v>144</v>
      </c>
      <c r="AU310" s="210" t="s">
        <v>81</v>
      </c>
      <c r="AV310" s="12" t="s">
        <v>81</v>
      </c>
      <c r="AW310" s="12" t="s">
        <v>33</v>
      </c>
      <c r="AX310" s="12" t="s">
        <v>72</v>
      </c>
      <c r="AY310" s="210" t="s">
        <v>133</v>
      </c>
    </row>
    <row r="311" spans="2:51" s="12" customFormat="1" ht="11.25">
      <c r="B311" s="200"/>
      <c r="C311" s="201"/>
      <c r="D311" s="187" t="s">
        <v>144</v>
      </c>
      <c r="E311" s="202" t="s">
        <v>1</v>
      </c>
      <c r="F311" s="203" t="s">
        <v>385</v>
      </c>
      <c r="G311" s="201"/>
      <c r="H311" s="204">
        <v>100</v>
      </c>
      <c r="I311" s="205"/>
      <c r="J311" s="201"/>
      <c r="K311" s="201"/>
      <c r="L311" s="206"/>
      <c r="M311" s="207"/>
      <c r="N311" s="208"/>
      <c r="O311" s="208"/>
      <c r="P311" s="208"/>
      <c r="Q311" s="208"/>
      <c r="R311" s="208"/>
      <c r="S311" s="208"/>
      <c r="T311" s="209"/>
      <c r="AT311" s="210" t="s">
        <v>144</v>
      </c>
      <c r="AU311" s="210" t="s">
        <v>81</v>
      </c>
      <c r="AV311" s="12" t="s">
        <v>81</v>
      </c>
      <c r="AW311" s="12" t="s">
        <v>33</v>
      </c>
      <c r="AX311" s="12" t="s">
        <v>72</v>
      </c>
      <c r="AY311" s="210" t="s">
        <v>133</v>
      </c>
    </row>
    <row r="312" spans="2:51" s="12" customFormat="1" ht="11.25">
      <c r="B312" s="200"/>
      <c r="C312" s="201"/>
      <c r="D312" s="187" t="s">
        <v>144</v>
      </c>
      <c r="E312" s="202" t="s">
        <v>1</v>
      </c>
      <c r="F312" s="203" t="s">
        <v>386</v>
      </c>
      <c r="G312" s="201"/>
      <c r="H312" s="204">
        <v>33.33</v>
      </c>
      <c r="I312" s="205"/>
      <c r="J312" s="201"/>
      <c r="K312" s="201"/>
      <c r="L312" s="206"/>
      <c r="M312" s="207"/>
      <c r="N312" s="208"/>
      <c r="O312" s="208"/>
      <c r="P312" s="208"/>
      <c r="Q312" s="208"/>
      <c r="R312" s="208"/>
      <c r="S312" s="208"/>
      <c r="T312" s="209"/>
      <c r="AT312" s="210" t="s">
        <v>144</v>
      </c>
      <c r="AU312" s="210" t="s">
        <v>81</v>
      </c>
      <c r="AV312" s="12" t="s">
        <v>81</v>
      </c>
      <c r="AW312" s="12" t="s">
        <v>33</v>
      </c>
      <c r="AX312" s="12" t="s">
        <v>72</v>
      </c>
      <c r="AY312" s="210" t="s">
        <v>133</v>
      </c>
    </row>
    <row r="313" spans="2:51" s="12" customFormat="1" ht="11.25">
      <c r="B313" s="200"/>
      <c r="C313" s="201"/>
      <c r="D313" s="187" t="s">
        <v>144</v>
      </c>
      <c r="E313" s="202" t="s">
        <v>1</v>
      </c>
      <c r="F313" s="203" t="s">
        <v>387</v>
      </c>
      <c r="G313" s="201"/>
      <c r="H313" s="204">
        <v>48.48</v>
      </c>
      <c r="I313" s="205"/>
      <c r="J313" s="201"/>
      <c r="K313" s="201"/>
      <c r="L313" s="206"/>
      <c r="M313" s="207"/>
      <c r="N313" s="208"/>
      <c r="O313" s="208"/>
      <c r="P313" s="208"/>
      <c r="Q313" s="208"/>
      <c r="R313" s="208"/>
      <c r="S313" s="208"/>
      <c r="T313" s="209"/>
      <c r="AT313" s="210" t="s">
        <v>144</v>
      </c>
      <c r="AU313" s="210" t="s">
        <v>81</v>
      </c>
      <c r="AV313" s="12" t="s">
        <v>81</v>
      </c>
      <c r="AW313" s="12" t="s">
        <v>33</v>
      </c>
      <c r="AX313" s="12" t="s">
        <v>72</v>
      </c>
      <c r="AY313" s="210" t="s">
        <v>133</v>
      </c>
    </row>
    <row r="314" spans="2:51" s="11" customFormat="1" ht="11.25">
      <c r="B314" s="190"/>
      <c r="C314" s="191"/>
      <c r="D314" s="187" t="s">
        <v>144</v>
      </c>
      <c r="E314" s="192" t="s">
        <v>1</v>
      </c>
      <c r="F314" s="193" t="s">
        <v>388</v>
      </c>
      <c r="G314" s="191"/>
      <c r="H314" s="192" t="s">
        <v>1</v>
      </c>
      <c r="I314" s="194"/>
      <c r="J314" s="191"/>
      <c r="K314" s="191"/>
      <c r="L314" s="195"/>
      <c r="M314" s="196"/>
      <c r="N314" s="197"/>
      <c r="O314" s="197"/>
      <c r="P314" s="197"/>
      <c r="Q314" s="197"/>
      <c r="R314" s="197"/>
      <c r="S314" s="197"/>
      <c r="T314" s="198"/>
      <c r="AT314" s="199" t="s">
        <v>144</v>
      </c>
      <c r="AU314" s="199" t="s">
        <v>81</v>
      </c>
      <c r="AV314" s="11" t="s">
        <v>79</v>
      </c>
      <c r="AW314" s="11" t="s">
        <v>33</v>
      </c>
      <c r="AX314" s="11" t="s">
        <v>72</v>
      </c>
      <c r="AY314" s="199" t="s">
        <v>133</v>
      </c>
    </row>
    <row r="315" spans="2:51" s="12" customFormat="1" ht="11.25">
      <c r="B315" s="200"/>
      <c r="C315" s="201"/>
      <c r="D315" s="187" t="s">
        <v>144</v>
      </c>
      <c r="E315" s="202" t="s">
        <v>1</v>
      </c>
      <c r="F315" s="203" t="s">
        <v>389</v>
      </c>
      <c r="G315" s="201"/>
      <c r="H315" s="204">
        <v>62.500999999999998</v>
      </c>
      <c r="I315" s="205"/>
      <c r="J315" s="201"/>
      <c r="K315" s="201"/>
      <c r="L315" s="206"/>
      <c r="M315" s="207"/>
      <c r="N315" s="208"/>
      <c r="O315" s="208"/>
      <c r="P315" s="208"/>
      <c r="Q315" s="208"/>
      <c r="R315" s="208"/>
      <c r="S315" s="208"/>
      <c r="T315" s="209"/>
      <c r="AT315" s="210" t="s">
        <v>144</v>
      </c>
      <c r="AU315" s="210" t="s">
        <v>81</v>
      </c>
      <c r="AV315" s="12" t="s">
        <v>81</v>
      </c>
      <c r="AW315" s="12" t="s">
        <v>33</v>
      </c>
      <c r="AX315" s="12" t="s">
        <v>72</v>
      </c>
      <c r="AY315" s="210" t="s">
        <v>133</v>
      </c>
    </row>
    <row r="316" spans="2:51" s="12" customFormat="1" ht="11.25">
      <c r="B316" s="200"/>
      <c r="C316" s="201"/>
      <c r="D316" s="187" t="s">
        <v>144</v>
      </c>
      <c r="E316" s="202" t="s">
        <v>1</v>
      </c>
      <c r="F316" s="203" t="s">
        <v>390</v>
      </c>
      <c r="G316" s="201"/>
      <c r="H316" s="204">
        <v>26.783999999999999</v>
      </c>
      <c r="I316" s="205"/>
      <c r="J316" s="201"/>
      <c r="K316" s="201"/>
      <c r="L316" s="206"/>
      <c r="M316" s="207"/>
      <c r="N316" s="208"/>
      <c r="O316" s="208"/>
      <c r="P316" s="208"/>
      <c r="Q316" s="208"/>
      <c r="R316" s="208"/>
      <c r="S316" s="208"/>
      <c r="T316" s="209"/>
      <c r="AT316" s="210" t="s">
        <v>144</v>
      </c>
      <c r="AU316" s="210" t="s">
        <v>81</v>
      </c>
      <c r="AV316" s="12" t="s">
        <v>81</v>
      </c>
      <c r="AW316" s="12" t="s">
        <v>33</v>
      </c>
      <c r="AX316" s="12" t="s">
        <v>72</v>
      </c>
      <c r="AY316" s="210" t="s">
        <v>133</v>
      </c>
    </row>
    <row r="317" spans="2:51" s="12" customFormat="1" ht="11.25">
      <c r="B317" s="200"/>
      <c r="C317" s="201"/>
      <c r="D317" s="187" t="s">
        <v>144</v>
      </c>
      <c r="E317" s="202" t="s">
        <v>1</v>
      </c>
      <c r="F317" s="203" t="s">
        <v>391</v>
      </c>
      <c r="G317" s="201"/>
      <c r="H317" s="204">
        <v>27.004999999999999</v>
      </c>
      <c r="I317" s="205"/>
      <c r="J317" s="201"/>
      <c r="K317" s="201"/>
      <c r="L317" s="206"/>
      <c r="M317" s="207"/>
      <c r="N317" s="208"/>
      <c r="O317" s="208"/>
      <c r="P317" s="208"/>
      <c r="Q317" s="208"/>
      <c r="R317" s="208"/>
      <c r="S317" s="208"/>
      <c r="T317" s="209"/>
      <c r="AT317" s="210" t="s">
        <v>144</v>
      </c>
      <c r="AU317" s="210" t="s">
        <v>81</v>
      </c>
      <c r="AV317" s="12" t="s">
        <v>81</v>
      </c>
      <c r="AW317" s="12" t="s">
        <v>33</v>
      </c>
      <c r="AX317" s="12" t="s">
        <v>72</v>
      </c>
      <c r="AY317" s="210" t="s">
        <v>133</v>
      </c>
    </row>
    <row r="318" spans="2:51" s="12" customFormat="1" ht="11.25">
      <c r="B318" s="200"/>
      <c r="C318" s="201"/>
      <c r="D318" s="187" t="s">
        <v>144</v>
      </c>
      <c r="E318" s="202" t="s">
        <v>1</v>
      </c>
      <c r="F318" s="203" t="s">
        <v>392</v>
      </c>
      <c r="G318" s="201"/>
      <c r="H318" s="204">
        <v>32.015999999999998</v>
      </c>
      <c r="I318" s="205"/>
      <c r="J318" s="201"/>
      <c r="K318" s="201"/>
      <c r="L318" s="206"/>
      <c r="M318" s="207"/>
      <c r="N318" s="208"/>
      <c r="O318" s="208"/>
      <c r="P318" s="208"/>
      <c r="Q318" s="208"/>
      <c r="R318" s="208"/>
      <c r="S318" s="208"/>
      <c r="T318" s="209"/>
      <c r="AT318" s="210" t="s">
        <v>144</v>
      </c>
      <c r="AU318" s="210" t="s">
        <v>81</v>
      </c>
      <c r="AV318" s="12" t="s">
        <v>81</v>
      </c>
      <c r="AW318" s="12" t="s">
        <v>33</v>
      </c>
      <c r="AX318" s="12" t="s">
        <v>72</v>
      </c>
      <c r="AY318" s="210" t="s">
        <v>133</v>
      </c>
    </row>
    <row r="319" spans="2:51" s="11" customFormat="1" ht="11.25">
      <c r="B319" s="190"/>
      <c r="C319" s="191"/>
      <c r="D319" s="187" t="s">
        <v>144</v>
      </c>
      <c r="E319" s="192" t="s">
        <v>1</v>
      </c>
      <c r="F319" s="193" t="s">
        <v>341</v>
      </c>
      <c r="G319" s="191"/>
      <c r="H319" s="192" t="s">
        <v>1</v>
      </c>
      <c r="I319" s="194"/>
      <c r="J319" s="191"/>
      <c r="K319" s="191"/>
      <c r="L319" s="195"/>
      <c r="M319" s="196"/>
      <c r="N319" s="197"/>
      <c r="O319" s="197"/>
      <c r="P319" s="197"/>
      <c r="Q319" s="197"/>
      <c r="R319" s="197"/>
      <c r="S319" s="197"/>
      <c r="T319" s="198"/>
      <c r="AT319" s="199" t="s">
        <v>144</v>
      </c>
      <c r="AU319" s="199" t="s">
        <v>81</v>
      </c>
      <c r="AV319" s="11" t="s">
        <v>79</v>
      </c>
      <c r="AW319" s="11" t="s">
        <v>33</v>
      </c>
      <c r="AX319" s="11" t="s">
        <v>72</v>
      </c>
      <c r="AY319" s="199" t="s">
        <v>133</v>
      </c>
    </row>
    <row r="320" spans="2:51" s="12" customFormat="1" ht="11.25">
      <c r="B320" s="200"/>
      <c r="C320" s="201"/>
      <c r="D320" s="187" t="s">
        <v>144</v>
      </c>
      <c r="E320" s="202" t="s">
        <v>1</v>
      </c>
      <c r="F320" s="203" t="s">
        <v>393</v>
      </c>
      <c r="G320" s="201"/>
      <c r="H320" s="204">
        <v>4.7249999999999996</v>
      </c>
      <c r="I320" s="205"/>
      <c r="J320" s="201"/>
      <c r="K320" s="201"/>
      <c r="L320" s="206"/>
      <c r="M320" s="207"/>
      <c r="N320" s="208"/>
      <c r="O320" s="208"/>
      <c r="P320" s="208"/>
      <c r="Q320" s="208"/>
      <c r="R320" s="208"/>
      <c r="S320" s="208"/>
      <c r="T320" s="209"/>
      <c r="AT320" s="210" t="s">
        <v>144</v>
      </c>
      <c r="AU320" s="210" t="s">
        <v>81</v>
      </c>
      <c r="AV320" s="12" t="s">
        <v>81</v>
      </c>
      <c r="AW320" s="12" t="s">
        <v>33</v>
      </c>
      <c r="AX320" s="12" t="s">
        <v>72</v>
      </c>
      <c r="AY320" s="210" t="s">
        <v>133</v>
      </c>
    </row>
    <row r="321" spans="2:65" s="12" customFormat="1" ht="11.25">
      <c r="B321" s="200"/>
      <c r="C321" s="201"/>
      <c r="D321" s="187" t="s">
        <v>144</v>
      </c>
      <c r="E321" s="202" t="s">
        <v>1</v>
      </c>
      <c r="F321" s="203" t="s">
        <v>394</v>
      </c>
      <c r="G321" s="201"/>
      <c r="H321" s="204">
        <v>117.012</v>
      </c>
      <c r="I321" s="205"/>
      <c r="J321" s="201"/>
      <c r="K321" s="201"/>
      <c r="L321" s="206"/>
      <c r="M321" s="207"/>
      <c r="N321" s="208"/>
      <c r="O321" s="208"/>
      <c r="P321" s="208"/>
      <c r="Q321" s="208"/>
      <c r="R321" s="208"/>
      <c r="S321" s="208"/>
      <c r="T321" s="209"/>
      <c r="AT321" s="210" t="s">
        <v>144</v>
      </c>
      <c r="AU321" s="210" t="s">
        <v>81</v>
      </c>
      <c r="AV321" s="12" t="s">
        <v>81</v>
      </c>
      <c r="AW321" s="12" t="s">
        <v>33</v>
      </c>
      <c r="AX321" s="12" t="s">
        <v>72</v>
      </c>
      <c r="AY321" s="210" t="s">
        <v>133</v>
      </c>
    </row>
    <row r="322" spans="2:65" s="11" customFormat="1" ht="11.25">
      <c r="B322" s="190"/>
      <c r="C322" s="191"/>
      <c r="D322" s="187" t="s">
        <v>144</v>
      </c>
      <c r="E322" s="192" t="s">
        <v>1</v>
      </c>
      <c r="F322" s="193" t="s">
        <v>330</v>
      </c>
      <c r="G322" s="191"/>
      <c r="H322" s="192" t="s">
        <v>1</v>
      </c>
      <c r="I322" s="194"/>
      <c r="J322" s="191"/>
      <c r="K322" s="191"/>
      <c r="L322" s="195"/>
      <c r="M322" s="196"/>
      <c r="N322" s="197"/>
      <c r="O322" s="197"/>
      <c r="P322" s="197"/>
      <c r="Q322" s="197"/>
      <c r="R322" s="197"/>
      <c r="S322" s="197"/>
      <c r="T322" s="198"/>
      <c r="AT322" s="199" t="s">
        <v>144</v>
      </c>
      <c r="AU322" s="199" t="s">
        <v>81</v>
      </c>
      <c r="AV322" s="11" t="s">
        <v>79</v>
      </c>
      <c r="AW322" s="11" t="s">
        <v>33</v>
      </c>
      <c r="AX322" s="11" t="s">
        <v>72</v>
      </c>
      <c r="AY322" s="199" t="s">
        <v>133</v>
      </c>
    </row>
    <row r="323" spans="2:65" s="12" customFormat="1" ht="11.25">
      <c r="B323" s="200"/>
      <c r="C323" s="201"/>
      <c r="D323" s="187" t="s">
        <v>144</v>
      </c>
      <c r="E323" s="202" t="s">
        <v>1</v>
      </c>
      <c r="F323" s="203" t="s">
        <v>395</v>
      </c>
      <c r="G323" s="201"/>
      <c r="H323" s="204">
        <v>189.50399999999999</v>
      </c>
      <c r="I323" s="205"/>
      <c r="J323" s="201"/>
      <c r="K323" s="201"/>
      <c r="L323" s="206"/>
      <c r="M323" s="207"/>
      <c r="N323" s="208"/>
      <c r="O323" s="208"/>
      <c r="P323" s="208"/>
      <c r="Q323" s="208"/>
      <c r="R323" s="208"/>
      <c r="S323" s="208"/>
      <c r="T323" s="209"/>
      <c r="AT323" s="210" t="s">
        <v>144</v>
      </c>
      <c r="AU323" s="210" t="s">
        <v>81</v>
      </c>
      <c r="AV323" s="12" t="s">
        <v>81</v>
      </c>
      <c r="AW323" s="12" t="s">
        <v>33</v>
      </c>
      <c r="AX323" s="12" t="s">
        <v>72</v>
      </c>
      <c r="AY323" s="210" t="s">
        <v>133</v>
      </c>
    </row>
    <row r="324" spans="2:65" s="11" customFormat="1" ht="11.25">
      <c r="B324" s="190"/>
      <c r="C324" s="191"/>
      <c r="D324" s="187" t="s">
        <v>144</v>
      </c>
      <c r="E324" s="192" t="s">
        <v>1</v>
      </c>
      <c r="F324" s="193" t="s">
        <v>396</v>
      </c>
      <c r="G324" s="191"/>
      <c r="H324" s="192" t="s">
        <v>1</v>
      </c>
      <c r="I324" s="194"/>
      <c r="J324" s="191"/>
      <c r="K324" s="191"/>
      <c r="L324" s="195"/>
      <c r="M324" s="196"/>
      <c r="N324" s="197"/>
      <c r="O324" s="197"/>
      <c r="P324" s="197"/>
      <c r="Q324" s="197"/>
      <c r="R324" s="197"/>
      <c r="S324" s="197"/>
      <c r="T324" s="198"/>
      <c r="AT324" s="199" t="s">
        <v>144</v>
      </c>
      <c r="AU324" s="199" t="s">
        <v>81</v>
      </c>
      <c r="AV324" s="11" t="s">
        <v>79</v>
      </c>
      <c r="AW324" s="11" t="s">
        <v>33</v>
      </c>
      <c r="AX324" s="11" t="s">
        <v>72</v>
      </c>
      <c r="AY324" s="199" t="s">
        <v>133</v>
      </c>
    </row>
    <row r="325" spans="2:65" s="12" customFormat="1" ht="11.25">
      <c r="B325" s="200"/>
      <c r="C325" s="201"/>
      <c r="D325" s="187" t="s">
        <v>144</v>
      </c>
      <c r="E325" s="202" t="s">
        <v>1</v>
      </c>
      <c r="F325" s="203" t="s">
        <v>397</v>
      </c>
      <c r="G325" s="201"/>
      <c r="H325" s="204">
        <v>13.68</v>
      </c>
      <c r="I325" s="205"/>
      <c r="J325" s="201"/>
      <c r="K325" s="201"/>
      <c r="L325" s="206"/>
      <c r="M325" s="207"/>
      <c r="N325" s="208"/>
      <c r="O325" s="208"/>
      <c r="P325" s="208"/>
      <c r="Q325" s="208"/>
      <c r="R325" s="208"/>
      <c r="S325" s="208"/>
      <c r="T325" s="209"/>
      <c r="AT325" s="210" t="s">
        <v>144</v>
      </c>
      <c r="AU325" s="210" t="s">
        <v>81</v>
      </c>
      <c r="AV325" s="12" t="s">
        <v>81</v>
      </c>
      <c r="AW325" s="12" t="s">
        <v>33</v>
      </c>
      <c r="AX325" s="12" t="s">
        <v>72</v>
      </c>
      <c r="AY325" s="210" t="s">
        <v>133</v>
      </c>
    </row>
    <row r="326" spans="2:65" s="12" customFormat="1" ht="11.25">
      <c r="B326" s="200"/>
      <c r="C326" s="201"/>
      <c r="D326" s="187" t="s">
        <v>144</v>
      </c>
      <c r="E326" s="202" t="s">
        <v>1</v>
      </c>
      <c r="F326" s="203" t="s">
        <v>398</v>
      </c>
      <c r="G326" s="201"/>
      <c r="H326" s="204">
        <v>5.5439999999999996</v>
      </c>
      <c r="I326" s="205"/>
      <c r="J326" s="201"/>
      <c r="K326" s="201"/>
      <c r="L326" s="206"/>
      <c r="M326" s="207"/>
      <c r="N326" s="208"/>
      <c r="O326" s="208"/>
      <c r="P326" s="208"/>
      <c r="Q326" s="208"/>
      <c r="R326" s="208"/>
      <c r="S326" s="208"/>
      <c r="T326" s="209"/>
      <c r="AT326" s="210" t="s">
        <v>144</v>
      </c>
      <c r="AU326" s="210" t="s">
        <v>81</v>
      </c>
      <c r="AV326" s="12" t="s">
        <v>81</v>
      </c>
      <c r="AW326" s="12" t="s">
        <v>33</v>
      </c>
      <c r="AX326" s="12" t="s">
        <v>72</v>
      </c>
      <c r="AY326" s="210" t="s">
        <v>133</v>
      </c>
    </row>
    <row r="327" spans="2:65" s="12" customFormat="1" ht="11.25">
      <c r="B327" s="200"/>
      <c r="C327" s="201"/>
      <c r="D327" s="187" t="s">
        <v>144</v>
      </c>
      <c r="E327" s="202" t="s">
        <v>1</v>
      </c>
      <c r="F327" s="203" t="s">
        <v>399</v>
      </c>
      <c r="G327" s="201"/>
      <c r="H327" s="204">
        <v>28.353999999999999</v>
      </c>
      <c r="I327" s="205"/>
      <c r="J327" s="201"/>
      <c r="K327" s="201"/>
      <c r="L327" s="206"/>
      <c r="M327" s="207"/>
      <c r="N327" s="208"/>
      <c r="O327" s="208"/>
      <c r="P327" s="208"/>
      <c r="Q327" s="208"/>
      <c r="R327" s="208"/>
      <c r="S327" s="208"/>
      <c r="T327" s="209"/>
      <c r="AT327" s="210" t="s">
        <v>144</v>
      </c>
      <c r="AU327" s="210" t="s">
        <v>81</v>
      </c>
      <c r="AV327" s="12" t="s">
        <v>81</v>
      </c>
      <c r="AW327" s="12" t="s">
        <v>33</v>
      </c>
      <c r="AX327" s="12" t="s">
        <v>72</v>
      </c>
      <c r="AY327" s="210" t="s">
        <v>133</v>
      </c>
    </row>
    <row r="328" spans="2:65" s="12" customFormat="1" ht="11.25">
      <c r="B328" s="200"/>
      <c r="C328" s="201"/>
      <c r="D328" s="187" t="s">
        <v>144</v>
      </c>
      <c r="E328" s="202" t="s">
        <v>1</v>
      </c>
      <c r="F328" s="203" t="s">
        <v>400</v>
      </c>
      <c r="G328" s="201"/>
      <c r="H328" s="204">
        <v>5.976</v>
      </c>
      <c r="I328" s="205"/>
      <c r="J328" s="201"/>
      <c r="K328" s="201"/>
      <c r="L328" s="206"/>
      <c r="M328" s="207"/>
      <c r="N328" s="208"/>
      <c r="O328" s="208"/>
      <c r="P328" s="208"/>
      <c r="Q328" s="208"/>
      <c r="R328" s="208"/>
      <c r="S328" s="208"/>
      <c r="T328" s="209"/>
      <c r="AT328" s="210" t="s">
        <v>144</v>
      </c>
      <c r="AU328" s="210" t="s">
        <v>81</v>
      </c>
      <c r="AV328" s="12" t="s">
        <v>81</v>
      </c>
      <c r="AW328" s="12" t="s">
        <v>33</v>
      </c>
      <c r="AX328" s="12" t="s">
        <v>72</v>
      </c>
      <c r="AY328" s="210" t="s">
        <v>133</v>
      </c>
    </row>
    <row r="329" spans="2:65" s="13" customFormat="1" ht="11.25">
      <c r="B329" s="211"/>
      <c r="C329" s="212"/>
      <c r="D329" s="187" t="s">
        <v>144</v>
      </c>
      <c r="E329" s="213" t="s">
        <v>1</v>
      </c>
      <c r="F329" s="214" t="s">
        <v>149</v>
      </c>
      <c r="G329" s="212"/>
      <c r="H329" s="215">
        <v>1368.069</v>
      </c>
      <c r="I329" s="216"/>
      <c r="J329" s="212"/>
      <c r="K329" s="212"/>
      <c r="L329" s="217"/>
      <c r="M329" s="218"/>
      <c r="N329" s="219"/>
      <c r="O329" s="219"/>
      <c r="P329" s="219"/>
      <c r="Q329" s="219"/>
      <c r="R329" s="219"/>
      <c r="S329" s="219"/>
      <c r="T329" s="220"/>
      <c r="AT329" s="221" t="s">
        <v>144</v>
      </c>
      <c r="AU329" s="221" t="s">
        <v>81</v>
      </c>
      <c r="AV329" s="13" t="s">
        <v>140</v>
      </c>
      <c r="AW329" s="13" t="s">
        <v>33</v>
      </c>
      <c r="AX329" s="13" t="s">
        <v>72</v>
      </c>
      <c r="AY329" s="221" t="s">
        <v>133</v>
      </c>
    </row>
    <row r="330" spans="2:65" s="12" customFormat="1" ht="11.25">
      <c r="B330" s="200"/>
      <c r="C330" s="201"/>
      <c r="D330" s="187" t="s">
        <v>144</v>
      </c>
      <c r="E330" s="202" t="s">
        <v>1</v>
      </c>
      <c r="F330" s="203" t="s">
        <v>401</v>
      </c>
      <c r="G330" s="201"/>
      <c r="H330" s="204">
        <v>1026.0519999999999</v>
      </c>
      <c r="I330" s="205"/>
      <c r="J330" s="201"/>
      <c r="K330" s="201"/>
      <c r="L330" s="206"/>
      <c r="M330" s="207"/>
      <c r="N330" s="208"/>
      <c r="O330" s="208"/>
      <c r="P330" s="208"/>
      <c r="Q330" s="208"/>
      <c r="R330" s="208"/>
      <c r="S330" s="208"/>
      <c r="T330" s="209"/>
      <c r="AT330" s="210" t="s">
        <v>144</v>
      </c>
      <c r="AU330" s="210" t="s">
        <v>81</v>
      </c>
      <c r="AV330" s="12" t="s">
        <v>81</v>
      </c>
      <c r="AW330" s="12" t="s">
        <v>33</v>
      </c>
      <c r="AX330" s="12" t="s">
        <v>79</v>
      </c>
      <c r="AY330" s="210" t="s">
        <v>133</v>
      </c>
    </row>
    <row r="331" spans="2:65" s="1" customFormat="1" ht="16.5" customHeight="1">
      <c r="B331" s="33"/>
      <c r="C331" s="175" t="s">
        <v>402</v>
      </c>
      <c r="D331" s="175" t="s">
        <v>135</v>
      </c>
      <c r="E331" s="176" t="s">
        <v>403</v>
      </c>
      <c r="F331" s="177" t="s">
        <v>404</v>
      </c>
      <c r="G331" s="178" t="s">
        <v>211</v>
      </c>
      <c r="H331" s="179">
        <v>1068.06</v>
      </c>
      <c r="I331" s="180"/>
      <c r="J331" s="181">
        <f>ROUND(I331*H331,2)</f>
        <v>0</v>
      </c>
      <c r="K331" s="177" t="s">
        <v>139</v>
      </c>
      <c r="L331" s="37"/>
      <c r="M331" s="182" t="s">
        <v>1</v>
      </c>
      <c r="N331" s="183" t="s">
        <v>43</v>
      </c>
      <c r="O331" s="59"/>
      <c r="P331" s="184">
        <f>O331*H331</f>
        <v>0</v>
      </c>
      <c r="Q331" s="184">
        <v>0</v>
      </c>
      <c r="R331" s="184">
        <f>Q331*H331</f>
        <v>0</v>
      </c>
      <c r="S331" s="184">
        <v>0</v>
      </c>
      <c r="T331" s="185">
        <f>S331*H331</f>
        <v>0</v>
      </c>
      <c r="AR331" s="16" t="s">
        <v>140</v>
      </c>
      <c r="AT331" s="16" t="s">
        <v>135</v>
      </c>
      <c r="AU331" s="16" t="s">
        <v>81</v>
      </c>
      <c r="AY331" s="16" t="s">
        <v>133</v>
      </c>
      <c r="BE331" s="186">
        <f>IF(N331="základní",J331,0)</f>
        <v>0</v>
      </c>
      <c r="BF331" s="186">
        <f>IF(N331="snížená",J331,0)</f>
        <v>0</v>
      </c>
      <c r="BG331" s="186">
        <f>IF(N331="zákl. přenesená",J331,0)</f>
        <v>0</v>
      </c>
      <c r="BH331" s="186">
        <f>IF(N331="sníž. přenesená",J331,0)</f>
        <v>0</v>
      </c>
      <c r="BI331" s="186">
        <f>IF(N331="nulová",J331,0)</f>
        <v>0</v>
      </c>
      <c r="BJ331" s="16" t="s">
        <v>79</v>
      </c>
      <c r="BK331" s="186">
        <f>ROUND(I331*H331,2)</f>
        <v>0</v>
      </c>
      <c r="BL331" s="16" t="s">
        <v>140</v>
      </c>
      <c r="BM331" s="16" t="s">
        <v>405</v>
      </c>
    </row>
    <row r="332" spans="2:65" s="1" customFormat="1" ht="11.25">
      <c r="B332" s="33"/>
      <c r="C332" s="34"/>
      <c r="D332" s="187" t="s">
        <v>142</v>
      </c>
      <c r="E332" s="34"/>
      <c r="F332" s="188" t="s">
        <v>404</v>
      </c>
      <c r="G332" s="34"/>
      <c r="H332" s="34"/>
      <c r="I332" s="103"/>
      <c r="J332" s="34"/>
      <c r="K332" s="34"/>
      <c r="L332" s="37"/>
      <c r="M332" s="189"/>
      <c r="N332" s="59"/>
      <c r="O332" s="59"/>
      <c r="P332" s="59"/>
      <c r="Q332" s="59"/>
      <c r="R332" s="59"/>
      <c r="S332" s="59"/>
      <c r="T332" s="60"/>
      <c r="AT332" s="16" t="s">
        <v>142</v>
      </c>
      <c r="AU332" s="16" t="s">
        <v>81</v>
      </c>
    </row>
    <row r="333" spans="2:65" s="11" customFormat="1" ht="11.25">
      <c r="B333" s="190"/>
      <c r="C333" s="191"/>
      <c r="D333" s="187" t="s">
        <v>144</v>
      </c>
      <c r="E333" s="192" t="s">
        <v>1</v>
      </c>
      <c r="F333" s="193" t="s">
        <v>213</v>
      </c>
      <c r="G333" s="191"/>
      <c r="H333" s="192" t="s">
        <v>1</v>
      </c>
      <c r="I333" s="194"/>
      <c r="J333" s="191"/>
      <c r="K333" s="191"/>
      <c r="L333" s="195"/>
      <c r="M333" s="196"/>
      <c r="N333" s="197"/>
      <c r="O333" s="197"/>
      <c r="P333" s="197"/>
      <c r="Q333" s="197"/>
      <c r="R333" s="197"/>
      <c r="S333" s="197"/>
      <c r="T333" s="198"/>
      <c r="AT333" s="199" t="s">
        <v>144</v>
      </c>
      <c r="AU333" s="199" t="s">
        <v>81</v>
      </c>
      <c r="AV333" s="11" t="s">
        <v>79</v>
      </c>
      <c r="AW333" s="11" t="s">
        <v>33</v>
      </c>
      <c r="AX333" s="11" t="s">
        <v>72</v>
      </c>
      <c r="AY333" s="199" t="s">
        <v>133</v>
      </c>
    </row>
    <row r="334" spans="2:65" s="12" customFormat="1" ht="11.25">
      <c r="B334" s="200"/>
      <c r="C334" s="201"/>
      <c r="D334" s="187" t="s">
        <v>144</v>
      </c>
      <c r="E334" s="202" t="s">
        <v>1</v>
      </c>
      <c r="F334" s="203" t="s">
        <v>406</v>
      </c>
      <c r="G334" s="201"/>
      <c r="H334" s="204">
        <v>126.5</v>
      </c>
      <c r="I334" s="205"/>
      <c r="J334" s="201"/>
      <c r="K334" s="201"/>
      <c r="L334" s="206"/>
      <c r="M334" s="207"/>
      <c r="N334" s="208"/>
      <c r="O334" s="208"/>
      <c r="P334" s="208"/>
      <c r="Q334" s="208"/>
      <c r="R334" s="208"/>
      <c r="S334" s="208"/>
      <c r="T334" s="209"/>
      <c r="AT334" s="210" t="s">
        <v>144</v>
      </c>
      <c r="AU334" s="210" t="s">
        <v>81</v>
      </c>
      <c r="AV334" s="12" t="s">
        <v>81</v>
      </c>
      <c r="AW334" s="12" t="s">
        <v>33</v>
      </c>
      <c r="AX334" s="12" t="s">
        <v>72</v>
      </c>
      <c r="AY334" s="210" t="s">
        <v>133</v>
      </c>
    </row>
    <row r="335" spans="2:65" s="12" customFormat="1" ht="11.25">
      <c r="B335" s="200"/>
      <c r="C335" s="201"/>
      <c r="D335" s="187" t="s">
        <v>144</v>
      </c>
      <c r="E335" s="202" t="s">
        <v>1</v>
      </c>
      <c r="F335" s="203" t="s">
        <v>407</v>
      </c>
      <c r="G335" s="201"/>
      <c r="H335" s="204">
        <v>151.571</v>
      </c>
      <c r="I335" s="205"/>
      <c r="J335" s="201"/>
      <c r="K335" s="201"/>
      <c r="L335" s="206"/>
      <c r="M335" s="207"/>
      <c r="N335" s="208"/>
      <c r="O335" s="208"/>
      <c r="P335" s="208"/>
      <c r="Q335" s="208"/>
      <c r="R335" s="208"/>
      <c r="S335" s="208"/>
      <c r="T335" s="209"/>
      <c r="AT335" s="210" t="s">
        <v>144</v>
      </c>
      <c r="AU335" s="210" t="s">
        <v>81</v>
      </c>
      <c r="AV335" s="12" t="s">
        <v>81</v>
      </c>
      <c r="AW335" s="12" t="s">
        <v>33</v>
      </c>
      <c r="AX335" s="12" t="s">
        <v>72</v>
      </c>
      <c r="AY335" s="210" t="s">
        <v>133</v>
      </c>
    </row>
    <row r="336" spans="2:65" s="12" customFormat="1" ht="11.25">
      <c r="B336" s="200"/>
      <c r="C336" s="201"/>
      <c r="D336" s="187" t="s">
        <v>144</v>
      </c>
      <c r="E336" s="202" t="s">
        <v>1</v>
      </c>
      <c r="F336" s="203" t="s">
        <v>408</v>
      </c>
      <c r="G336" s="201"/>
      <c r="H336" s="204">
        <v>161.5</v>
      </c>
      <c r="I336" s="205"/>
      <c r="J336" s="201"/>
      <c r="K336" s="201"/>
      <c r="L336" s="206"/>
      <c r="M336" s="207"/>
      <c r="N336" s="208"/>
      <c r="O336" s="208"/>
      <c r="P336" s="208"/>
      <c r="Q336" s="208"/>
      <c r="R336" s="208"/>
      <c r="S336" s="208"/>
      <c r="T336" s="209"/>
      <c r="AT336" s="210" t="s">
        <v>144</v>
      </c>
      <c r="AU336" s="210" t="s">
        <v>81</v>
      </c>
      <c r="AV336" s="12" t="s">
        <v>81</v>
      </c>
      <c r="AW336" s="12" t="s">
        <v>33</v>
      </c>
      <c r="AX336" s="12" t="s">
        <v>72</v>
      </c>
      <c r="AY336" s="210" t="s">
        <v>133</v>
      </c>
    </row>
    <row r="337" spans="2:51" s="12" customFormat="1" ht="11.25">
      <c r="B337" s="200"/>
      <c r="C337" s="201"/>
      <c r="D337" s="187" t="s">
        <v>144</v>
      </c>
      <c r="E337" s="202" t="s">
        <v>1</v>
      </c>
      <c r="F337" s="203" t="s">
        <v>409</v>
      </c>
      <c r="G337" s="201"/>
      <c r="H337" s="204">
        <v>168</v>
      </c>
      <c r="I337" s="205"/>
      <c r="J337" s="201"/>
      <c r="K337" s="201"/>
      <c r="L337" s="206"/>
      <c r="M337" s="207"/>
      <c r="N337" s="208"/>
      <c r="O337" s="208"/>
      <c r="P337" s="208"/>
      <c r="Q337" s="208"/>
      <c r="R337" s="208"/>
      <c r="S337" s="208"/>
      <c r="T337" s="209"/>
      <c r="AT337" s="210" t="s">
        <v>144</v>
      </c>
      <c r="AU337" s="210" t="s">
        <v>81</v>
      </c>
      <c r="AV337" s="12" t="s">
        <v>81</v>
      </c>
      <c r="AW337" s="12" t="s">
        <v>33</v>
      </c>
      <c r="AX337" s="12" t="s">
        <v>72</v>
      </c>
      <c r="AY337" s="210" t="s">
        <v>133</v>
      </c>
    </row>
    <row r="338" spans="2:51" s="12" customFormat="1" ht="11.25">
      <c r="B338" s="200"/>
      <c r="C338" s="201"/>
      <c r="D338" s="187" t="s">
        <v>144</v>
      </c>
      <c r="E338" s="202" t="s">
        <v>1</v>
      </c>
      <c r="F338" s="203" t="s">
        <v>410</v>
      </c>
      <c r="G338" s="201"/>
      <c r="H338" s="204">
        <v>139.96799999999999</v>
      </c>
      <c r="I338" s="205"/>
      <c r="J338" s="201"/>
      <c r="K338" s="201"/>
      <c r="L338" s="206"/>
      <c r="M338" s="207"/>
      <c r="N338" s="208"/>
      <c r="O338" s="208"/>
      <c r="P338" s="208"/>
      <c r="Q338" s="208"/>
      <c r="R338" s="208"/>
      <c r="S338" s="208"/>
      <c r="T338" s="209"/>
      <c r="AT338" s="210" t="s">
        <v>144</v>
      </c>
      <c r="AU338" s="210" t="s">
        <v>81</v>
      </c>
      <c r="AV338" s="12" t="s">
        <v>81</v>
      </c>
      <c r="AW338" s="12" t="s">
        <v>33</v>
      </c>
      <c r="AX338" s="12" t="s">
        <v>72</v>
      </c>
      <c r="AY338" s="210" t="s">
        <v>133</v>
      </c>
    </row>
    <row r="339" spans="2:51" s="12" customFormat="1" ht="11.25">
      <c r="B339" s="200"/>
      <c r="C339" s="201"/>
      <c r="D339" s="187" t="s">
        <v>144</v>
      </c>
      <c r="E339" s="202" t="s">
        <v>1</v>
      </c>
      <c r="F339" s="203" t="s">
        <v>411</v>
      </c>
      <c r="G339" s="201"/>
      <c r="H339" s="204">
        <v>15.939</v>
      </c>
      <c r="I339" s="205"/>
      <c r="J339" s="201"/>
      <c r="K339" s="201"/>
      <c r="L339" s="206"/>
      <c r="M339" s="207"/>
      <c r="N339" s="208"/>
      <c r="O339" s="208"/>
      <c r="P339" s="208"/>
      <c r="Q339" s="208"/>
      <c r="R339" s="208"/>
      <c r="S339" s="208"/>
      <c r="T339" s="209"/>
      <c r="AT339" s="210" t="s">
        <v>144</v>
      </c>
      <c r="AU339" s="210" t="s">
        <v>81</v>
      </c>
      <c r="AV339" s="12" t="s">
        <v>81</v>
      </c>
      <c r="AW339" s="12" t="s">
        <v>33</v>
      </c>
      <c r="AX339" s="12" t="s">
        <v>72</v>
      </c>
      <c r="AY339" s="210" t="s">
        <v>133</v>
      </c>
    </row>
    <row r="340" spans="2:51" s="11" customFormat="1" ht="11.25">
      <c r="B340" s="190"/>
      <c r="C340" s="191"/>
      <c r="D340" s="187" t="s">
        <v>144</v>
      </c>
      <c r="E340" s="192" t="s">
        <v>1</v>
      </c>
      <c r="F340" s="193" t="s">
        <v>412</v>
      </c>
      <c r="G340" s="191"/>
      <c r="H340" s="192" t="s">
        <v>1</v>
      </c>
      <c r="I340" s="194"/>
      <c r="J340" s="191"/>
      <c r="K340" s="191"/>
      <c r="L340" s="195"/>
      <c r="M340" s="196"/>
      <c r="N340" s="197"/>
      <c r="O340" s="197"/>
      <c r="P340" s="197"/>
      <c r="Q340" s="197"/>
      <c r="R340" s="197"/>
      <c r="S340" s="197"/>
      <c r="T340" s="198"/>
      <c r="AT340" s="199" t="s">
        <v>144</v>
      </c>
      <c r="AU340" s="199" t="s">
        <v>81</v>
      </c>
      <c r="AV340" s="11" t="s">
        <v>79</v>
      </c>
      <c r="AW340" s="11" t="s">
        <v>33</v>
      </c>
      <c r="AX340" s="11" t="s">
        <v>72</v>
      </c>
      <c r="AY340" s="199" t="s">
        <v>133</v>
      </c>
    </row>
    <row r="341" spans="2:51" s="12" customFormat="1" ht="11.25">
      <c r="B341" s="200"/>
      <c r="C341" s="201"/>
      <c r="D341" s="187" t="s">
        <v>144</v>
      </c>
      <c r="E341" s="202" t="s">
        <v>1</v>
      </c>
      <c r="F341" s="203" t="s">
        <v>413</v>
      </c>
      <c r="G341" s="201"/>
      <c r="H341" s="204">
        <v>88.421999999999997</v>
      </c>
      <c r="I341" s="205"/>
      <c r="J341" s="201"/>
      <c r="K341" s="201"/>
      <c r="L341" s="206"/>
      <c r="M341" s="207"/>
      <c r="N341" s="208"/>
      <c r="O341" s="208"/>
      <c r="P341" s="208"/>
      <c r="Q341" s="208"/>
      <c r="R341" s="208"/>
      <c r="S341" s="208"/>
      <c r="T341" s="209"/>
      <c r="AT341" s="210" t="s">
        <v>144</v>
      </c>
      <c r="AU341" s="210" t="s">
        <v>81</v>
      </c>
      <c r="AV341" s="12" t="s">
        <v>81</v>
      </c>
      <c r="AW341" s="12" t="s">
        <v>33</v>
      </c>
      <c r="AX341" s="12" t="s">
        <v>72</v>
      </c>
      <c r="AY341" s="210" t="s">
        <v>133</v>
      </c>
    </row>
    <row r="342" spans="2:51" s="12" customFormat="1" ht="11.25">
      <c r="B342" s="200"/>
      <c r="C342" s="201"/>
      <c r="D342" s="187" t="s">
        <v>144</v>
      </c>
      <c r="E342" s="202" t="s">
        <v>1</v>
      </c>
      <c r="F342" s="203" t="s">
        <v>414</v>
      </c>
      <c r="G342" s="201"/>
      <c r="H342" s="204">
        <v>73.444999999999993</v>
      </c>
      <c r="I342" s="205"/>
      <c r="J342" s="201"/>
      <c r="K342" s="201"/>
      <c r="L342" s="206"/>
      <c r="M342" s="207"/>
      <c r="N342" s="208"/>
      <c r="O342" s="208"/>
      <c r="P342" s="208"/>
      <c r="Q342" s="208"/>
      <c r="R342" s="208"/>
      <c r="S342" s="208"/>
      <c r="T342" s="209"/>
      <c r="AT342" s="210" t="s">
        <v>144</v>
      </c>
      <c r="AU342" s="210" t="s">
        <v>81</v>
      </c>
      <c r="AV342" s="12" t="s">
        <v>81</v>
      </c>
      <c r="AW342" s="12" t="s">
        <v>33</v>
      </c>
      <c r="AX342" s="12" t="s">
        <v>72</v>
      </c>
      <c r="AY342" s="210" t="s">
        <v>133</v>
      </c>
    </row>
    <row r="343" spans="2:51" s="12" customFormat="1" ht="11.25">
      <c r="B343" s="200"/>
      <c r="C343" s="201"/>
      <c r="D343" s="187" t="s">
        <v>144</v>
      </c>
      <c r="E343" s="202" t="s">
        <v>1</v>
      </c>
      <c r="F343" s="203" t="s">
        <v>415</v>
      </c>
      <c r="G343" s="201"/>
      <c r="H343" s="204">
        <v>95.352000000000004</v>
      </c>
      <c r="I343" s="205"/>
      <c r="J343" s="201"/>
      <c r="K343" s="201"/>
      <c r="L343" s="206"/>
      <c r="M343" s="207"/>
      <c r="N343" s="208"/>
      <c r="O343" s="208"/>
      <c r="P343" s="208"/>
      <c r="Q343" s="208"/>
      <c r="R343" s="208"/>
      <c r="S343" s="208"/>
      <c r="T343" s="209"/>
      <c r="AT343" s="210" t="s">
        <v>144</v>
      </c>
      <c r="AU343" s="210" t="s">
        <v>81</v>
      </c>
      <c r="AV343" s="12" t="s">
        <v>81</v>
      </c>
      <c r="AW343" s="12" t="s">
        <v>33</v>
      </c>
      <c r="AX343" s="12" t="s">
        <v>72</v>
      </c>
      <c r="AY343" s="210" t="s">
        <v>133</v>
      </c>
    </row>
    <row r="344" spans="2:51" s="12" customFormat="1" ht="11.25">
      <c r="B344" s="200"/>
      <c r="C344" s="201"/>
      <c r="D344" s="187" t="s">
        <v>144</v>
      </c>
      <c r="E344" s="202" t="s">
        <v>1</v>
      </c>
      <c r="F344" s="203" t="s">
        <v>416</v>
      </c>
      <c r="G344" s="201"/>
      <c r="H344" s="204">
        <v>117.64700000000001</v>
      </c>
      <c r="I344" s="205"/>
      <c r="J344" s="201"/>
      <c r="K344" s="201"/>
      <c r="L344" s="206"/>
      <c r="M344" s="207"/>
      <c r="N344" s="208"/>
      <c r="O344" s="208"/>
      <c r="P344" s="208"/>
      <c r="Q344" s="208"/>
      <c r="R344" s="208"/>
      <c r="S344" s="208"/>
      <c r="T344" s="209"/>
      <c r="AT344" s="210" t="s">
        <v>144</v>
      </c>
      <c r="AU344" s="210" t="s">
        <v>81</v>
      </c>
      <c r="AV344" s="12" t="s">
        <v>81</v>
      </c>
      <c r="AW344" s="12" t="s">
        <v>33</v>
      </c>
      <c r="AX344" s="12" t="s">
        <v>72</v>
      </c>
      <c r="AY344" s="210" t="s">
        <v>133</v>
      </c>
    </row>
    <row r="345" spans="2:51" s="12" customFormat="1" ht="11.25">
      <c r="B345" s="200"/>
      <c r="C345" s="201"/>
      <c r="D345" s="187" t="s">
        <v>144</v>
      </c>
      <c r="E345" s="202" t="s">
        <v>1</v>
      </c>
      <c r="F345" s="203" t="s">
        <v>417</v>
      </c>
      <c r="G345" s="201"/>
      <c r="H345" s="204">
        <v>31.7</v>
      </c>
      <c r="I345" s="205"/>
      <c r="J345" s="201"/>
      <c r="K345" s="201"/>
      <c r="L345" s="206"/>
      <c r="M345" s="207"/>
      <c r="N345" s="208"/>
      <c r="O345" s="208"/>
      <c r="P345" s="208"/>
      <c r="Q345" s="208"/>
      <c r="R345" s="208"/>
      <c r="S345" s="208"/>
      <c r="T345" s="209"/>
      <c r="AT345" s="210" t="s">
        <v>144</v>
      </c>
      <c r="AU345" s="210" t="s">
        <v>81</v>
      </c>
      <c r="AV345" s="12" t="s">
        <v>81</v>
      </c>
      <c r="AW345" s="12" t="s">
        <v>33</v>
      </c>
      <c r="AX345" s="12" t="s">
        <v>72</v>
      </c>
      <c r="AY345" s="210" t="s">
        <v>133</v>
      </c>
    </row>
    <row r="346" spans="2:51" s="12" customFormat="1" ht="11.25">
      <c r="B346" s="200"/>
      <c r="C346" s="201"/>
      <c r="D346" s="187" t="s">
        <v>144</v>
      </c>
      <c r="E346" s="202" t="s">
        <v>1</v>
      </c>
      <c r="F346" s="203" t="s">
        <v>418</v>
      </c>
      <c r="G346" s="201"/>
      <c r="H346" s="204">
        <v>95.6</v>
      </c>
      <c r="I346" s="205"/>
      <c r="J346" s="201"/>
      <c r="K346" s="201"/>
      <c r="L346" s="206"/>
      <c r="M346" s="207"/>
      <c r="N346" s="208"/>
      <c r="O346" s="208"/>
      <c r="P346" s="208"/>
      <c r="Q346" s="208"/>
      <c r="R346" s="208"/>
      <c r="S346" s="208"/>
      <c r="T346" s="209"/>
      <c r="AT346" s="210" t="s">
        <v>144</v>
      </c>
      <c r="AU346" s="210" t="s">
        <v>81</v>
      </c>
      <c r="AV346" s="12" t="s">
        <v>81</v>
      </c>
      <c r="AW346" s="12" t="s">
        <v>33</v>
      </c>
      <c r="AX346" s="12" t="s">
        <v>72</v>
      </c>
      <c r="AY346" s="210" t="s">
        <v>133</v>
      </c>
    </row>
    <row r="347" spans="2:51" s="11" customFormat="1" ht="11.25">
      <c r="B347" s="190"/>
      <c r="C347" s="191"/>
      <c r="D347" s="187" t="s">
        <v>144</v>
      </c>
      <c r="E347" s="192" t="s">
        <v>1</v>
      </c>
      <c r="F347" s="193" t="s">
        <v>330</v>
      </c>
      <c r="G347" s="191"/>
      <c r="H347" s="192" t="s">
        <v>1</v>
      </c>
      <c r="I347" s="194"/>
      <c r="J347" s="191"/>
      <c r="K347" s="191"/>
      <c r="L347" s="195"/>
      <c r="M347" s="196"/>
      <c r="N347" s="197"/>
      <c r="O347" s="197"/>
      <c r="P347" s="197"/>
      <c r="Q347" s="197"/>
      <c r="R347" s="197"/>
      <c r="S347" s="197"/>
      <c r="T347" s="198"/>
      <c r="AT347" s="199" t="s">
        <v>144</v>
      </c>
      <c r="AU347" s="199" t="s">
        <v>81</v>
      </c>
      <c r="AV347" s="11" t="s">
        <v>79</v>
      </c>
      <c r="AW347" s="11" t="s">
        <v>33</v>
      </c>
      <c r="AX347" s="11" t="s">
        <v>72</v>
      </c>
      <c r="AY347" s="199" t="s">
        <v>133</v>
      </c>
    </row>
    <row r="348" spans="2:51" s="12" customFormat="1" ht="11.25">
      <c r="B348" s="200"/>
      <c r="C348" s="201"/>
      <c r="D348" s="187" t="s">
        <v>144</v>
      </c>
      <c r="E348" s="202" t="s">
        <v>1</v>
      </c>
      <c r="F348" s="203" t="s">
        <v>419</v>
      </c>
      <c r="G348" s="201"/>
      <c r="H348" s="204">
        <v>71.236999999999995</v>
      </c>
      <c r="I348" s="205"/>
      <c r="J348" s="201"/>
      <c r="K348" s="201"/>
      <c r="L348" s="206"/>
      <c r="M348" s="207"/>
      <c r="N348" s="208"/>
      <c r="O348" s="208"/>
      <c r="P348" s="208"/>
      <c r="Q348" s="208"/>
      <c r="R348" s="208"/>
      <c r="S348" s="208"/>
      <c r="T348" s="209"/>
      <c r="AT348" s="210" t="s">
        <v>144</v>
      </c>
      <c r="AU348" s="210" t="s">
        <v>81</v>
      </c>
      <c r="AV348" s="12" t="s">
        <v>81</v>
      </c>
      <c r="AW348" s="12" t="s">
        <v>33</v>
      </c>
      <c r="AX348" s="12" t="s">
        <v>72</v>
      </c>
      <c r="AY348" s="210" t="s">
        <v>133</v>
      </c>
    </row>
    <row r="349" spans="2:51" s="11" customFormat="1" ht="11.25">
      <c r="B349" s="190"/>
      <c r="C349" s="191"/>
      <c r="D349" s="187" t="s">
        <v>144</v>
      </c>
      <c r="E349" s="192" t="s">
        <v>1</v>
      </c>
      <c r="F349" s="193" t="s">
        <v>396</v>
      </c>
      <c r="G349" s="191"/>
      <c r="H349" s="192" t="s">
        <v>1</v>
      </c>
      <c r="I349" s="194"/>
      <c r="J349" s="191"/>
      <c r="K349" s="191"/>
      <c r="L349" s="195"/>
      <c r="M349" s="196"/>
      <c r="N349" s="197"/>
      <c r="O349" s="197"/>
      <c r="P349" s="197"/>
      <c r="Q349" s="197"/>
      <c r="R349" s="197"/>
      <c r="S349" s="197"/>
      <c r="T349" s="198"/>
      <c r="AT349" s="199" t="s">
        <v>144</v>
      </c>
      <c r="AU349" s="199" t="s">
        <v>81</v>
      </c>
      <c r="AV349" s="11" t="s">
        <v>79</v>
      </c>
      <c r="AW349" s="11" t="s">
        <v>33</v>
      </c>
      <c r="AX349" s="11" t="s">
        <v>72</v>
      </c>
      <c r="AY349" s="199" t="s">
        <v>133</v>
      </c>
    </row>
    <row r="350" spans="2:51" s="12" customFormat="1" ht="11.25">
      <c r="B350" s="200"/>
      <c r="C350" s="201"/>
      <c r="D350" s="187" t="s">
        <v>144</v>
      </c>
      <c r="E350" s="202" t="s">
        <v>1</v>
      </c>
      <c r="F350" s="203" t="s">
        <v>420</v>
      </c>
      <c r="G350" s="201"/>
      <c r="H350" s="204">
        <v>27.388999999999999</v>
      </c>
      <c r="I350" s="205"/>
      <c r="J350" s="201"/>
      <c r="K350" s="201"/>
      <c r="L350" s="206"/>
      <c r="M350" s="207"/>
      <c r="N350" s="208"/>
      <c r="O350" s="208"/>
      <c r="P350" s="208"/>
      <c r="Q350" s="208"/>
      <c r="R350" s="208"/>
      <c r="S350" s="208"/>
      <c r="T350" s="209"/>
      <c r="AT350" s="210" t="s">
        <v>144</v>
      </c>
      <c r="AU350" s="210" t="s">
        <v>81</v>
      </c>
      <c r="AV350" s="12" t="s">
        <v>81</v>
      </c>
      <c r="AW350" s="12" t="s">
        <v>33</v>
      </c>
      <c r="AX350" s="12" t="s">
        <v>72</v>
      </c>
      <c r="AY350" s="210" t="s">
        <v>133</v>
      </c>
    </row>
    <row r="351" spans="2:51" s="12" customFormat="1" ht="11.25">
      <c r="B351" s="200"/>
      <c r="C351" s="201"/>
      <c r="D351" s="187" t="s">
        <v>144</v>
      </c>
      <c r="E351" s="202" t="s">
        <v>1</v>
      </c>
      <c r="F351" s="203" t="s">
        <v>421</v>
      </c>
      <c r="G351" s="201"/>
      <c r="H351" s="204">
        <v>20.52</v>
      </c>
      <c r="I351" s="205"/>
      <c r="J351" s="201"/>
      <c r="K351" s="201"/>
      <c r="L351" s="206"/>
      <c r="M351" s="207"/>
      <c r="N351" s="208"/>
      <c r="O351" s="208"/>
      <c r="P351" s="208"/>
      <c r="Q351" s="208"/>
      <c r="R351" s="208"/>
      <c r="S351" s="208"/>
      <c r="T351" s="209"/>
      <c r="AT351" s="210" t="s">
        <v>144</v>
      </c>
      <c r="AU351" s="210" t="s">
        <v>81</v>
      </c>
      <c r="AV351" s="12" t="s">
        <v>81</v>
      </c>
      <c r="AW351" s="12" t="s">
        <v>33</v>
      </c>
      <c r="AX351" s="12" t="s">
        <v>72</v>
      </c>
      <c r="AY351" s="210" t="s">
        <v>133</v>
      </c>
    </row>
    <row r="352" spans="2:51" s="11" customFormat="1" ht="11.25">
      <c r="B352" s="190"/>
      <c r="C352" s="191"/>
      <c r="D352" s="187" t="s">
        <v>144</v>
      </c>
      <c r="E352" s="192" t="s">
        <v>1</v>
      </c>
      <c r="F352" s="193" t="s">
        <v>422</v>
      </c>
      <c r="G352" s="191"/>
      <c r="H352" s="192" t="s">
        <v>1</v>
      </c>
      <c r="I352" s="194"/>
      <c r="J352" s="191"/>
      <c r="K352" s="191"/>
      <c r="L352" s="195"/>
      <c r="M352" s="196"/>
      <c r="N352" s="197"/>
      <c r="O352" s="197"/>
      <c r="P352" s="197"/>
      <c r="Q352" s="197"/>
      <c r="R352" s="197"/>
      <c r="S352" s="197"/>
      <c r="T352" s="198"/>
      <c r="AT352" s="199" t="s">
        <v>144</v>
      </c>
      <c r="AU352" s="199" t="s">
        <v>81</v>
      </c>
      <c r="AV352" s="11" t="s">
        <v>79</v>
      </c>
      <c r="AW352" s="11" t="s">
        <v>33</v>
      </c>
      <c r="AX352" s="11" t="s">
        <v>72</v>
      </c>
      <c r="AY352" s="199" t="s">
        <v>133</v>
      </c>
    </row>
    <row r="353" spans="2:65" s="12" customFormat="1" ht="11.25">
      <c r="B353" s="200"/>
      <c r="C353" s="201"/>
      <c r="D353" s="187" t="s">
        <v>144</v>
      </c>
      <c r="E353" s="202" t="s">
        <v>1</v>
      </c>
      <c r="F353" s="203" t="s">
        <v>423</v>
      </c>
      <c r="G353" s="201"/>
      <c r="H353" s="204">
        <v>39.29</v>
      </c>
      <c r="I353" s="205"/>
      <c r="J353" s="201"/>
      <c r="K353" s="201"/>
      <c r="L353" s="206"/>
      <c r="M353" s="207"/>
      <c r="N353" s="208"/>
      <c r="O353" s="208"/>
      <c r="P353" s="208"/>
      <c r="Q353" s="208"/>
      <c r="R353" s="208"/>
      <c r="S353" s="208"/>
      <c r="T353" s="209"/>
      <c r="AT353" s="210" t="s">
        <v>144</v>
      </c>
      <c r="AU353" s="210" t="s">
        <v>81</v>
      </c>
      <c r="AV353" s="12" t="s">
        <v>81</v>
      </c>
      <c r="AW353" s="12" t="s">
        <v>33</v>
      </c>
      <c r="AX353" s="12" t="s">
        <v>72</v>
      </c>
      <c r="AY353" s="210" t="s">
        <v>133</v>
      </c>
    </row>
    <row r="354" spans="2:65" s="13" customFormat="1" ht="11.25">
      <c r="B354" s="211"/>
      <c r="C354" s="212"/>
      <c r="D354" s="187" t="s">
        <v>144</v>
      </c>
      <c r="E354" s="213" t="s">
        <v>1</v>
      </c>
      <c r="F354" s="214" t="s">
        <v>149</v>
      </c>
      <c r="G354" s="212"/>
      <c r="H354" s="215">
        <v>1424.08</v>
      </c>
      <c r="I354" s="216"/>
      <c r="J354" s="212"/>
      <c r="K354" s="212"/>
      <c r="L354" s="217"/>
      <c r="M354" s="218"/>
      <c r="N354" s="219"/>
      <c r="O354" s="219"/>
      <c r="P354" s="219"/>
      <c r="Q354" s="219"/>
      <c r="R354" s="219"/>
      <c r="S354" s="219"/>
      <c r="T354" s="220"/>
      <c r="AT354" s="221" t="s">
        <v>144</v>
      </c>
      <c r="AU354" s="221" t="s">
        <v>81</v>
      </c>
      <c r="AV354" s="13" t="s">
        <v>140</v>
      </c>
      <c r="AW354" s="13" t="s">
        <v>33</v>
      </c>
      <c r="AX354" s="13" t="s">
        <v>72</v>
      </c>
      <c r="AY354" s="221" t="s">
        <v>133</v>
      </c>
    </row>
    <row r="355" spans="2:65" s="12" customFormat="1" ht="11.25">
      <c r="B355" s="200"/>
      <c r="C355" s="201"/>
      <c r="D355" s="187" t="s">
        <v>144</v>
      </c>
      <c r="E355" s="202" t="s">
        <v>1</v>
      </c>
      <c r="F355" s="203" t="s">
        <v>424</v>
      </c>
      <c r="G355" s="201"/>
      <c r="H355" s="204">
        <v>1068.06</v>
      </c>
      <c r="I355" s="205"/>
      <c r="J355" s="201"/>
      <c r="K355" s="201"/>
      <c r="L355" s="206"/>
      <c r="M355" s="207"/>
      <c r="N355" s="208"/>
      <c r="O355" s="208"/>
      <c r="P355" s="208"/>
      <c r="Q355" s="208"/>
      <c r="R355" s="208"/>
      <c r="S355" s="208"/>
      <c r="T355" s="209"/>
      <c r="AT355" s="210" t="s">
        <v>144</v>
      </c>
      <c r="AU355" s="210" t="s">
        <v>81</v>
      </c>
      <c r="AV355" s="12" t="s">
        <v>81</v>
      </c>
      <c r="AW355" s="12" t="s">
        <v>33</v>
      </c>
      <c r="AX355" s="12" t="s">
        <v>79</v>
      </c>
      <c r="AY355" s="210" t="s">
        <v>133</v>
      </c>
    </row>
    <row r="356" spans="2:65" s="1" customFormat="1" ht="16.5" customHeight="1">
      <c r="B356" s="33"/>
      <c r="C356" s="175" t="s">
        <v>425</v>
      </c>
      <c r="D356" s="175" t="s">
        <v>135</v>
      </c>
      <c r="E356" s="176" t="s">
        <v>426</v>
      </c>
      <c r="F356" s="177" t="s">
        <v>427</v>
      </c>
      <c r="G356" s="178" t="s">
        <v>211</v>
      </c>
      <c r="H356" s="179">
        <v>315.61799999999999</v>
      </c>
      <c r="I356" s="180"/>
      <c r="J356" s="181">
        <f>ROUND(I356*H356,2)</f>
        <v>0</v>
      </c>
      <c r="K356" s="177" t="s">
        <v>139</v>
      </c>
      <c r="L356" s="37"/>
      <c r="M356" s="182" t="s">
        <v>1</v>
      </c>
      <c r="N356" s="183" t="s">
        <v>43</v>
      </c>
      <c r="O356" s="59"/>
      <c r="P356" s="184">
        <f>O356*H356</f>
        <v>0</v>
      </c>
      <c r="Q356" s="184">
        <v>0</v>
      </c>
      <c r="R356" s="184">
        <f>Q356*H356</f>
        <v>0</v>
      </c>
      <c r="S356" s="184">
        <v>0</v>
      </c>
      <c r="T356" s="185">
        <f>S356*H356</f>
        <v>0</v>
      </c>
      <c r="AR356" s="16" t="s">
        <v>140</v>
      </c>
      <c r="AT356" s="16" t="s">
        <v>135</v>
      </c>
      <c r="AU356" s="16" t="s">
        <v>81</v>
      </c>
      <c r="AY356" s="16" t="s">
        <v>133</v>
      </c>
      <c r="BE356" s="186">
        <f>IF(N356="základní",J356,0)</f>
        <v>0</v>
      </c>
      <c r="BF356" s="186">
        <f>IF(N356="snížená",J356,0)</f>
        <v>0</v>
      </c>
      <c r="BG356" s="186">
        <f>IF(N356="zákl. přenesená",J356,0)</f>
        <v>0</v>
      </c>
      <c r="BH356" s="186">
        <f>IF(N356="sníž. přenesená",J356,0)</f>
        <v>0</v>
      </c>
      <c r="BI356" s="186">
        <f>IF(N356="nulová",J356,0)</f>
        <v>0</v>
      </c>
      <c r="BJ356" s="16" t="s">
        <v>79</v>
      </c>
      <c r="BK356" s="186">
        <f>ROUND(I356*H356,2)</f>
        <v>0</v>
      </c>
      <c r="BL356" s="16" t="s">
        <v>140</v>
      </c>
      <c r="BM356" s="16" t="s">
        <v>428</v>
      </c>
    </row>
    <row r="357" spans="2:65" s="1" customFormat="1" ht="11.25">
      <c r="B357" s="33"/>
      <c r="C357" s="34"/>
      <c r="D357" s="187" t="s">
        <v>142</v>
      </c>
      <c r="E357" s="34"/>
      <c r="F357" s="188" t="s">
        <v>427</v>
      </c>
      <c r="G357" s="34"/>
      <c r="H357" s="34"/>
      <c r="I357" s="103"/>
      <c r="J357" s="34"/>
      <c r="K357" s="34"/>
      <c r="L357" s="37"/>
      <c r="M357" s="189"/>
      <c r="N357" s="59"/>
      <c r="O357" s="59"/>
      <c r="P357" s="59"/>
      <c r="Q357" s="59"/>
      <c r="R357" s="59"/>
      <c r="S357" s="59"/>
      <c r="T357" s="60"/>
      <c r="AT357" s="16" t="s">
        <v>142</v>
      </c>
      <c r="AU357" s="16" t="s">
        <v>81</v>
      </c>
    </row>
    <row r="358" spans="2:65" s="11" customFormat="1" ht="11.25">
      <c r="B358" s="190"/>
      <c r="C358" s="191"/>
      <c r="D358" s="187" t="s">
        <v>144</v>
      </c>
      <c r="E358" s="192" t="s">
        <v>1</v>
      </c>
      <c r="F358" s="193" t="s">
        <v>213</v>
      </c>
      <c r="G358" s="191"/>
      <c r="H358" s="192" t="s">
        <v>1</v>
      </c>
      <c r="I358" s="194"/>
      <c r="J358" s="191"/>
      <c r="K358" s="191"/>
      <c r="L358" s="195"/>
      <c r="M358" s="196"/>
      <c r="N358" s="197"/>
      <c r="O358" s="197"/>
      <c r="P358" s="197"/>
      <c r="Q358" s="197"/>
      <c r="R358" s="197"/>
      <c r="S358" s="197"/>
      <c r="T358" s="198"/>
      <c r="AT358" s="199" t="s">
        <v>144</v>
      </c>
      <c r="AU358" s="199" t="s">
        <v>81</v>
      </c>
      <c r="AV358" s="11" t="s">
        <v>79</v>
      </c>
      <c r="AW358" s="11" t="s">
        <v>33</v>
      </c>
      <c r="AX358" s="11" t="s">
        <v>72</v>
      </c>
      <c r="AY358" s="199" t="s">
        <v>133</v>
      </c>
    </row>
    <row r="359" spans="2:65" s="12" customFormat="1" ht="11.25">
      <c r="B359" s="200"/>
      <c r="C359" s="201"/>
      <c r="D359" s="187" t="s">
        <v>144</v>
      </c>
      <c r="E359" s="202" t="s">
        <v>1</v>
      </c>
      <c r="F359" s="203" t="s">
        <v>429</v>
      </c>
      <c r="G359" s="201"/>
      <c r="H359" s="204">
        <v>198</v>
      </c>
      <c r="I359" s="205"/>
      <c r="J359" s="201"/>
      <c r="K359" s="201"/>
      <c r="L359" s="206"/>
      <c r="M359" s="207"/>
      <c r="N359" s="208"/>
      <c r="O359" s="208"/>
      <c r="P359" s="208"/>
      <c r="Q359" s="208"/>
      <c r="R359" s="208"/>
      <c r="S359" s="208"/>
      <c r="T359" s="209"/>
      <c r="AT359" s="210" t="s">
        <v>144</v>
      </c>
      <c r="AU359" s="210" t="s">
        <v>81</v>
      </c>
      <c r="AV359" s="12" t="s">
        <v>81</v>
      </c>
      <c r="AW359" s="12" t="s">
        <v>33</v>
      </c>
      <c r="AX359" s="12" t="s">
        <v>72</v>
      </c>
      <c r="AY359" s="210" t="s">
        <v>133</v>
      </c>
    </row>
    <row r="360" spans="2:65" s="12" customFormat="1" ht="11.25">
      <c r="B360" s="200"/>
      <c r="C360" s="201"/>
      <c r="D360" s="187" t="s">
        <v>144</v>
      </c>
      <c r="E360" s="202" t="s">
        <v>1</v>
      </c>
      <c r="F360" s="203" t="s">
        <v>430</v>
      </c>
      <c r="G360" s="201"/>
      <c r="H360" s="204">
        <v>158.91</v>
      </c>
      <c r="I360" s="205"/>
      <c r="J360" s="201"/>
      <c r="K360" s="201"/>
      <c r="L360" s="206"/>
      <c r="M360" s="207"/>
      <c r="N360" s="208"/>
      <c r="O360" s="208"/>
      <c r="P360" s="208"/>
      <c r="Q360" s="208"/>
      <c r="R360" s="208"/>
      <c r="S360" s="208"/>
      <c r="T360" s="209"/>
      <c r="AT360" s="210" t="s">
        <v>144</v>
      </c>
      <c r="AU360" s="210" t="s">
        <v>81</v>
      </c>
      <c r="AV360" s="12" t="s">
        <v>81</v>
      </c>
      <c r="AW360" s="12" t="s">
        <v>33</v>
      </c>
      <c r="AX360" s="12" t="s">
        <v>72</v>
      </c>
      <c r="AY360" s="210" t="s">
        <v>133</v>
      </c>
    </row>
    <row r="361" spans="2:65" s="11" customFormat="1" ht="11.25">
      <c r="B361" s="190"/>
      <c r="C361" s="191"/>
      <c r="D361" s="187" t="s">
        <v>144</v>
      </c>
      <c r="E361" s="192" t="s">
        <v>1</v>
      </c>
      <c r="F361" s="193" t="s">
        <v>396</v>
      </c>
      <c r="G361" s="191"/>
      <c r="H361" s="192" t="s">
        <v>1</v>
      </c>
      <c r="I361" s="194"/>
      <c r="J361" s="191"/>
      <c r="K361" s="191"/>
      <c r="L361" s="195"/>
      <c r="M361" s="196"/>
      <c r="N361" s="197"/>
      <c r="O361" s="197"/>
      <c r="P361" s="197"/>
      <c r="Q361" s="197"/>
      <c r="R361" s="197"/>
      <c r="S361" s="197"/>
      <c r="T361" s="198"/>
      <c r="AT361" s="199" t="s">
        <v>144</v>
      </c>
      <c r="AU361" s="199" t="s">
        <v>81</v>
      </c>
      <c r="AV361" s="11" t="s">
        <v>79</v>
      </c>
      <c r="AW361" s="11" t="s">
        <v>33</v>
      </c>
      <c r="AX361" s="11" t="s">
        <v>72</v>
      </c>
      <c r="AY361" s="199" t="s">
        <v>133</v>
      </c>
    </row>
    <row r="362" spans="2:65" s="12" customFormat="1" ht="11.25">
      <c r="B362" s="200"/>
      <c r="C362" s="201"/>
      <c r="D362" s="187" t="s">
        <v>144</v>
      </c>
      <c r="E362" s="202" t="s">
        <v>1</v>
      </c>
      <c r="F362" s="203" t="s">
        <v>431</v>
      </c>
      <c r="G362" s="201"/>
      <c r="H362" s="204">
        <v>5.7309999999999999</v>
      </c>
      <c r="I362" s="205"/>
      <c r="J362" s="201"/>
      <c r="K362" s="201"/>
      <c r="L362" s="206"/>
      <c r="M362" s="207"/>
      <c r="N362" s="208"/>
      <c r="O362" s="208"/>
      <c r="P362" s="208"/>
      <c r="Q362" s="208"/>
      <c r="R362" s="208"/>
      <c r="S362" s="208"/>
      <c r="T362" s="209"/>
      <c r="AT362" s="210" t="s">
        <v>144</v>
      </c>
      <c r="AU362" s="210" t="s">
        <v>81</v>
      </c>
      <c r="AV362" s="12" t="s">
        <v>81</v>
      </c>
      <c r="AW362" s="12" t="s">
        <v>33</v>
      </c>
      <c r="AX362" s="12" t="s">
        <v>72</v>
      </c>
      <c r="AY362" s="210" t="s">
        <v>133</v>
      </c>
    </row>
    <row r="363" spans="2:65" s="11" customFormat="1" ht="11.25">
      <c r="B363" s="190"/>
      <c r="C363" s="191"/>
      <c r="D363" s="187" t="s">
        <v>144</v>
      </c>
      <c r="E363" s="192" t="s">
        <v>1</v>
      </c>
      <c r="F363" s="193" t="s">
        <v>432</v>
      </c>
      <c r="G363" s="191"/>
      <c r="H363" s="192" t="s">
        <v>1</v>
      </c>
      <c r="I363" s="194"/>
      <c r="J363" s="191"/>
      <c r="K363" s="191"/>
      <c r="L363" s="195"/>
      <c r="M363" s="196"/>
      <c r="N363" s="197"/>
      <c r="O363" s="197"/>
      <c r="P363" s="197"/>
      <c r="Q363" s="197"/>
      <c r="R363" s="197"/>
      <c r="S363" s="197"/>
      <c r="T363" s="198"/>
      <c r="AT363" s="199" t="s">
        <v>144</v>
      </c>
      <c r="AU363" s="199" t="s">
        <v>81</v>
      </c>
      <c r="AV363" s="11" t="s">
        <v>79</v>
      </c>
      <c r="AW363" s="11" t="s">
        <v>33</v>
      </c>
      <c r="AX363" s="11" t="s">
        <v>72</v>
      </c>
      <c r="AY363" s="199" t="s">
        <v>133</v>
      </c>
    </row>
    <row r="364" spans="2:65" s="12" customFormat="1" ht="11.25">
      <c r="B364" s="200"/>
      <c r="C364" s="201"/>
      <c r="D364" s="187" t="s">
        <v>144</v>
      </c>
      <c r="E364" s="202" t="s">
        <v>1</v>
      </c>
      <c r="F364" s="203" t="s">
        <v>433</v>
      </c>
      <c r="G364" s="201"/>
      <c r="H364" s="204">
        <v>58.183</v>
      </c>
      <c r="I364" s="205"/>
      <c r="J364" s="201"/>
      <c r="K364" s="201"/>
      <c r="L364" s="206"/>
      <c r="M364" s="207"/>
      <c r="N364" s="208"/>
      <c r="O364" s="208"/>
      <c r="P364" s="208"/>
      <c r="Q364" s="208"/>
      <c r="R364" s="208"/>
      <c r="S364" s="208"/>
      <c r="T364" s="209"/>
      <c r="AT364" s="210" t="s">
        <v>144</v>
      </c>
      <c r="AU364" s="210" t="s">
        <v>81</v>
      </c>
      <c r="AV364" s="12" t="s">
        <v>81</v>
      </c>
      <c r="AW364" s="12" t="s">
        <v>33</v>
      </c>
      <c r="AX364" s="12" t="s">
        <v>72</v>
      </c>
      <c r="AY364" s="210" t="s">
        <v>133</v>
      </c>
    </row>
    <row r="365" spans="2:65" s="13" customFormat="1" ht="11.25">
      <c r="B365" s="211"/>
      <c r="C365" s="212"/>
      <c r="D365" s="187" t="s">
        <v>144</v>
      </c>
      <c r="E365" s="213" t="s">
        <v>1</v>
      </c>
      <c r="F365" s="214" t="s">
        <v>149</v>
      </c>
      <c r="G365" s="212"/>
      <c r="H365" s="215">
        <v>420.82400000000001</v>
      </c>
      <c r="I365" s="216"/>
      <c r="J365" s="212"/>
      <c r="K365" s="212"/>
      <c r="L365" s="217"/>
      <c r="M365" s="218"/>
      <c r="N365" s="219"/>
      <c r="O365" s="219"/>
      <c r="P365" s="219"/>
      <c r="Q365" s="219"/>
      <c r="R365" s="219"/>
      <c r="S365" s="219"/>
      <c r="T365" s="220"/>
      <c r="AT365" s="221" t="s">
        <v>144</v>
      </c>
      <c r="AU365" s="221" t="s">
        <v>81</v>
      </c>
      <c r="AV365" s="13" t="s">
        <v>140</v>
      </c>
      <c r="AW365" s="13" t="s">
        <v>33</v>
      </c>
      <c r="AX365" s="13" t="s">
        <v>72</v>
      </c>
      <c r="AY365" s="221" t="s">
        <v>133</v>
      </c>
    </row>
    <row r="366" spans="2:65" s="12" customFormat="1" ht="11.25">
      <c r="B366" s="200"/>
      <c r="C366" s="201"/>
      <c r="D366" s="187" t="s">
        <v>144</v>
      </c>
      <c r="E366" s="202" t="s">
        <v>1</v>
      </c>
      <c r="F366" s="203" t="s">
        <v>434</v>
      </c>
      <c r="G366" s="201"/>
      <c r="H366" s="204">
        <v>315.61799999999999</v>
      </c>
      <c r="I366" s="205"/>
      <c r="J366" s="201"/>
      <c r="K366" s="201"/>
      <c r="L366" s="206"/>
      <c r="M366" s="207"/>
      <c r="N366" s="208"/>
      <c r="O366" s="208"/>
      <c r="P366" s="208"/>
      <c r="Q366" s="208"/>
      <c r="R366" s="208"/>
      <c r="S366" s="208"/>
      <c r="T366" s="209"/>
      <c r="AT366" s="210" t="s">
        <v>144</v>
      </c>
      <c r="AU366" s="210" t="s">
        <v>81</v>
      </c>
      <c r="AV366" s="12" t="s">
        <v>81</v>
      </c>
      <c r="AW366" s="12" t="s">
        <v>33</v>
      </c>
      <c r="AX366" s="12" t="s">
        <v>79</v>
      </c>
      <c r="AY366" s="210" t="s">
        <v>133</v>
      </c>
    </row>
    <row r="367" spans="2:65" s="1" customFormat="1" ht="16.5" customHeight="1">
      <c r="B367" s="33"/>
      <c r="C367" s="175" t="s">
        <v>435</v>
      </c>
      <c r="D367" s="175" t="s">
        <v>135</v>
      </c>
      <c r="E367" s="176" t="s">
        <v>436</v>
      </c>
      <c r="F367" s="177" t="s">
        <v>437</v>
      </c>
      <c r="G367" s="178" t="s">
        <v>211</v>
      </c>
      <c r="H367" s="179">
        <v>342.017</v>
      </c>
      <c r="I367" s="180"/>
      <c r="J367" s="181">
        <f>ROUND(I367*H367,2)</f>
        <v>0</v>
      </c>
      <c r="K367" s="177" t="s">
        <v>139</v>
      </c>
      <c r="L367" s="37"/>
      <c r="M367" s="182" t="s">
        <v>1</v>
      </c>
      <c r="N367" s="183" t="s">
        <v>43</v>
      </c>
      <c r="O367" s="59"/>
      <c r="P367" s="184">
        <f>O367*H367</f>
        <v>0</v>
      </c>
      <c r="Q367" s="184">
        <v>0</v>
      </c>
      <c r="R367" s="184">
        <f>Q367*H367</f>
        <v>0</v>
      </c>
      <c r="S367" s="184">
        <v>0</v>
      </c>
      <c r="T367" s="185">
        <f>S367*H367</f>
        <v>0</v>
      </c>
      <c r="AR367" s="16" t="s">
        <v>140</v>
      </c>
      <c r="AT367" s="16" t="s">
        <v>135</v>
      </c>
      <c r="AU367" s="16" t="s">
        <v>81</v>
      </c>
      <c r="AY367" s="16" t="s">
        <v>133</v>
      </c>
      <c r="BE367" s="186">
        <f>IF(N367="základní",J367,0)</f>
        <v>0</v>
      </c>
      <c r="BF367" s="186">
        <f>IF(N367="snížená",J367,0)</f>
        <v>0</v>
      </c>
      <c r="BG367" s="186">
        <f>IF(N367="zákl. přenesená",J367,0)</f>
        <v>0</v>
      </c>
      <c r="BH367" s="186">
        <f>IF(N367="sníž. přenesená",J367,0)</f>
        <v>0</v>
      </c>
      <c r="BI367" s="186">
        <f>IF(N367="nulová",J367,0)</f>
        <v>0</v>
      </c>
      <c r="BJ367" s="16" t="s">
        <v>79</v>
      </c>
      <c r="BK367" s="186">
        <f>ROUND(I367*H367,2)</f>
        <v>0</v>
      </c>
      <c r="BL367" s="16" t="s">
        <v>140</v>
      </c>
      <c r="BM367" s="16" t="s">
        <v>438</v>
      </c>
    </row>
    <row r="368" spans="2:65" s="1" customFormat="1" ht="11.25">
      <c r="B368" s="33"/>
      <c r="C368" s="34"/>
      <c r="D368" s="187" t="s">
        <v>142</v>
      </c>
      <c r="E368" s="34"/>
      <c r="F368" s="188" t="s">
        <v>437</v>
      </c>
      <c r="G368" s="34"/>
      <c r="H368" s="34"/>
      <c r="I368" s="103"/>
      <c r="J368" s="34"/>
      <c r="K368" s="34"/>
      <c r="L368" s="37"/>
      <c r="M368" s="189"/>
      <c r="N368" s="59"/>
      <c r="O368" s="59"/>
      <c r="P368" s="59"/>
      <c r="Q368" s="59"/>
      <c r="R368" s="59"/>
      <c r="S368" s="59"/>
      <c r="T368" s="60"/>
      <c r="AT368" s="16" t="s">
        <v>142</v>
      </c>
      <c r="AU368" s="16" t="s">
        <v>81</v>
      </c>
    </row>
    <row r="369" spans="2:51" s="11" customFormat="1" ht="11.25">
      <c r="B369" s="190"/>
      <c r="C369" s="191"/>
      <c r="D369" s="187" t="s">
        <v>144</v>
      </c>
      <c r="E369" s="192" t="s">
        <v>1</v>
      </c>
      <c r="F369" s="193" t="s">
        <v>213</v>
      </c>
      <c r="G369" s="191"/>
      <c r="H369" s="192" t="s">
        <v>1</v>
      </c>
      <c r="I369" s="194"/>
      <c r="J369" s="191"/>
      <c r="K369" s="191"/>
      <c r="L369" s="195"/>
      <c r="M369" s="196"/>
      <c r="N369" s="197"/>
      <c r="O369" s="197"/>
      <c r="P369" s="197"/>
      <c r="Q369" s="197"/>
      <c r="R369" s="197"/>
      <c r="S369" s="197"/>
      <c r="T369" s="198"/>
      <c r="AT369" s="199" t="s">
        <v>144</v>
      </c>
      <c r="AU369" s="199" t="s">
        <v>81</v>
      </c>
      <c r="AV369" s="11" t="s">
        <v>79</v>
      </c>
      <c r="AW369" s="11" t="s">
        <v>33</v>
      </c>
      <c r="AX369" s="11" t="s">
        <v>72</v>
      </c>
      <c r="AY369" s="199" t="s">
        <v>133</v>
      </c>
    </row>
    <row r="370" spans="2:51" s="12" customFormat="1" ht="11.25">
      <c r="B370" s="200"/>
      <c r="C370" s="201"/>
      <c r="D370" s="187" t="s">
        <v>144</v>
      </c>
      <c r="E370" s="202" t="s">
        <v>1</v>
      </c>
      <c r="F370" s="203" t="s">
        <v>371</v>
      </c>
      <c r="G370" s="201"/>
      <c r="H370" s="204">
        <v>32.567999999999998</v>
      </c>
      <c r="I370" s="205"/>
      <c r="J370" s="201"/>
      <c r="K370" s="201"/>
      <c r="L370" s="206"/>
      <c r="M370" s="207"/>
      <c r="N370" s="208"/>
      <c r="O370" s="208"/>
      <c r="P370" s="208"/>
      <c r="Q370" s="208"/>
      <c r="R370" s="208"/>
      <c r="S370" s="208"/>
      <c r="T370" s="209"/>
      <c r="AT370" s="210" t="s">
        <v>144</v>
      </c>
      <c r="AU370" s="210" t="s">
        <v>81</v>
      </c>
      <c r="AV370" s="12" t="s">
        <v>81</v>
      </c>
      <c r="AW370" s="12" t="s">
        <v>33</v>
      </c>
      <c r="AX370" s="12" t="s">
        <v>72</v>
      </c>
      <c r="AY370" s="210" t="s">
        <v>133</v>
      </c>
    </row>
    <row r="371" spans="2:51" s="12" customFormat="1" ht="11.25">
      <c r="B371" s="200"/>
      <c r="C371" s="201"/>
      <c r="D371" s="187" t="s">
        <v>144</v>
      </c>
      <c r="E371" s="202" t="s">
        <v>1</v>
      </c>
      <c r="F371" s="203" t="s">
        <v>372</v>
      </c>
      <c r="G371" s="201"/>
      <c r="H371" s="204">
        <v>94</v>
      </c>
      <c r="I371" s="205"/>
      <c r="J371" s="201"/>
      <c r="K371" s="201"/>
      <c r="L371" s="206"/>
      <c r="M371" s="207"/>
      <c r="N371" s="208"/>
      <c r="O371" s="208"/>
      <c r="P371" s="208"/>
      <c r="Q371" s="208"/>
      <c r="R371" s="208"/>
      <c r="S371" s="208"/>
      <c r="T371" s="209"/>
      <c r="AT371" s="210" t="s">
        <v>144</v>
      </c>
      <c r="AU371" s="210" t="s">
        <v>81</v>
      </c>
      <c r="AV371" s="12" t="s">
        <v>81</v>
      </c>
      <c r="AW371" s="12" t="s">
        <v>33</v>
      </c>
      <c r="AX371" s="12" t="s">
        <v>72</v>
      </c>
      <c r="AY371" s="210" t="s">
        <v>133</v>
      </c>
    </row>
    <row r="372" spans="2:51" s="12" customFormat="1" ht="11.25">
      <c r="B372" s="200"/>
      <c r="C372" s="201"/>
      <c r="D372" s="187" t="s">
        <v>144</v>
      </c>
      <c r="E372" s="202" t="s">
        <v>1</v>
      </c>
      <c r="F372" s="203" t="s">
        <v>373</v>
      </c>
      <c r="G372" s="201"/>
      <c r="H372" s="204">
        <v>15.958</v>
      </c>
      <c r="I372" s="205"/>
      <c r="J372" s="201"/>
      <c r="K372" s="201"/>
      <c r="L372" s="206"/>
      <c r="M372" s="207"/>
      <c r="N372" s="208"/>
      <c r="O372" s="208"/>
      <c r="P372" s="208"/>
      <c r="Q372" s="208"/>
      <c r="R372" s="208"/>
      <c r="S372" s="208"/>
      <c r="T372" s="209"/>
      <c r="AT372" s="210" t="s">
        <v>144</v>
      </c>
      <c r="AU372" s="210" t="s">
        <v>81</v>
      </c>
      <c r="AV372" s="12" t="s">
        <v>81</v>
      </c>
      <c r="AW372" s="12" t="s">
        <v>33</v>
      </c>
      <c r="AX372" s="12" t="s">
        <v>72</v>
      </c>
      <c r="AY372" s="210" t="s">
        <v>133</v>
      </c>
    </row>
    <row r="373" spans="2:51" s="12" customFormat="1" ht="11.25">
      <c r="B373" s="200"/>
      <c r="C373" s="201"/>
      <c r="D373" s="187" t="s">
        <v>144</v>
      </c>
      <c r="E373" s="202" t="s">
        <v>1</v>
      </c>
      <c r="F373" s="203" t="s">
        <v>374</v>
      </c>
      <c r="G373" s="201"/>
      <c r="H373" s="204">
        <v>44.036000000000001</v>
      </c>
      <c r="I373" s="205"/>
      <c r="J373" s="201"/>
      <c r="K373" s="201"/>
      <c r="L373" s="206"/>
      <c r="M373" s="207"/>
      <c r="N373" s="208"/>
      <c r="O373" s="208"/>
      <c r="P373" s="208"/>
      <c r="Q373" s="208"/>
      <c r="R373" s="208"/>
      <c r="S373" s="208"/>
      <c r="T373" s="209"/>
      <c r="AT373" s="210" t="s">
        <v>144</v>
      </c>
      <c r="AU373" s="210" t="s">
        <v>81</v>
      </c>
      <c r="AV373" s="12" t="s">
        <v>81</v>
      </c>
      <c r="AW373" s="12" t="s">
        <v>33</v>
      </c>
      <c r="AX373" s="12" t="s">
        <v>72</v>
      </c>
      <c r="AY373" s="210" t="s">
        <v>133</v>
      </c>
    </row>
    <row r="374" spans="2:51" s="12" customFormat="1" ht="11.25">
      <c r="B374" s="200"/>
      <c r="C374" s="201"/>
      <c r="D374" s="187" t="s">
        <v>144</v>
      </c>
      <c r="E374" s="202" t="s">
        <v>1</v>
      </c>
      <c r="F374" s="203" t="s">
        <v>375</v>
      </c>
      <c r="G374" s="201"/>
      <c r="H374" s="204">
        <v>53.933999999999997</v>
      </c>
      <c r="I374" s="205"/>
      <c r="J374" s="201"/>
      <c r="K374" s="201"/>
      <c r="L374" s="206"/>
      <c r="M374" s="207"/>
      <c r="N374" s="208"/>
      <c r="O374" s="208"/>
      <c r="P374" s="208"/>
      <c r="Q374" s="208"/>
      <c r="R374" s="208"/>
      <c r="S374" s="208"/>
      <c r="T374" s="209"/>
      <c r="AT374" s="210" t="s">
        <v>144</v>
      </c>
      <c r="AU374" s="210" t="s">
        <v>81</v>
      </c>
      <c r="AV374" s="12" t="s">
        <v>81</v>
      </c>
      <c r="AW374" s="12" t="s">
        <v>33</v>
      </c>
      <c r="AX374" s="12" t="s">
        <v>72</v>
      </c>
      <c r="AY374" s="210" t="s">
        <v>133</v>
      </c>
    </row>
    <row r="375" spans="2:51" s="12" customFormat="1" ht="11.25">
      <c r="B375" s="200"/>
      <c r="C375" s="201"/>
      <c r="D375" s="187" t="s">
        <v>144</v>
      </c>
      <c r="E375" s="202" t="s">
        <v>1</v>
      </c>
      <c r="F375" s="203" t="s">
        <v>376</v>
      </c>
      <c r="G375" s="201"/>
      <c r="H375" s="204">
        <v>28.555</v>
      </c>
      <c r="I375" s="205"/>
      <c r="J375" s="201"/>
      <c r="K375" s="201"/>
      <c r="L375" s="206"/>
      <c r="M375" s="207"/>
      <c r="N375" s="208"/>
      <c r="O375" s="208"/>
      <c r="P375" s="208"/>
      <c r="Q375" s="208"/>
      <c r="R375" s="208"/>
      <c r="S375" s="208"/>
      <c r="T375" s="209"/>
      <c r="AT375" s="210" t="s">
        <v>144</v>
      </c>
      <c r="AU375" s="210" t="s">
        <v>81</v>
      </c>
      <c r="AV375" s="12" t="s">
        <v>81</v>
      </c>
      <c r="AW375" s="12" t="s">
        <v>33</v>
      </c>
      <c r="AX375" s="12" t="s">
        <v>72</v>
      </c>
      <c r="AY375" s="210" t="s">
        <v>133</v>
      </c>
    </row>
    <row r="376" spans="2:51" s="12" customFormat="1" ht="11.25">
      <c r="B376" s="200"/>
      <c r="C376" s="201"/>
      <c r="D376" s="187" t="s">
        <v>144</v>
      </c>
      <c r="E376" s="202" t="s">
        <v>1</v>
      </c>
      <c r="F376" s="203" t="s">
        <v>377</v>
      </c>
      <c r="G376" s="201"/>
      <c r="H376" s="204">
        <v>101.5</v>
      </c>
      <c r="I376" s="205"/>
      <c r="J376" s="201"/>
      <c r="K376" s="201"/>
      <c r="L376" s="206"/>
      <c r="M376" s="207"/>
      <c r="N376" s="208"/>
      <c r="O376" s="208"/>
      <c r="P376" s="208"/>
      <c r="Q376" s="208"/>
      <c r="R376" s="208"/>
      <c r="S376" s="208"/>
      <c r="T376" s="209"/>
      <c r="AT376" s="210" t="s">
        <v>144</v>
      </c>
      <c r="AU376" s="210" t="s">
        <v>81</v>
      </c>
      <c r="AV376" s="12" t="s">
        <v>81</v>
      </c>
      <c r="AW376" s="12" t="s">
        <v>33</v>
      </c>
      <c r="AX376" s="12" t="s">
        <v>72</v>
      </c>
      <c r="AY376" s="210" t="s">
        <v>133</v>
      </c>
    </row>
    <row r="377" spans="2:51" s="12" customFormat="1" ht="11.25">
      <c r="B377" s="200"/>
      <c r="C377" s="201"/>
      <c r="D377" s="187" t="s">
        <v>144</v>
      </c>
      <c r="E377" s="202" t="s">
        <v>1</v>
      </c>
      <c r="F377" s="203" t="s">
        <v>378</v>
      </c>
      <c r="G377" s="201"/>
      <c r="H377" s="204">
        <v>68.16</v>
      </c>
      <c r="I377" s="205"/>
      <c r="J377" s="201"/>
      <c r="K377" s="201"/>
      <c r="L377" s="206"/>
      <c r="M377" s="207"/>
      <c r="N377" s="208"/>
      <c r="O377" s="208"/>
      <c r="P377" s="208"/>
      <c r="Q377" s="208"/>
      <c r="R377" s="208"/>
      <c r="S377" s="208"/>
      <c r="T377" s="209"/>
      <c r="AT377" s="210" t="s">
        <v>144</v>
      </c>
      <c r="AU377" s="210" t="s">
        <v>81</v>
      </c>
      <c r="AV377" s="12" t="s">
        <v>81</v>
      </c>
      <c r="AW377" s="12" t="s">
        <v>33</v>
      </c>
      <c r="AX377" s="12" t="s">
        <v>72</v>
      </c>
      <c r="AY377" s="210" t="s">
        <v>133</v>
      </c>
    </row>
    <row r="378" spans="2:51" s="12" customFormat="1" ht="11.25">
      <c r="B378" s="200"/>
      <c r="C378" s="201"/>
      <c r="D378" s="187" t="s">
        <v>144</v>
      </c>
      <c r="E378" s="202" t="s">
        <v>1</v>
      </c>
      <c r="F378" s="203" t="s">
        <v>379</v>
      </c>
      <c r="G378" s="201"/>
      <c r="H378" s="204">
        <v>24.36</v>
      </c>
      <c r="I378" s="205"/>
      <c r="J378" s="201"/>
      <c r="K378" s="201"/>
      <c r="L378" s="206"/>
      <c r="M378" s="207"/>
      <c r="N378" s="208"/>
      <c r="O378" s="208"/>
      <c r="P378" s="208"/>
      <c r="Q378" s="208"/>
      <c r="R378" s="208"/>
      <c r="S378" s="208"/>
      <c r="T378" s="209"/>
      <c r="AT378" s="210" t="s">
        <v>144</v>
      </c>
      <c r="AU378" s="210" t="s">
        <v>81</v>
      </c>
      <c r="AV378" s="12" t="s">
        <v>81</v>
      </c>
      <c r="AW378" s="12" t="s">
        <v>33</v>
      </c>
      <c r="AX378" s="12" t="s">
        <v>72</v>
      </c>
      <c r="AY378" s="210" t="s">
        <v>133</v>
      </c>
    </row>
    <row r="379" spans="2:51" s="12" customFormat="1" ht="11.25">
      <c r="B379" s="200"/>
      <c r="C379" s="201"/>
      <c r="D379" s="187" t="s">
        <v>144</v>
      </c>
      <c r="E379" s="202" t="s">
        <v>1</v>
      </c>
      <c r="F379" s="203" t="s">
        <v>380</v>
      </c>
      <c r="G379" s="201"/>
      <c r="H379" s="204">
        <v>14.058</v>
      </c>
      <c r="I379" s="205"/>
      <c r="J379" s="201"/>
      <c r="K379" s="201"/>
      <c r="L379" s="206"/>
      <c r="M379" s="207"/>
      <c r="N379" s="208"/>
      <c r="O379" s="208"/>
      <c r="P379" s="208"/>
      <c r="Q379" s="208"/>
      <c r="R379" s="208"/>
      <c r="S379" s="208"/>
      <c r="T379" s="209"/>
      <c r="AT379" s="210" t="s">
        <v>144</v>
      </c>
      <c r="AU379" s="210" t="s">
        <v>81</v>
      </c>
      <c r="AV379" s="12" t="s">
        <v>81</v>
      </c>
      <c r="AW379" s="12" t="s">
        <v>33</v>
      </c>
      <c r="AX379" s="12" t="s">
        <v>72</v>
      </c>
      <c r="AY379" s="210" t="s">
        <v>133</v>
      </c>
    </row>
    <row r="380" spans="2:51" s="12" customFormat="1" ht="11.25">
      <c r="B380" s="200"/>
      <c r="C380" s="201"/>
      <c r="D380" s="187" t="s">
        <v>144</v>
      </c>
      <c r="E380" s="202" t="s">
        <v>1</v>
      </c>
      <c r="F380" s="203" t="s">
        <v>381</v>
      </c>
      <c r="G380" s="201"/>
      <c r="H380" s="204">
        <v>93.53</v>
      </c>
      <c r="I380" s="205"/>
      <c r="J380" s="201"/>
      <c r="K380" s="201"/>
      <c r="L380" s="206"/>
      <c r="M380" s="207"/>
      <c r="N380" s="208"/>
      <c r="O380" s="208"/>
      <c r="P380" s="208"/>
      <c r="Q380" s="208"/>
      <c r="R380" s="208"/>
      <c r="S380" s="208"/>
      <c r="T380" s="209"/>
      <c r="AT380" s="210" t="s">
        <v>144</v>
      </c>
      <c r="AU380" s="210" t="s">
        <v>81</v>
      </c>
      <c r="AV380" s="12" t="s">
        <v>81</v>
      </c>
      <c r="AW380" s="12" t="s">
        <v>33</v>
      </c>
      <c r="AX380" s="12" t="s">
        <v>72</v>
      </c>
      <c r="AY380" s="210" t="s">
        <v>133</v>
      </c>
    </row>
    <row r="381" spans="2:51" s="12" customFormat="1" ht="11.25">
      <c r="B381" s="200"/>
      <c r="C381" s="201"/>
      <c r="D381" s="187" t="s">
        <v>144</v>
      </c>
      <c r="E381" s="202" t="s">
        <v>1</v>
      </c>
      <c r="F381" s="203" t="s">
        <v>382</v>
      </c>
      <c r="G381" s="201"/>
      <c r="H381" s="204">
        <v>18.291</v>
      </c>
      <c r="I381" s="205"/>
      <c r="J381" s="201"/>
      <c r="K381" s="201"/>
      <c r="L381" s="206"/>
      <c r="M381" s="207"/>
      <c r="N381" s="208"/>
      <c r="O381" s="208"/>
      <c r="P381" s="208"/>
      <c r="Q381" s="208"/>
      <c r="R381" s="208"/>
      <c r="S381" s="208"/>
      <c r="T381" s="209"/>
      <c r="AT381" s="210" t="s">
        <v>144</v>
      </c>
      <c r="AU381" s="210" t="s">
        <v>81</v>
      </c>
      <c r="AV381" s="12" t="s">
        <v>81</v>
      </c>
      <c r="AW381" s="12" t="s">
        <v>33</v>
      </c>
      <c r="AX381" s="12" t="s">
        <v>72</v>
      </c>
      <c r="AY381" s="210" t="s">
        <v>133</v>
      </c>
    </row>
    <row r="382" spans="2:51" s="12" customFormat="1" ht="11.25">
      <c r="B382" s="200"/>
      <c r="C382" s="201"/>
      <c r="D382" s="187" t="s">
        <v>144</v>
      </c>
      <c r="E382" s="202" t="s">
        <v>1</v>
      </c>
      <c r="F382" s="203" t="s">
        <v>383</v>
      </c>
      <c r="G382" s="201"/>
      <c r="H382" s="204">
        <v>46</v>
      </c>
      <c r="I382" s="205"/>
      <c r="J382" s="201"/>
      <c r="K382" s="201"/>
      <c r="L382" s="206"/>
      <c r="M382" s="207"/>
      <c r="N382" s="208"/>
      <c r="O382" s="208"/>
      <c r="P382" s="208"/>
      <c r="Q382" s="208"/>
      <c r="R382" s="208"/>
      <c r="S382" s="208"/>
      <c r="T382" s="209"/>
      <c r="AT382" s="210" t="s">
        <v>144</v>
      </c>
      <c r="AU382" s="210" t="s">
        <v>81</v>
      </c>
      <c r="AV382" s="12" t="s">
        <v>81</v>
      </c>
      <c r="AW382" s="12" t="s">
        <v>33</v>
      </c>
      <c r="AX382" s="12" t="s">
        <v>72</v>
      </c>
      <c r="AY382" s="210" t="s">
        <v>133</v>
      </c>
    </row>
    <row r="383" spans="2:51" s="12" customFormat="1" ht="11.25">
      <c r="B383" s="200"/>
      <c r="C383" s="201"/>
      <c r="D383" s="187" t="s">
        <v>144</v>
      </c>
      <c r="E383" s="202" t="s">
        <v>1</v>
      </c>
      <c r="F383" s="203" t="s">
        <v>384</v>
      </c>
      <c r="G383" s="201"/>
      <c r="H383" s="204">
        <v>38.207999999999998</v>
      </c>
      <c r="I383" s="205"/>
      <c r="J383" s="201"/>
      <c r="K383" s="201"/>
      <c r="L383" s="206"/>
      <c r="M383" s="207"/>
      <c r="N383" s="208"/>
      <c r="O383" s="208"/>
      <c r="P383" s="208"/>
      <c r="Q383" s="208"/>
      <c r="R383" s="208"/>
      <c r="S383" s="208"/>
      <c r="T383" s="209"/>
      <c r="AT383" s="210" t="s">
        <v>144</v>
      </c>
      <c r="AU383" s="210" t="s">
        <v>81</v>
      </c>
      <c r="AV383" s="12" t="s">
        <v>81</v>
      </c>
      <c r="AW383" s="12" t="s">
        <v>33</v>
      </c>
      <c r="AX383" s="12" t="s">
        <v>72</v>
      </c>
      <c r="AY383" s="210" t="s">
        <v>133</v>
      </c>
    </row>
    <row r="384" spans="2:51" s="12" customFormat="1" ht="11.25">
      <c r="B384" s="200"/>
      <c r="C384" s="201"/>
      <c r="D384" s="187" t="s">
        <v>144</v>
      </c>
      <c r="E384" s="202" t="s">
        <v>1</v>
      </c>
      <c r="F384" s="203" t="s">
        <v>385</v>
      </c>
      <c r="G384" s="201"/>
      <c r="H384" s="204">
        <v>100</v>
      </c>
      <c r="I384" s="205"/>
      <c r="J384" s="201"/>
      <c r="K384" s="201"/>
      <c r="L384" s="206"/>
      <c r="M384" s="207"/>
      <c r="N384" s="208"/>
      <c r="O384" s="208"/>
      <c r="P384" s="208"/>
      <c r="Q384" s="208"/>
      <c r="R384" s="208"/>
      <c r="S384" s="208"/>
      <c r="T384" s="209"/>
      <c r="AT384" s="210" t="s">
        <v>144</v>
      </c>
      <c r="AU384" s="210" t="s">
        <v>81</v>
      </c>
      <c r="AV384" s="12" t="s">
        <v>81</v>
      </c>
      <c r="AW384" s="12" t="s">
        <v>33</v>
      </c>
      <c r="AX384" s="12" t="s">
        <v>72</v>
      </c>
      <c r="AY384" s="210" t="s">
        <v>133</v>
      </c>
    </row>
    <row r="385" spans="2:51" s="12" customFormat="1" ht="11.25">
      <c r="B385" s="200"/>
      <c r="C385" s="201"/>
      <c r="D385" s="187" t="s">
        <v>144</v>
      </c>
      <c r="E385" s="202" t="s">
        <v>1</v>
      </c>
      <c r="F385" s="203" t="s">
        <v>386</v>
      </c>
      <c r="G385" s="201"/>
      <c r="H385" s="204">
        <v>33.33</v>
      </c>
      <c r="I385" s="205"/>
      <c r="J385" s="201"/>
      <c r="K385" s="201"/>
      <c r="L385" s="206"/>
      <c r="M385" s="207"/>
      <c r="N385" s="208"/>
      <c r="O385" s="208"/>
      <c r="P385" s="208"/>
      <c r="Q385" s="208"/>
      <c r="R385" s="208"/>
      <c r="S385" s="208"/>
      <c r="T385" s="209"/>
      <c r="AT385" s="210" t="s">
        <v>144</v>
      </c>
      <c r="AU385" s="210" t="s">
        <v>81</v>
      </c>
      <c r="AV385" s="12" t="s">
        <v>81</v>
      </c>
      <c r="AW385" s="12" t="s">
        <v>33</v>
      </c>
      <c r="AX385" s="12" t="s">
        <v>72</v>
      </c>
      <c r="AY385" s="210" t="s">
        <v>133</v>
      </c>
    </row>
    <row r="386" spans="2:51" s="12" customFormat="1" ht="11.25">
      <c r="B386" s="200"/>
      <c r="C386" s="201"/>
      <c r="D386" s="187" t="s">
        <v>144</v>
      </c>
      <c r="E386" s="202" t="s">
        <v>1</v>
      </c>
      <c r="F386" s="203" t="s">
        <v>387</v>
      </c>
      <c r="G386" s="201"/>
      <c r="H386" s="204">
        <v>48.48</v>
      </c>
      <c r="I386" s="205"/>
      <c r="J386" s="201"/>
      <c r="K386" s="201"/>
      <c r="L386" s="206"/>
      <c r="M386" s="207"/>
      <c r="N386" s="208"/>
      <c r="O386" s="208"/>
      <c r="P386" s="208"/>
      <c r="Q386" s="208"/>
      <c r="R386" s="208"/>
      <c r="S386" s="208"/>
      <c r="T386" s="209"/>
      <c r="AT386" s="210" t="s">
        <v>144</v>
      </c>
      <c r="AU386" s="210" t="s">
        <v>81</v>
      </c>
      <c r="AV386" s="12" t="s">
        <v>81</v>
      </c>
      <c r="AW386" s="12" t="s">
        <v>33</v>
      </c>
      <c r="AX386" s="12" t="s">
        <v>72</v>
      </c>
      <c r="AY386" s="210" t="s">
        <v>133</v>
      </c>
    </row>
    <row r="387" spans="2:51" s="11" customFormat="1" ht="11.25">
      <c r="B387" s="190"/>
      <c r="C387" s="191"/>
      <c r="D387" s="187" t="s">
        <v>144</v>
      </c>
      <c r="E387" s="192" t="s">
        <v>1</v>
      </c>
      <c r="F387" s="193" t="s">
        <v>388</v>
      </c>
      <c r="G387" s="191"/>
      <c r="H387" s="192" t="s">
        <v>1</v>
      </c>
      <c r="I387" s="194"/>
      <c r="J387" s="191"/>
      <c r="K387" s="191"/>
      <c r="L387" s="195"/>
      <c r="M387" s="196"/>
      <c r="N387" s="197"/>
      <c r="O387" s="197"/>
      <c r="P387" s="197"/>
      <c r="Q387" s="197"/>
      <c r="R387" s="197"/>
      <c r="S387" s="197"/>
      <c r="T387" s="198"/>
      <c r="AT387" s="199" t="s">
        <v>144</v>
      </c>
      <c r="AU387" s="199" t="s">
        <v>81</v>
      </c>
      <c r="AV387" s="11" t="s">
        <v>79</v>
      </c>
      <c r="AW387" s="11" t="s">
        <v>33</v>
      </c>
      <c r="AX387" s="11" t="s">
        <v>72</v>
      </c>
      <c r="AY387" s="199" t="s">
        <v>133</v>
      </c>
    </row>
    <row r="388" spans="2:51" s="12" customFormat="1" ht="11.25">
      <c r="B388" s="200"/>
      <c r="C388" s="201"/>
      <c r="D388" s="187" t="s">
        <v>144</v>
      </c>
      <c r="E388" s="202" t="s">
        <v>1</v>
      </c>
      <c r="F388" s="203" t="s">
        <v>389</v>
      </c>
      <c r="G388" s="201"/>
      <c r="H388" s="204">
        <v>62.500999999999998</v>
      </c>
      <c r="I388" s="205"/>
      <c r="J388" s="201"/>
      <c r="K388" s="201"/>
      <c r="L388" s="206"/>
      <c r="M388" s="207"/>
      <c r="N388" s="208"/>
      <c r="O388" s="208"/>
      <c r="P388" s="208"/>
      <c r="Q388" s="208"/>
      <c r="R388" s="208"/>
      <c r="S388" s="208"/>
      <c r="T388" s="209"/>
      <c r="AT388" s="210" t="s">
        <v>144</v>
      </c>
      <c r="AU388" s="210" t="s">
        <v>81</v>
      </c>
      <c r="AV388" s="12" t="s">
        <v>81</v>
      </c>
      <c r="AW388" s="12" t="s">
        <v>33</v>
      </c>
      <c r="AX388" s="12" t="s">
        <v>72</v>
      </c>
      <c r="AY388" s="210" t="s">
        <v>133</v>
      </c>
    </row>
    <row r="389" spans="2:51" s="12" customFormat="1" ht="11.25">
      <c r="B389" s="200"/>
      <c r="C389" s="201"/>
      <c r="D389" s="187" t="s">
        <v>144</v>
      </c>
      <c r="E389" s="202" t="s">
        <v>1</v>
      </c>
      <c r="F389" s="203" t="s">
        <v>390</v>
      </c>
      <c r="G389" s="201"/>
      <c r="H389" s="204">
        <v>26.783999999999999</v>
      </c>
      <c r="I389" s="205"/>
      <c r="J389" s="201"/>
      <c r="K389" s="201"/>
      <c r="L389" s="206"/>
      <c r="M389" s="207"/>
      <c r="N389" s="208"/>
      <c r="O389" s="208"/>
      <c r="P389" s="208"/>
      <c r="Q389" s="208"/>
      <c r="R389" s="208"/>
      <c r="S389" s="208"/>
      <c r="T389" s="209"/>
      <c r="AT389" s="210" t="s">
        <v>144</v>
      </c>
      <c r="AU389" s="210" t="s">
        <v>81</v>
      </c>
      <c r="AV389" s="12" t="s">
        <v>81</v>
      </c>
      <c r="AW389" s="12" t="s">
        <v>33</v>
      </c>
      <c r="AX389" s="12" t="s">
        <v>72</v>
      </c>
      <c r="AY389" s="210" t="s">
        <v>133</v>
      </c>
    </row>
    <row r="390" spans="2:51" s="12" customFormat="1" ht="11.25">
      <c r="B390" s="200"/>
      <c r="C390" s="201"/>
      <c r="D390" s="187" t="s">
        <v>144</v>
      </c>
      <c r="E390" s="202" t="s">
        <v>1</v>
      </c>
      <c r="F390" s="203" t="s">
        <v>391</v>
      </c>
      <c r="G390" s="201"/>
      <c r="H390" s="204">
        <v>27.004999999999999</v>
      </c>
      <c r="I390" s="205"/>
      <c r="J390" s="201"/>
      <c r="K390" s="201"/>
      <c r="L390" s="206"/>
      <c r="M390" s="207"/>
      <c r="N390" s="208"/>
      <c r="O390" s="208"/>
      <c r="P390" s="208"/>
      <c r="Q390" s="208"/>
      <c r="R390" s="208"/>
      <c r="S390" s="208"/>
      <c r="T390" s="209"/>
      <c r="AT390" s="210" t="s">
        <v>144</v>
      </c>
      <c r="AU390" s="210" t="s">
        <v>81</v>
      </c>
      <c r="AV390" s="12" t="s">
        <v>81</v>
      </c>
      <c r="AW390" s="12" t="s">
        <v>33</v>
      </c>
      <c r="AX390" s="12" t="s">
        <v>72</v>
      </c>
      <c r="AY390" s="210" t="s">
        <v>133</v>
      </c>
    </row>
    <row r="391" spans="2:51" s="12" customFormat="1" ht="11.25">
      <c r="B391" s="200"/>
      <c r="C391" s="201"/>
      <c r="D391" s="187" t="s">
        <v>144</v>
      </c>
      <c r="E391" s="202" t="s">
        <v>1</v>
      </c>
      <c r="F391" s="203" t="s">
        <v>392</v>
      </c>
      <c r="G391" s="201"/>
      <c r="H391" s="204">
        <v>32.015999999999998</v>
      </c>
      <c r="I391" s="205"/>
      <c r="J391" s="201"/>
      <c r="K391" s="201"/>
      <c r="L391" s="206"/>
      <c r="M391" s="207"/>
      <c r="N391" s="208"/>
      <c r="O391" s="208"/>
      <c r="P391" s="208"/>
      <c r="Q391" s="208"/>
      <c r="R391" s="208"/>
      <c r="S391" s="208"/>
      <c r="T391" s="209"/>
      <c r="AT391" s="210" t="s">
        <v>144</v>
      </c>
      <c r="AU391" s="210" t="s">
        <v>81</v>
      </c>
      <c r="AV391" s="12" t="s">
        <v>81</v>
      </c>
      <c r="AW391" s="12" t="s">
        <v>33</v>
      </c>
      <c r="AX391" s="12" t="s">
        <v>72</v>
      </c>
      <c r="AY391" s="210" t="s">
        <v>133</v>
      </c>
    </row>
    <row r="392" spans="2:51" s="11" customFormat="1" ht="11.25">
      <c r="B392" s="190"/>
      <c r="C392" s="191"/>
      <c r="D392" s="187" t="s">
        <v>144</v>
      </c>
      <c r="E392" s="192" t="s">
        <v>1</v>
      </c>
      <c r="F392" s="193" t="s">
        <v>341</v>
      </c>
      <c r="G392" s="191"/>
      <c r="H392" s="192" t="s">
        <v>1</v>
      </c>
      <c r="I392" s="194"/>
      <c r="J392" s="191"/>
      <c r="K392" s="191"/>
      <c r="L392" s="195"/>
      <c r="M392" s="196"/>
      <c r="N392" s="197"/>
      <c r="O392" s="197"/>
      <c r="P392" s="197"/>
      <c r="Q392" s="197"/>
      <c r="R392" s="197"/>
      <c r="S392" s="197"/>
      <c r="T392" s="198"/>
      <c r="AT392" s="199" t="s">
        <v>144</v>
      </c>
      <c r="AU392" s="199" t="s">
        <v>81</v>
      </c>
      <c r="AV392" s="11" t="s">
        <v>79</v>
      </c>
      <c r="AW392" s="11" t="s">
        <v>33</v>
      </c>
      <c r="AX392" s="11" t="s">
        <v>72</v>
      </c>
      <c r="AY392" s="199" t="s">
        <v>133</v>
      </c>
    </row>
    <row r="393" spans="2:51" s="12" customFormat="1" ht="11.25">
      <c r="B393" s="200"/>
      <c r="C393" s="201"/>
      <c r="D393" s="187" t="s">
        <v>144</v>
      </c>
      <c r="E393" s="202" t="s">
        <v>1</v>
      </c>
      <c r="F393" s="203" t="s">
        <v>393</v>
      </c>
      <c r="G393" s="201"/>
      <c r="H393" s="204">
        <v>4.7249999999999996</v>
      </c>
      <c r="I393" s="205"/>
      <c r="J393" s="201"/>
      <c r="K393" s="201"/>
      <c r="L393" s="206"/>
      <c r="M393" s="207"/>
      <c r="N393" s="208"/>
      <c r="O393" s="208"/>
      <c r="P393" s="208"/>
      <c r="Q393" s="208"/>
      <c r="R393" s="208"/>
      <c r="S393" s="208"/>
      <c r="T393" s="209"/>
      <c r="AT393" s="210" t="s">
        <v>144</v>
      </c>
      <c r="AU393" s="210" t="s">
        <v>81</v>
      </c>
      <c r="AV393" s="12" t="s">
        <v>81</v>
      </c>
      <c r="AW393" s="12" t="s">
        <v>33</v>
      </c>
      <c r="AX393" s="12" t="s">
        <v>72</v>
      </c>
      <c r="AY393" s="210" t="s">
        <v>133</v>
      </c>
    </row>
    <row r="394" spans="2:51" s="12" customFormat="1" ht="11.25">
      <c r="B394" s="200"/>
      <c r="C394" s="201"/>
      <c r="D394" s="187" t="s">
        <v>144</v>
      </c>
      <c r="E394" s="202" t="s">
        <v>1</v>
      </c>
      <c r="F394" s="203" t="s">
        <v>394</v>
      </c>
      <c r="G394" s="201"/>
      <c r="H394" s="204">
        <v>117.012</v>
      </c>
      <c r="I394" s="205"/>
      <c r="J394" s="201"/>
      <c r="K394" s="201"/>
      <c r="L394" s="206"/>
      <c r="M394" s="207"/>
      <c r="N394" s="208"/>
      <c r="O394" s="208"/>
      <c r="P394" s="208"/>
      <c r="Q394" s="208"/>
      <c r="R394" s="208"/>
      <c r="S394" s="208"/>
      <c r="T394" s="209"/>
      <c r="AT394" s="210" t="s">
        <v>144</v>
      </c>
      <c r="AU394" s="210" t="s">
        <v>81</v>
      </c>
      <c r="AV394" s="12" t="s">
        <v>81</v>
      </c>
      <c r="AW394" s="12" t="s">
        <v>33</v>
      </c>
      <c r="AX394" s="12" t="s">
        <v>72</v>
      </c>
      <c r="AY394" s="210" t="s">
        <v>133</v>
      </c>
    </row>
    <row r="395" spans="2:51" s="11" customFormat="1" ht="11.25">
      <c r="B395" s="190"/>
      <c r="C395" s="191"/>
      <c r="D395" s="187" t="s">
        <v>144</v>
      </c>
      <c r="E395" s="192" t="s">
        <v>1</v>
      </c>
      <c r="F395" s="193" t="s">
        <v>330</v>
      </c>
      <c r="G395" s="191"/>
      <c r="H395" s="192" t="s">
        <v>1</v>
      </c>
      <c r="I395" s="194"/>
      <c r="J395" s="191"/>
      <c r="K395" s="191"/>
      <c r="L395" s="195"/>
      <c r="M395" s="196"/>
      <c r="N395" s="197"/>
      <c r="O395" s="197"/>
      <c r="P395" s="197"/>
      <c r="Q395" s="197"/>
      <c r="R395" s="197"/>
      <c r="S395" s="197"/>
      <c r="T395" s="198"/>
      <c r="AT395" s="199" t="s">
        <v>144</v>
      </c>
      <c r="AU395" s="199" t="s">
        <v>81</v>
      </c>
      <c r="AV395" s="11" t="s">
        <v>79</v>
      </c>
      <c r="AW395" s="11" t="s">
        <v>33</v>
      </c>
      <c r="AX395" s="11" t="s">
        <v>72</v>
      </c>
      <c r="AY395" s="199" t="s">
        <v>133</v>
      </c>
    </row>
    <row r="396" spans="2:51" s="12" customFormat="1" ht="11.25">
      <c r="B396" s="200"/>
      <c r="C396" s="201"/>
      <c r="D396" s="187" t="s">
        <v>144</v>
      </c>
      <c r="E396" s="202" t="s">
        <v>1</v>
      </c>
      <c r="F396" s="203" t="s">
        <v>395</v>
      </c>
      <c r="G396" s="201"/>
      <c r="H396" s="204">
        <v>189.50399999999999</v>
      </c>
      <c r="I396" s="205"/>
      <c r="J396" s="201"/>
      <c r="K396" s="201"/>
      <c r="L396" s="206"/>
      <c r="M396" s="207"/>
      <c r="N396" s="208"/>
      <c r="O396" s="208"/>
      <c r="P396" s="208"/>
      <c r="Q396" s="208"/>
      <c r="R396" s="208"/>
      <c r="S396" s="208"/>
      <c r="T396" s="209"/>
      <c r="AT396" s="210" t="s">
        <v>144</v>
      </c>
      <c r="AU396" s="210" t="s">
        <v>81</v>
      </c>
      <c r="AV396" s="12" t="s">
        <v>81</v>
      </c>
      <c r="AW396" s="12" t="s">
        <v>33</v>
      </c>
      <c r="AX396" s="12" t="s">
        <v>72</v>
      </c>
      <c r="AY396" s="210" t="s">
        <v>133</v>
      </c>
    </row>
    <row r="397" spans="2:51" s="11" customFormat="1" ht="11.25">
      <c r="B397" s="190"/>
      <c r="C397" s="191"/>
      <c r="D397" s="187" t="s">
        <v>144</v>
      </c>
      <c r="E397" s="192" t="s">
        <v>1</v>
      </c>
      <c r="F397" s="193" t="s">
        <v>396</v>
      </c>
      <c r="G397" s="191"/>
      <c r="H397" s="192" t="s">
        <v>1</v>
      </c>
      <c r="I397" s="194"/>
      <c r="J397" s="191"/>
      <c r="K397" s="191"/>
      <c r="L397" s="195"/>
      <c r="M397" s="196"/>
      <c r="N397" s="197"/>
      <c r="O397" s="197"/>
      <c r="P397" s="197"/>
      <c r="Q397" s="197"/>
      <c r="R397" s="197"/>
      <c r="S397" s="197"/>
      <c r="T397" s="198"/>
      <c r="AT397" s="199" t="s">
        <v>144</v>
      </c>
      <c r="AU397" s="199" t="s">
        <v>81</v>
      </c>
      <c r="AV397" s="11" t="s">
        <v>79</v>
      </c>
      <c r="AW397" s="11" t="s">
        <v>33</v>
      </c>
      <c r="AX397" s="11" t="s">
        <v>72</v>
      </c>
      <c r="AY397" s="199" t="s">
        <v>133</v>
      </c>
    </row>
    <row r="398" spans="2:51" s="12" customFormat="1" ht="11.25">
      <c r="B398" s="200"/>
      <c r="C398" s="201"/>
      <c r="D398" s="187" t="s">
        <v>144</v>
      </c>
      <c r="E398" s="202" t="s">
        <v>1</v>
      </c>
      <c r="F398" s="203" t="s">
        <v>397</v>
      </c>
      <c r="G398" s="201"/>
      <c r="H398" s="204">
        <v>13.68</v>
      </c>
      <c r="I398" s="205"/>
      <c r="J398" s="201"/>
      <c r="K398" s="201"/>
      <c r="L398" s="206"/>
      <c r="M398" s="207"/>
      <c r="N398" s="208"/>
      <c r="O398" s="208"/>
      <c r="P398" s="208"/>
      <c r="Q398" s="208"/>
      <c r="R398" s="208"/>
      <c r="S398" s="208"/>
      <c r="T398" s="209"/>
      <c r="AT398" s="210" t="s">
        <v>144</v>
      </c>
      <c r="AU398" s="210" t="s">
        <v>81</v>
      </c>
      <c r="AV398" s="12" t="s">
        <v>81</v>
      </c>
      <c r="AW398" s="12" t="s">
        <v>33</v>
      </c>
      <c r="AX398" s="12" t="s">
        <v>72</v>
      </c>
      <c r="AY398" s="210" t="s">
        <v>133</v>
      </c>
    </row>
    <row r="399" spans="2:51" s="12" customFormat="1" ht="11.25">
      <c r="B399" s="200"/>
      <c r="C399" s="201"/>
      <c r="D399" s="187" t="s">
        <v>144</v>
      </c>
      <c r="E399" s="202" t="s">
        <v>1</v>
      </c>
      <c r="F399" s="203" t="s">
        <v>398</v>
      </c>
      <c r="G399" s="201"/>
      <c r="H399" s="204">
        <v>5.5439999999999996</v>
      </c>
      <c r="I399" s="205"/>
      <c r="J399" s="201"/>
      <c r="K399" s="201"/>
      <c r="L399" s="206"/>
      <c r="M399" s="207"/>
      <c r="N399" s="208"/>
      <c r="O399" s="208"/>
      <c r="P399" s="208"/>
      <c r="Q399" s="208"/>
      <c r="R399" s="208"/>
      <c r="S399" s="208"/>
      <c r="T399" s="209"/>
      <c r="AT399" s="210" t="s">
        <v>144</v>
      </c>
      <c r="AU399" s="210" t="s">
        <v>81</v>
      </c>
      <c r="AV399" s="12" t="s">
        <v>81</v>
      </c>
      <c r="AW399" s="12" t="s">
        <v>33</v>
      </c>
      <c r="AX399" s="12" t="s">
        <v>72</v>
      </c>
      <c r="AY399" s="210" t="s">
        <v>133</v>
      </c>
    </row>
    <row r="400" spans="2:51" s="12" customFormat="1" ht="11.25">
      <c r="B400" s="200"/>
      <c r="C400" s="201"/>
      <c r="D400" s="187" t="s">
        <v>144</v>
      </c>
      <c r="E400" s="202" t="s">
        <v>1</v>
      </c>
      <c r="F400" s="203" t="s">
        <v>399</v>
      </c>
      <c r="G400" s="201"/>
      <c r="H400" s="204">
        <v>28.353999999999999</v>
      </c>
      <c r="I400" s="205"/>
      <c r="J400" s="201"/>
      <c r="K400" s="201"/>
      <c r="L400" s="206"/>
      <c r="M400" s="207"/>
      <c r="N400" s="208"/>
      <c r="O400" s="208"/>
      <c r="P400" s="208"/>
      <c r="Q400" s="208"/>
      <c r="R400" s="208"/>
      <c r="S400" s="208"/>
      <c r="T400" s="209"/>
      <c r="AT400" s="210" t="s">
        <v>144</v>
      </c>
      <c r="AU400" s="210" t="s">
        <v>81</v>
      </c>
      <c r="AV400" s="12" t="s">
        <v>81</v>
      </c>
      <c r="AW400" s="12" t="s">
        <v>33</v>
      </c>
      <c r="AX400" s="12" t="s">
        <v>72</v>
      </c>
      <c r="AY400" s="210" t="s">
        <v>133</v>
      </c>
    </row>
    <row r="401" spans="2:65" s="12" customFormat="1" ht="11.25">
      <c r="B401" s="200"/>
      <c r="C401" s="201"/>
      <c r="D401" s="187" t="s">
        <v>144</v>
      </c>
      <c r="E401" s="202" t="s">
        <v>1</v>
      </c>
      <c r="F401" s="203" t="s">
        <v>400</v>
      </c>
      <c r="G401" s="201"/>
      <c r="H401" s="204">
        <v>5.976</v>
      </c>
      <c r="I401" s="205"/>
      <c r="J401" s="201"/>
      <c r="K401" s="201"/>
      <c r="L401" s="206"/>
      <c r="M401" s="207"/>
      <c r="N401" s="208"/>
      <c r="O401" s="208"/>
      <c r="P401" s="208"/>
      <c r="Q401" s="208"/>
      <c r="R401" s="208"/>
      <c r="S401" s="208"/>
      <c r="T401" s="209"/>
      <c r="AT401" s="210" t="s">
        <v>144</v>
      </c>
      <c r="AU401" s="210" t="s">
        <v>81</v>
      </c>
      <c r="AV401" s="12" t="s">
        <v>81</v>
      </c>
      <c r="AW401" s="12" t="s">
        <v>33</v>
      </c>
      <c r="AX401" s="12" t="s">
        <v>72</v>
      </c>
      <c r="AY401" s="210" t="s">
        <v>133</v>
      </c>
    </row>
    <row r="402" spans="2:65" s="13" customFormat="1" ht="11.25">
      <c r="B402" s="211"/>
      <c r="C402" s="212"/>
      <c r="D402" s="187" t="s">
        <v>144</v>
      </c>
      <c r="E402" s="213" t="s">
        <v>1</v>
      </c>
      <c r="F402" s="214" t="s">
        <v>149</v>
      </c>
      <c r="G402" s="212"/>
      <c r="H402" s="215">
        <v>1368.069</v>
      </c>
      <c r="I402" s="216"/>
      <c r="J402" s="212"/>
      <c r="K402" s="212"/>
      <c r="L402" s="217"/>
      <c r="M402" s="218"/>
      <c r="N402" s="219"/>
      <c r="O402" s="219"/>
      <c r="P402" s="219"/>
      <c r="Q402" s="219"/>
      <c r="R402" s="219"/>
      <c r="S402" s="219"/>
      <c r="T402" s="220"/>
      <c r="AT402" s="221" t="s">
        <v>144</v>
      </c>
      <c r="AU402" s="221" t="s">
        <v>81</v>
      </c>
      <c r="AV402" s="13" t="s">
        <v>140</v>
      </c>
      <c r="AW402" s="13" t="s">
        <v>33</v>
      </c>
      <c r="AX402" s="13" t="s">
        <v>72</v>
      </c>
      <c r="AY402" s="221" t="s">
        <v>133</v>
      </c>
    </row>
    <row r="403" spans="2:65" s="12" customFormat="1" ht="11.25">
      <c r="B403" s="200"/>
      <c r="C403" s="201"/>
      <c r="D403" s="187" t="s">
        <v>144</v>
      </c>
      <c r="E403" s="202" t="s">
        <v>1</v>
      </c>
      <c r="F403" s="203" t="s">
        <v>439</v>
      </c>
      <c r="G403" s="201"/>
      <c r="H403" s="204">
        <v>342.017</v>
      </c>
      <c r="I403" s="205"/>
      <c r="J403" s="201"/>
      <c r="K403" s="201"/>
      <c r="L403" s="206"/>
      <c r="M403" s="207"/>
      <c r="N403" s="208"/>
      <c r="O403" s="208"/>
      <c r="P403" s="208"/>
      <c r="Q403" s="208"/>
      <c r="R403" s="208"/>
      <c r="S403" s="208"/>
      <c r="T403" s="209"/>
      <c r="AT403" s="210" t="s">
        <v>144</v>
      </c>
      <c r="AU403" s="210" t="s">
        <v>81</v>
      </c>
      <c r="AV403" s="12" t="s">
        <v>81</v>
      </c>
      <c r="AW403" s="12" t="s">
        <v>33</v>
      </c>
      <c r="AX403" s="12" t="s">
        <v>79</v>
      </c>
      <c r="AY403" s="210" t="s">
        <v>133</v>
      </c>
    </row>
    <row r="404" spans="2:65" s="1" customFormat="1" ht="16.5" customHeight="1">
      <c r="B404" s="33"/>
      <c r="C404" s="175" t="s">
        <v>440</v>
      </c>
      <c r="D404" s="175" t="s">
        <v>135</v>
      </c>
      <c r="E404" s="176" t="s">
        <v>441</v>
      </c>
      <c r="F404" s="177" t="s">
        <v>442</v>
      </c>
      <c r="G404" s="178" t="s">
        <v>211</v>
      </c>
      <c r="H404" s="179">
        <v>356.02</v>
      </c>
      <c r="I404" s="180"/>
      <c r="J404" s="181">
        <f>ROUND(I404*H404,2)</f>
        <v>0</v>
      </c>
      <c r="K404" s="177" t="s">
        <v>139</v>
      </c>
      <c r="L404" s="37"/>
      <c r="M404" s="182" t="s">
        <v>1</v>
      </c>
      <c r="N404" s="183" t="s">
        <v>43</v>
      </c>
      <c r="O404" s="59"/>
      <c r="P404" s="184">
        <f>O404*H404</f>
        <v>0</v>
      </c>
      <c r="Q404" s="184">
        <v>0</v>
      </c>
      <c r="R404" s="184">
        <f>Q404*H404</f>
        <v>0</v>
      </c>
      <c r="S404" s="184">
        <v>0</v>
      </c>
      <c r="T404" s="185">
        <f>S404*H404</f>
        <v>0</v>
      </c>
      <c r="AR404" s="16" t="s">
        <v>140</v>
      </c>
      <c r="AT404" s="16" t="s">
        <v>135</v>
      </c>
      <c r="AU404" s="16" t="s">
        <v>81</v>
      </c>
      <c r="AY404" s="16" t="s">
        <v>133</v>
      </c>
      <c r="BE404" s="186">
        <f>IF(N404="základní",J404,0)</f>
        <v>0</v>
      </c>
      <c r="BF404" s="186">
        <f>IF(N404="snížená",J404,0)</f>
        <v>0</v>
      </c>
      <c r="BG404" s="186">
        <f>IF(N404="zákl. přenesená",J404,0)</f>
        <v>0</v>
      </c>
      <c r="BH404" s="186">
        <f>IF(N404="sníž. přenesená",J404,0)</f>
        <v>0</v>
      </c>
      <c r="BI404" s="186">
        <f>IF(N404="nulová",J404,0)</f>
        <v>0</v>
      </c>
      <c r="BJ404" s="16" t="s">
        <v>79</v>
      </c>
      <c r="BK404" s="186">
        <f>ROUND(I404*H404,2)</f>
        <v>0</v>
      </c>
      <c r="BL404" s="16" t="s">
        <v>140</v>
      </c>
      <c r="BM404" s="16" t="s">
        <v>443</v>
      </c>
    </row>
    <row r="405" spans="2:65" s="1" customFormat="1" ht="11.25">
      <c r="B405" s="33"/>
      <c r="C405" s="34"/>
      <c r="D405" s="187" t="s">
        <v>142</v>
      </c>
      <c r="E405" s="34"/>
      <c r="F405" s="188" t="s">
        <v>442</v>
      </c>
      <c r="G405" s="34"/>
      <c r="H405" s="34"/>
      <c r="I405" s="103"/>
      <c r="J405" s="34"/>
      <c r="K405" s="34"/>
      <c r="L405" s="37"/>
      <c r="M405" s="189"/>
      <c r="N405" s="59"/>
      <c r="O405" s="59"/>
      <c r="P405" s="59"/>
      <c r="Q405" s="59"/>
      <c r="R405" s="59"/>
      <c r="S405" s="59"/>
      <c r="T405" s="60"/>
      <c r="AT405" s="16" t="s">
        <v>142</v>
      </c>
      <c r="AU405" s="16" t="s">
        <v>81</v>
      </c>
    </row>
    <row r="406" spans="2:65" s="11" customFormat="1" ht="11.25">
      <c r="B406" s="190"/>
      <c r="C406" s="191"/>
      <c r="D406" s="187" t="s">
        <v>144</v>
      </c>
      <c r="E406" s="192" t="s">
        <v>1</v>
      </c>
      <c r="F406" s="193" t="s">
        <v>213</v>
      </c>
      <c r="G406" s="191"/>
      <c r="H406" s="192" t="s">
        <v>1</v>
      </c>
      <c r="I406" s="194"/>
      <c r="J406" s="191"/>
      <c r="K406" s="191"/>
      <c r="L406" s="195"/>
      <c r="M406" s="196"/>
      <c r="N406" s="197"/>
      <c r="O406" s="197"/>
      <c r="P406" s="197"/>
      <c r="Q406" s="197"/>
      <c r="R406" s="197"/>
      <c r="S406" s="197"/>
      <c r="T406" s="198"/>
      <c r="AT406" s="199" t="s">
        <v>144</v>
      </c>
      <c r="AU406" s="199" t="s">
        <v>81</v>
      </c>
      <c r="AV406" s="11" t="s">
        <v>79</v>
      </c>
      <c r="AW406" s="11" t="s">
        <v>33</v>
      </c>
      <c r="AX406" s="11" t="s">
        <v>72</v>
      </c>
      <c r="AY406" s="199" t="s">
        <v>133</v>
      </c>
    </row>
    <row r="407" spans="2:65" s="12" customFormat="1" ht="11.25">
      <c r="B407" s="200"/>
      <c r="C407" s="201"/>
      <c r="D407" s="187" t="s">
        <v>144</v>
      </c>
      <c r="E407" s="202" t="s">
        <v>1</v>
      </c>
      <c r="F407" s="203" t="s">
        <v>406</v>
      </c>
      <c r="G407" s="201"/>
      <c r="H407" s="204">
        <v>126.5</v>
      </c>
      <c r="I407" s="205"/>
      <c r="J407" s="201"/>
      <c r="K407" s="201"/>
      <c r="L407" s="206"/>
      <c r="M407" s="207"/>
      <c r="N407" s="208"/>
      <c r="O407" s="208"/>
      <c r="P407" s="208"/>
      <c r="Q407" s="208"/>
      <c r="R407" s="208"/>
      <c r="S407" s="208"/>
      <c r="T407" s="209"/>
      <c r="AT407" s="210" t="s">
        <v>144</v>
      </c>
      <c r="AU407" s="210" t="s">
        <v>81</v>
      </c>
      <c r="AV407" s="12" t="s">
        <v>81</v>
      </c>
      <c r="AW407" s="12" t="s">
        <v>33</v>
      </c>
      <c r="AX407" s="12" t="s">
        <v>72</v>
      </c>
      <c r="AY407" s="210" t="s">
        <v>133</v>
      </c>
    </row>
    <row r="408" spans="2:65" s="12" customFormat="1" ht="11.25">
      <c r="B408" s="200"/>
      <c r="C408" s="201"/>
      <c r="D408" s="187" t="s">
        <v>144</v>
      </c>
      <c r="E408" s="202" t="s">
        <v>1</v>
      </c>
      <c r="F408" s="203" t="s">
        <v>407</v>
      </c>
      <c r="G408" s="201"/>
      <c r="H408" s="204">
        <v>151.571</v>
      </c>
      <c r="I408" s="205"/>
      <c r="J408" s="201"/>
      <c r="K408" s="201"/>
      <c r="L408" s="206"/>
      <c r="M408" s="207"/>
      <c r="N408" s="208"/>
      <c r="O408" s="208"/>
      <c r="P408" s="208"/>
      <c r="Q408" s="208"/>
      <c r="R408" s="208"/>
      <c r="S408" s="208"/>
      <c r="T408" s="209"/>
      <c r="AT408" s="210" t="s">
        <v>144</v>
      </c>
      <c r="AU408" s="210" t="s">
        <v>81</v>
      </c>
      <c r="AV408" s="12" t="s">
        <v>81</v>
      </c>
      <c r="AW408" s="12" t="s">
        <v>33</v>
      </c>
      <c r="AX408" s="12" t="s">
        <v>72</v>
      </c>
      <c r="AY408" s="210" t="s">
        <v>133</v>
      </c>
    </row>
    <row r="409" spans="2:65" s="12" customFormat="1" ht="11.25">
      <c r="B409" s="200"/>
      <c r="C409" s="201"/>
      <c r="D409" s="187" t="s">
        <v>144</v>
      </c>
      <c r="E409" s="202" t="s">
        <v>1</v>
      </c>
      <c r="F409" s="203" t="s">
        <v>408</v>
      </c>
      <c r="G409" s="201"/>
      <c r="H409" s="204">
        <v>161.5</v>
      </c>
      <c r="I409" s="205"/>
      <c r="J409" s="201"/>
      <c r="K409" s="201"/>
      <c r="L409" s="206"/>
      <c r="M409" s="207"/>
      <c r="N409" s="208"/>
      <c r="O409" s="208"/>
      <c r="P409" s="208"/>
      <c r="Q409" s="208"/>
      <c r="R409" s="208"/>
      <c r="S409" s="208"/>
      <c r="T409" s="209"/>
      <c r="AT409" s="210" t="s">
        <v>144</v>
      </c>
      <c r="AU409" s="210" t="s">
        <v>81</v>
      </c>
      <c r="AV409" s="12" t="s">
        <v>81</v>
      </c>
      <c r="AW409" s="12" t="s">
        <v>33</v>
      </c>
      <c r="AX409" s="12" t="s">
        <v>72</v>
      </c>
      <c r="AY409" s="210" t="s">
        <v>133</v>
      </c>
    </row>
    <row r="410" spans="2:65" s="12" customFormat="1" ht="11.25">
      <c r="B410" s="200"/>
      <c r="C410" s="201"/>
      <c r="D410" s="187" t="s">
        <v>144</v>
      </c>
      <c r="E410" s="202" t="s">
        <v>1</v>
      </c>
      <c r="F410" s="203" t="s">
        <v>409</v>
      </c>
      <c r="G410" s="201"/>
      <c r="H410" s="204">
        <v>168</v>
      </c>
      <c r="I410" s="205"/>
      <c r="J410" s="201"/>
      <c r="K410" s="201"/>
      <c r="L410" s="206"/>
      <c r="M410" s="207"/>
      <c r="N410" s="208"/>
      <c r="O410" s="208"/>
      <c r="P410" s="208"/>
      <c r="Q410" s="208"/>
      <c r="R410" s="208"/>
      <c r="S410" s="208"/>
      <c r="T410" s="209"/>
      <c r="AT410" s="210" t="s">
        <v>144</v>
      </c>
      <c r="AU410" s="210" t="s">
        <v>81</v>
      </c>
      <c r="AV410" s="12" t="s">
        <v>81</v>
      </c>
      <c r="AW410" s="12" t="s">
        <v>33</v>
      </c>
      <c r="AX410" s="12" t="s">
        <v>72</v>
      </c>
      <c r="AY410" s="210" t="s">
        <v>133</v>
      </c>
    </row>
    <row r="411" spans="2:65" s="12" customFormat="1" ht="11.25">
      <c r="B411" s="200"/>
      <c r="C411" s="201"/>
      <c r="D411" s="187" t="s">
        <v>144</v>
      </c>
      <c r="E411" s="202" t="s">
        <v>1</v>
      </c>
      <c r="F411" s="203" t="s">
        <v>410</v>
      </c>
      <c r="G411" s="201"/>
      <c r="H411" s="204">
        <v>139.96799999999999</v>
      </c>
      <c r="I411" s="205"/>
      <c r="J411" s="201"/>
      <c r="K411" s="201"/>
      <c r="L411" s="206"/>
      <c r="M411" s="207"/>
      <c r="N411" s="208"/>
      <c r="O411" s="208"/>
      <c r="P411" s="208"/>
      <c r="Q411" s="208"/>
      <c r="R411" s="208"/>
      <c r="S411" s="208"/>
      <c r="T411" s="209"/>
      <c r="AT411" s="210" t="s">
        <v>144</v>
      </c>
      <c r="AU411" s="210" t="s">
        <v>81</v>
      </c>
      <c r="AV411" s="12" t="s">
        <v>81</v>
      </c>
      <c r="AW411" s="12" t="s">
        <v>33</v>
      </c>
      <c r="AX411" s="12" t="s">
        <v>72</v>
      </c>
      <c r="AY411" s="210" t="s">
        <v>133</v>
      </c>
    </row>
    <row r="412" spans="2:65" s="12" customFormat="1" ht="11.25">
      <c r="B412" s="200"/>
      <c r="C412" s="201"/>
      <c r="D412" s="187" t="s">
        <v>144</v>
      </c>
      <c r="E412" s="202" t="s">
        <v>1</v>
      </c>
      <c r="F412" s="203" t="s">
        <v>411</v>
      </c>
      <c r="G412" s="201"/>
      <c r="H412" s="204">
        <v>15.939</v>
      </c>
      <c r="I412" s="205"/>
      <c r="J412" s="201"/>
      <c r="K412" s="201"/>
      <c r="L412" s="206"/>
      <c r="M412" s="207"/>
      <c r="N412" s="208"/>
      <c r="O412" s="208"/>
      <c r="P412" s="208"/>
      <c r="Q412" s="208"/>
      <c r="R412" s="208"/>
      <c r="S412" s="208"/>
      <c r="T412" s="209"/>
      <c r="AT412" s="210" t="s">
        <v>144</v>
      </c>
      <c r="AU412" s="210" t="s">
        <v>81</v>
      </c>
      <c r="AV412" s="12" t="s">
        <v>81</v>
      </c>
      <c r="AW412" s="12" t="s">
        <v>33</v>
      </c>
      <c r="AX412" s="12" t="s">
        <v>72</v>
      </c>
      <c r="AY412" s="210" t="s">
        <v>133</v>
      </c>
    </row>
    <row r="413" spans="2:65" s="11" customFormat="1" ht="11.25">
      <c r="B413" s="190"/>
      <c r="C413" s="191"/>
      <c r="D413" s="187" t="s">
        <v>144</v>
      </c>
      <c r="E413" s="192" t="s">
        <v>1</v>
      </c>
      <c r="F413" s="193" t="s">
        <v>412</v>
      </c>
      <c r="G413" s="191"/>
      <c r="H413" s="192" t="s">
        <v>1</v>
      </c>
      <c r="I413" s="194"/>
      <c r="J413" s="191"/>
      <c r="K413" s="191"/>
      <c r="L413" s="195"/>
      <c r="M413" s="196"/>
      <c r="N413" s="197"/>
      <c r="O413" s="197"/>
      <c r="P413" s="197"/>
      <c r="Q413" s="197"/>
      <c r="R413" s="197"/>
      <c r="S413" s="197"/>
      <c r="T413" s="198"/>
      <c r="AT413" s="199" t="s">
        <v>144</v>
      </c>
      <c r="AU413" s="199" t="s">
        <v>81</v>
      </c>
      <c r="AV413" s="11" t="s">
        <v>79</v>
      </c>
      <c r="AW413" s="11" t="s">
        <v>33</v>
      </c>
      <c r="AX413" s="11" t="s">
        <v>72</v>
      </c>
      <c r="AY413" s="199" t="s">
        <v>133</v>
      </c>
    </row>
    <row r="414" spans="2:65" s="12" customFormat="1" ht="11.25">
      <c r="B414" s="200"/>
      <c r="C414" s="201"/>
      <c r="D414" s="187" t="s">
        <v>144</v>
      </c>
      <c r="E414" s="202" t="s">
        <v>1</v>
      </c>
      <c r="F414" s="203" t="s">
        <v>413</v>
      </c>
      <c r="G414" s="201"/>
      <c r="H414" s="204">
        <v>88.421999999999997</v>
      </c>
      <c r="I414" s="205"/>
      <c r="J414" s="201"/>
      <c r="K414" s="201"/>
      <c r="L414" s="206"/>
      <c r="M414" s="207"/>
      <c r="N414" s="208"/>
      <c r="O414" s="208"/>
      <c r="P414" s="208"/>
      <c r="Q414" s="208"/>
      <c r="R414" s="208"/>
      <c r="S414" s="208"/>
      <c r="T414" s="209"/>
      <c r="AT414" s="210" t="s">
        <v>144</v>
      </c>
      <c r="AU414" s="210" t="s">
        <v>81</v>
      </c>
      <c r="AV414" s="12" t="s">
        <v>81</v>
      </c>
      <c r="AW414" s="12" t="s">
        <v>33</v>
      </c>
      <c r="AX414" s="12" t="s">
        <v>72</v>
      </c>
      <c r="AY414" s="210" t="s">
        <v>133</v>
      </c>
    </row>
    <row r="415" spans="2:65" s="12" customFormat="1" ht="11.25">
      <c r="B415" s="200"/>
      <c r="C415" s="201"/>
      <c r="D415" s="187" t="s">
        <v>144</v>
      </c>
      <c r="E415" s="202" t="s">
        <v>1</v>
      </c>
      <c r="F415" s="203" t="s">
        <v>414</v>
      </c>
      <c r="G415" s="201"/>
      <c r="H415" s="204">
        <v>73.444999999999993</v>
      </c>
      <c r="I415" s="205"/>
      <c r="J415" s="201"/>
      <c r="K415" s="201"/>
      <c r="L415" s="206"/>
      <c r="M415" s="207"/>
      <c r="N415" s="208"/>
      <c r="O415" s="208"/>
      <c r="P415" s="208"/>
      <c r="Q415" s="208"/>
      <c r="R415" s="208"/>
      <c r="S415" s="208"/>
      <c r="T415" s="209"/>
      <c r="AT415" s="210" t="s">
        <v>144</v>
      </c>
      <c r="AU415" s="210" t="s">
        <v>81</v>
      </c>
      <c r="AV415" s="12" t="s">
        <v>81</v>
      </c>
      <c r="AW415" s="12" t="s">
        <v>33</v>
      </c>
      <c r="AX415" s="12" t="s">
        <v>72</v>
      </c>
      <c r="AY415" s="210" t="s">
        <v>133</v>
      </c>
    </row>
    <row r="416" spans="2:65" s="12" customFormat="1" ht="11.25">
      <c r="B416" s="200"/>
      <c r="C416" s="201"/>
      <c r="D416" s="187" t="s">
        <v>144</v>
      </c>
      <c r="E416" s="202" t="s">
        <v>1</v>
      </c>
      <c r="F416" s="203" t="s">
        <v>415</v>
      </c>
      <c r="G416" s="201"/>
      <c r="H416" s="204">
        <v>95.352000000000004</v>
      </c>
      <c r="I416" s="205"/>
      <c r="J416" s="201"/>
      <c r="K416" s="201"/>
      <c r="L416" s="206"/>
      <c r="M416" s="207"/>
      <c r="N416" s="208"/>
      <c r="O416" s="208"/>
      <c r="P416" s="208"/>
      <c r="Q416" s="208"/>
      <c r="R416" s="208"/>
      <c r="S416" s="208"/>
      <c r="T416" s="209"/>
      <c r="AT416" s="210" t="s">
        <v>144</v>
      </c>
      <c r="AU416" s="210" t="s">
        <v>81</v>
      </c>
      <c r="AV416" s="12" t="s">
        <v>81</v>
      </c>
      <c r="AW416" s="12" t="s">
        <v>33</v>
      </c>
      <c r="AX416" s="12" t="s">
        <v>72</v>
      </c>
      <c r="AY416" s="210" t="s">
        <v>133</v>
      </c>
    </row>
    <row r="417" spans="2:65" s="12" customFormat="1" ht="11.25">
      <c r="B417" s="200"/>
      <c r="C417" s="201"/>
      <c r="D417" s="187" t="s">
        <v>144</v>
      </c>
      <c r="E417" s="202" t="s">
        <v>1</v>
      </c>
      <c r="F417" s="203" t="s">
        <v>416</v>
      </c>
      <c r="G417" s="201"/>
      <c r="H417" s="204">
        <v>117.64700000000001</v>
      </c>
      <c r="I417" s="205"/>
      <c r="J417" s="201"/>
      <c r="K417" s="201"/>
      <c r="L417" s="206"/>
      <c r="M417" s="207"/>
      <c r="N417" s="208"/>
      <c r="O417" s="208"/>
      <c r="P417" s="208"/>
      <c r="Q417" s="208"/>
      <c r="R417" s="208"/>
      <c r="S417" s="208"/>
      <c r="T417" s="209"/>
      <c r="AT417" s="210" t="s">
        <v>144</v>
      </c>
      <c r="AU417" s="210" t="s">
        <v>81</v>
      </c>
      <c r="AV417" s="12" t="s">
        <v>81</v>
      </c>
      <c r="AW417" s="12" t="s">
        <v>33</v>
      </c>
      <c r="AX417" s="12" t="s">
        <v>72</v>
      </c>
      <c r="AY417" s="210" t="s">
        <v>133</v>
      </c>
    </row>
    <row r="418" spans="2:65" s="12" customFormat="1" ht="11.25">
      <c r="B418" s="200"/>
      <c r="C418" s="201"/>
      <c r="D418" s="187" t="s">
        <v>144</v>
      </c>
      <c r="E418" s="202" t="s">
        <v>1</v>
      </c>
      <c r="F418" s="203" t="s">
        <v>417</v>
      </c>
      <c r="G418" s="201"/>
      <c r="H418" s="204">
        <v>31.7</v>
      </c>
      <c r="I418" s="205"/>
      <c r="J418" s="201"/>
      <c r="K418" s="201"/>
      <c r="L418" s="206"/>
      <c r="M418" s="207"/>
      <c r="N418" s="208"/>
      <c r="O418" s="208"/>
      <c r="P418" s="208"/>
      <c r="Q418" s="208"/>
      <c r="R418" s="208"/>
      <c r="S418" s="208"/>
      <c r="T418" s="209"/>
      <c r="AT418" s="210" t="s">
        <v>144</v>
      </c>
      <c r="AU418" s="210" t="s">
        <v>81</v>
      </c>
      <c r="AV418" s="12" t="s">
        <v>81</v>
      </c>
      <c r="AW418" s="12" t="s">
        <v>33</v>
      </c>
      <c r="AX418" s="12" t="s">
        <v>72</v>
      </c>
      <c r="AY418" s="210" t="s">
        <v>133</v>
      </c>
    </row>
    <row r="419" spans="2:65" s="12" customFormat="1" ht="11.25">
      <c r="B419" s="200"/>
      <c r="C419" s="201"/>
      <c r="D419" s="187" t="s">
        <v>144</v>
      </c>
      <c r="E419" s="202" t="s">
        <v>1</v>
      </c>
      <c r="F419" s="203" t="s">
        <v>418</v>
      </c>
      <c r="G419" s="201"/>
      <c r="H419" s="204">
        <v>95.6</v>
      </c>
      <c r="I419" s="205"/>
      <c r="J419" s="201"/>
      <c r="K419" s="201"/>
      <c r="L419" s="206"/>
      <c r="M419" s="207"/>
      <c r="N419" s="208"/>
      <c r="O419" s="208"/>
      <c r="P419" s="208"/>
      <c r="Q419" s="208"/>
      <c r="R419" s="208"/>
      <c r="S419" s="208"/>
      <c r="T419" s="209"/>
      <c r="AT419" s="210" t="s">
        <v>144</v>
      </c>
      <c r="AU419" s="210" t="s">
        <v>81</v>
      </c>
      <c r="AV419" s="12" t="s">
        <v>81</v>
      </c>
      <c r="AW419" s="12" t="s">
        <v>33</v>
      </c>
      <c r="AX419" s="12" t="s">
        <v>72</v>
      </c>
      <c r="AY419" s="210" t="s">
        <v>133</v>
      </c>
    </row>
    <row r="420" spans="2:65" s="11" customFormat="1" ht="11.25">
      <c r="B420" s="190"/>
      <c r="C420" s="191"/>
      <c r="D420" s="187" t="s">
        <v>144</v>
      </c>
      <c r="E420" s="192" t="s">
        <v>1</v>
      </c>
      <c r="F420" s="193" t="s">
        <v>330</v>
      </c>
      <c r="G420" s="191"/>
      <c r="H420" s="192" t="s">
        <v>1</v>
      </c>
      <c r="I420" s="194"/>
      <c r="J420" s="191"/>
      <c r="K420" s="191"/>
      <c r="L420" s="195"/>
      <c r="M420" s="196"/>
      <c r="N420" s="197"/>
      <c r="O420" s="197"/>
      <c r="P420" s="197"/>
      <c r="Q420" s="197"/>
      <c r="R420" s="197"/>
      <c r="S420" s="197"/>
      <c r="T420" s="198"/>
      <c r="AT420" s="199" t="s">
        <v>144</v>
      </c>
      <c r="AU420" s="199" t="s">
        <v>81</v>
      </c>
      <c r="AV420" s="11" t="s">
        <v>79</v>
      </c>
      <c r="AW420" s="11" t="s">
        <v>33</v>
      </c>
      <c r="AX420" s="11" t="s">
        <v>72</v>
      </c>
      <c r="AY420" s="199" t="s">
        <v>133</v>
      </c>
    </row>
    <row r="421" spans="2:65" s="12" customFormat="1" ht="11.25">
      <c r="B421" s="200"/>
      <c r="C421" s="201"/>
      <c r="D421" s="187" t="s">
        <v>144</v>
      </c>
      <c r="E421" s="202" t="s">
        <v>1</v>
      </c>
      <c r="F421" s="203" t="s">
        <v>419</v>
      </c>
      <c r="G421" s="201"/>
      <c r="H421" s="204">
        <v>71.236999999999995</v>
      </c>
      <c r="I421" s="205"/>
      <c r="J421" s="201"/>
      <c r="K421" s="201"/>
      <c r="L421" s="206"/>
      <c r="M421" s="207"/>
      <c r="N421" s="208"/>
      <c r="O421" s="208"/>
      <c r="P421" s="208"/>
      <c r="Q421" s="208"/>
      <c r="R421" s="208"/>
      <c r="S421" s="208"/>
      <c r="T421" s="209"/>
      <c r="AT421" s="210" t="s">
        <v>144</v>
      </c>
      <c r="AU421" s="210" t="s">
        <v>81</v>
      </c>
      <c r="AV421" s="12" t="s">
        <v>81</v>
      </c>
      <c r="AW421" s="12" t="s">
        <v>33</v>
      </c>
      <c r="AX421" s="12" t="s">
        <v>72</v>
      </c>
      <c r="AY421" s="210" t="s">
        <v>133</v>
      </c>
    </row>
    <row r="422" spans="2:65" s="11" customFormat="1" ht="11.25">
      <c r="B422" s="190"/>
      <c r="C422" s="191"/>
      <c r="D422" s="187" t="s">
        <v>144</v>
      </c>
      <c r="E422" s="192" t="s">
        <v>1</v>
      </c>
      <c r="F422" s="193" t="s">
        <v>396</v>
      </c>
      <c r="G422" s="191"/>
      <c r="H422" s="192" t="s">
        <v>1</v>
      </c>
      <c r="I422" s="194"/>
      <c r="J422" s="191"/>
      <c r="K422" s="191"/>
      <c r="L422" s="195"/>
      <c r="M422" s="196"/>
      <c r="N422" s="197"/>
      <c r="O422" s="197"/>
      <c r="P422" s="197"/>
      <c r="Q422" s="197"/>
      <c r="R422" s="197"/>
      <c r="S422" s="197"/>
      <c r="T422" s="198"/>
      <c r="AT422" s="199" t="s">
        <v>144</v>
      </c>
      <c r="AU422" s="199" t="s">
        <v>81</v>
      </c>
      <c r="AV422" s="11" t="s">
        <v>79</v>
      </c>
      <c r="AW422" s="11" t="s">
        <v>33</v>
      </c>
      <c r="AX422" s="11" t="s">
        <v>72</v>
      </c>
      <c r="AY422" s="199" t="s">
        <v>133</v>
      </c>
    </row>
    <row r="423" spans="2:65" s="12" customFormat="1" ht="11.25">
      <c r="B423" s="200"/>
      <c r="C423" s="201"/>
      <c r="D423" s="187" t="s">
        <v>144</v>
      </c>
      <c r="E423" s="202" t="s">
        <v>1</v>
      </c>
      <c r="F423" s="203" t="s">
        <v>420</v>
      </c>
      <c r="G423" s="201"/>
      <c r="H423" s="204">
        <v>27.388999999999999</v>
      </c>
      <c r="I423" s="205"/>
      <c r="J423" s="201"/>
      <c r="K423" s="201"/>
      <c r="L423" s="206"/>
      <c r="M423" s="207"/>
      <c r="N423" s="208"/>
      <c r="O423" s="208"/>
      <c r="P423" s="208"/>
      <c r="Q423" s="208"/>
      <c r="R423" s="208"/>
      <c r="S423" s="208"/>
      <c r="T423" s="209"/>
      <c r="AT423" s="210" t="s">
        <v>144</v>
      </c>
      <c r="AU423" s="210" t="s">
        <v>81</v>
      </c>
      <c r="AV423" s="12" t="s">
        <v>81</v>
      </c>
      <c r="AW423" s="12" t="s">
        <v>33</v>
      </c>
      <c r="AX423" s="12" t="s">
        <v>72</v>
      </c>
      <c r="AY423" s="210" t="s">
        <v>133</v>
      </c>
    </row>
    <row r="424" spans="2:65" s="12" customFormat="1" ht="11.25">
      <c r="B424" s="200"/>
      <c r="C424" s="201"/>
      <c r="D424" s="187" t="s">
        <v>144</v>
      </c>
      <c r="E424" s="202" t="s">
        <v>1</v>
      </c>
      <c r="F424" s="203" t="s">
        <v>421</v>
      </c>
      <c r="G424" s="201"/>
      <c r="H424" s="204">
        <v>20.52</v>
      </c>
      <c r="I424" s="205"/>
      <c r="J424" s="201"/>
      <c r="K424" s="201"/>
      <c r="L424" s="206"/>
      <c r="M424" s="207"/>
      <c r="N424" s="208"/>
      <c r="O424" s="208"/>
      <c r="P424" s="208"/>
      <c r="Q424" s="208"/>
      <c r="R424" s="208"/>
      <c r="S424" s="208"/>
      <c r="T424" s="209"/>
      <c r="AT424" s="210" t="s">
        <v>144</v>
      </c>
      <c r="AU424" s="210" t="s">
        <v>81</v>
      </c>
      <c r="AV424" s="12" t="s">
        <v>81</v>
      </c>
      <c r="AW424" s="12" t="s">
        <v>33</v>
      </c>
      <c r="AX424" s="12" t="s">
        <v>72</v>
      </c>
      <c r="AY424" s="210" t="s">
        <v>133</v>
      </c>
    </row>
    <row r="425" spans="2:65" s="11" customFormat="1" ht="11.25">
      <c r="B425" s="190"/>
      <c r="C425" s="191"/>
      <c r="D425" s="187" t="s">
        <v>144</v>
      </c>
      <c r="E425" s="192" t="s">
        <v>1</v>
      </c>
      <c r="F425" s="193" t="s">
        <v>422</v>
      </c>
      <c r="G425" s="191"/>
      <c r="H425" s="192" t="s">
        <v>1</v>
      </c>
      <c r="I425" s="194"/>
      <c r="J425" s="191"/>
      <c r="K425" s="191"/>
      <c r="L425" s="195"/>
      <c r="M425" s="196"/>
      <c r="N425" s="197"/>
      <c r="O425" s="197"/>
      <c r="P425" s="197"/>
      <c r="Q425" s="197"/>
      <c r="R425" s="197"/>
      <c r="S425" s="197"/>
      <c r="T425" s="198"/>
      <c r="AT425" s="199" t="s">
        <v>144</v>
      </c>
      <c r="AU425" s="199" t="s">
        <v>81</v>
      </c>
      <c r="AV425" s="11" t="s">
        <v>79</v>
      </c>
      <c r="AW425" s="11" t="s">
        <v>33</v>
      </c>
      <c r="AX425" s="11" t="s">
        <v>72</v>
      </c>
      <c r="AY425" s="199" t="s">
        <v>133</v>
      </c>
    </row>
    <row r="426" spans="2:65" s="12" customFormat="1" ht="11.25">
      <c r="B426" s="200"/>
      <c r="C426" s="201"/>
      <c r="D426" s="187" t="s">
        <v>144</v>
      </c>
      <c r="E426" s="202" t="s">
        <v>1</v>
      </c>
      <c r="F426" s="203" t="s">
        <v>423</v>
      </c>
      <c r="G426" s="201"/>
      <c r="H426" s="204">
        <v>39.29</v>
      </c>
      <c r="I426" s="205"/>
      <c r="J426" s="201"/>
      <c r="K426" s="201"/>
      <c r="L426" s="206"/>
      <c r="M426" s="207"/>
      <c r="N426" s="208"/>
      <c r="O426" s="208"/>
      <c r="P426" s="208"/>
      <c r="Q426" s="208"/>
      <c r="R426" s="208"/>
      <c r="S426" s="208"/>
      <c r="T426" s="209"/>
      <c r="AT426" s="210" t="s">
        <v>144</v>
      </c>
      <c r="AU426" s="210" t="s">
        <v>81</v>
      </c>
      <c r="AV426" s="12" t="s">
        <v>81</v>
      </c>
      <c r="AW426" s="12" t="s">
        <v>33</v>
      </c>
      <c r="AX426" s="12" t="s">
        <v>72</v>
      </c>
      <c r="AY426" s="210" t="s">
        <v>133</v>
      </c>
    </row>
    <row r="427" spans="2:65" s="13" customFormat="1" ht="11.25">
      <c r="B427" s="211"/>
      <c r="C427" s="212"/>
      <c r="D427" s="187" t="s">
        <v>144</v>
      </c>
      <c r="E427" s="213" t="s">
        <v>1</v>
      </c>
      <c r="F427" s="214" t="s">
        <v>149</v>
      </c>
      <c r="G427" s="212"/>
      <c r="H427" s="215">
        <v>1424.08</v>
      </c>
      <c r="I427" s="216"/>
      <c r="J427" s="212"/>
      <c r="K427" s="212"/>
      <c r="L427" s="217"/>
      <c r="M427" s="218"/>
      <c r="N427" s="219"/>
      <c r="O427" s="219"/>
      <c r="P427" s="219"/>
      <c r="Q427" s="219"/>
      <c r="R427" s="219"/>
      <c r="S427" s="219"/>
      <c r="T427" s="220"/>
      <c r="AT427" s="221" t="s">
        <v>144</v>
      </c>
      <c r="AU427" s="221" t="s">
        <v>81</v>
      </c>
      <c r="AV427" s="13" t="s">
        <v>140</v>
      </c>
      <c r="AW427" s="13" t="s">
        <v>33</v>
      </c>
      <c r="AX427" s="13" t="s">
        <v>72</v>
      </c>
      <c r="AY427" s="221" t="s">
        <v>133</v>
      </c>
    </row>
    <row r="428" spans="2:65" s="12" customFormat="1" ht="11.25">
      <c r="B428" s="200"/>
      <c r="C428" s="201"/>
      <c r="D428" s="187" t="s">
        <v>144</v>
      </c>
      <c r="E428" s="202" t="s">
        <v>1</v>
      </c>
      <c r="F428" s="203" t="s">
        <v>444</v>
      </c>
      <c r="G428" s="201"/>
      <c r="H428" s="204">
        <v>356.02</v>
      </c>
      <c r="I428" s="205"/>
      <c r="J428" s="201"/>
      <c r="K428" s="201"/>
      <c r="L428" s="206"/>
      <c r="M428" s="207"/>
      <c r="N428" s="208"/>
      <c r="O428" s="208"/>
      <c r="P428" s="208"/>
      <c r="Q428" s="208"/>
      <c r="R428" s="208"/>
      <c r="S428" s="208"/>
      <c r="T428" s="209"/>
      <c r="AT428" s="210" t="s">
        <v>144</v>
      </c>
      <c r="AU428" s="210" t="s">
        <v>81</v>
      </c>
      <c r="AV428" s="12" t="s">
        <v>81</v>
      </c>
      <c r="AW428" s="12" t="s">
        <v>33</v>
      </c>
      <c r="AX428" s="12" t="s">
        <v>79</v>
      </c>
      <c r="AY428" s="210" t="s">
        <v>133</v>
      </c>
    </row>
    <row r="429" spans="2:65" s="1" customFormat="1" ht="16.5" customHeight="1">
      <c r="B429" s="33"/>
      <c r="C429" s="175" t="s">
        <v>445</v>
      </c>
      <c r="D429" s="175" t="s">
        <v>135</v>
      </c>
      <c r="E429" s="176" t="s">
        <v>446</v>
      </c>
      <c r="F429" s="177" t="s">
        <v>447</v>
      </c>
      <c r="G429" s="178" t="s">
        <v>211</v>
      </c>
      <c r="H429" s="179">
        <v>105.206</v>
      </c>
      <c r="I429" s="180"/>
      <c r="J429" s="181">
        <f>ROUND(I429*H429,2)</f>
        <v>0</v>
      </c>
      <c r="K429" s="177" t="s">
        <v>139</v>
      </c>
      <c r="L429" s="37"/>
      <c r="M429" s="182" t="s">
        <v>1</v>
      </c>
      <c r="N429" s="183" t="s">
        <v>43</v>
      </c>
      <c r="O429" s="59"/>
      <c r="P429" s="184">
        <f>O429*H429</f>
        <v>0</v>
      </c>
      <c r="Q429" s="184">
        <v>0</v>
      </c>
      <c r="R429" s="184">
        <f>Q429*H429</f>
        <v>0</v>
      </c>
      <c r="S429" s="184">
        <v>0</v>
      </c>
      <c r="T429" s="185">
        <f>S429*H429</f>
        <v>0</v>
      </c>
      <c r="AR429" s="16" t="s">
        <v>140</v>
      </c>
      <c r="AT429" s="16" t="s">
        <v>135</v>
      </c>
      <c r="AU429" s="16" t="s">
        <v>81</v>
      </c>
      <c r="AY429" s="16" t="s">
        <v>133</v>
      </c>
      <c r="BE429" s="186">
        <f>IF(N429="základní",J429,0)</f>
        <v>0</v>
      </c>
      <c r="BF429" s="186">
        <f>IF(N429="snížená",J429,0)</f>
        <v>0</v>
      </c>
      <c r="BG429" s="186">
        <f>IF(N429="zákl. přenesená",J429,0)</f>
        <v>0</v>
      </c>
      <c r="BH429" s="186">
        <f>IF(N429="sníž. přenesená",J429,0)</f>
        <v>0</v>
      </c>
      <c r="BI429" s="186">
        <f>IF(N429="nulová",J429,0)</f>
        <v>0</v>
      </c>
      <c r="BJ429" s="16" t="s">
        <v>79</v>
      </c>
      <c r="BK429" s="186">
        <f>ROUND(I429*H429,2)</f>
        <v>0</v>
      </c>
      <c r="BL429" s="16" t="s">
        <v>140</v>
      </c>
      <c r="BM429" s="16" t="s">
        <v>448</v>
      </c>
    </row>
    <row r="430" spans="2:65" s="1" customFormat="1" ht="11.25">
      <c r="B430" s="33"/>
      <c r="C430" s="34"/>
      <c r="D430" s="187" t="s">
        <v>142</v>
      </c>
      <c r="E430" s="34"/>
      <c r="F430" s="188" t="s">
        <v>447</v>
      </c>
      <c r="G430" s="34"/>
      <c r="H430" s="34"/>
      <c r="I430" s="103"/>
      <c r="J430" s="34"/>
      <c r="K430" s="34"/>
      <c r="L430" s="37"/>
      <c r="M430" s="189"/>
      <c r="N430" s="59"/>
      <c r="O430" s="59"/>
      <c r="P430" s="59"/>
      <c r="Q430" s="59"/>
      <c r="R430" s="59"/>
      <c r="S430" s="59"/>
      <c r="T430" s="60"/>
      <c r="AT430" s="16" t="s">
        <v>142</v>
      </c>
      <c r="AU430" s="16" t="s">
        <v>81</v>
      </c>
    </row>
    <row r="431" spans="2:65" s="11" customFormat="1" ht="11.25">
      <c r="B431" s="190"/>
      <c r="C431" s="191"/>
      <c r="D431" s="187" t="s">
        <v>144</v>
      </c>
      <c r="E431" s="192" t="s">
        <v>1</v>
      </c>
      <c r="F431" s="193" t="s">
        <v>213</v>
      </c>
      <c r="G431" s="191"/>
      <c r="H431" s="192" t="s">
        <v>1</v>
      </c>
      <c r="I431" s="194"/>
      <c r="J431" s="191"/>
      <c r="K431" s="191"/>
      <c r="L431" s="195"/>
      <c r="M431" s="196"/>
      <c r="N431" s="197"/>
      <c r="O431" s="197"/>
      <c r="P431" s="197"/>
      <c r="Q431" s="197"/>
      <c r="R431" s="197"/>
      <c r="S431" s="197"/>
      <c r="T431" s="198"/>
      <c r="AT431" s="199" t="s">
        <v>144</v>
      </c>
      <c r="AU431" s="199" t="s">
        <v>81</v>
      </c>
      <c r="AV431" s="11" t="s">
        <v>79</v>
      </c>
      <c r="AW431" s="11" t="s">
        <v>33</v>
      </c>
      <c r="AX431" s="11" t="s">
        <v>72</v>
      </c>
      <c r="AY431" s="199" t="s">
        <v>133</v>
      </c>
    </row>
    <row r="432" spans="2:65" s="12" customFormat="1" ht="11.25">
      <c r="B432" s="200"/>
      <c r="C432" s="201"/>
      <c r="D432" s="187" t="s">
        <v>144</v>
      </c>
      <c r="E432" s="202" t="s">
        <v>1</v>
      </c>
      <c r="F432" s="203" t="s">
        <v>429</v>
      </c>
      <c r="G432" s="201"/>
      <c r="H432" s="204">
        <v>198</v>
      </c>
      <c r="I432" s="205"/>
      <c r="J432" s="201"/>
      <c r="K432" s="201"/>
      <c r="L432" s="206"/>
      <c r="M432" s="207"/>
      <c r="N432" s="208"/>
      <c r="O432" s="208"/>
      <c r="P432" s="208"/>
      <c r="Q432" s="208"/>
      <c r="R432" s="208"/>
      <c r="S432" s="208"/>
      <c r="T432" s="209"/>
      <c r="AT432" s="210" t="s">
        <v>144</v>
      </c>
      <c r="AU432" s="210" t="s">
        <v>81</v>
      </c>
      <c r="AV432" s="12" t="s">
        <v>81</v>
      </c>
      <c r="AW432" s="12" t="s">
        <v>33</v>
      </c>
      <c r="AX432" s="12" t="s">
        <v>72</v>
      </c>
      <c r="AY432" s="210" t="s">
        <v>133</v>
      </c>
    </row>
    <row r="433" spans="2:65" s="12" customFormat="1" ht="11.25">
      <c r="B433" s="200"/>
      <c r="C433" s="201"/>
      <c r="D433" s="187" t="s">
        <v>144</v>
      </c>
      <c r="E433" s="202" t="s">
        <v>1</v>
      </c>
      <c r="F433" s="203" t="s">
        <v>430</v>
      </c>
      <c r="G433" s="201"/>
      <c r="H433" s="204">
        <v>158.91</v>
      </c>
      <c r="I433" s="205"/>
      <c r="J433" s="201"/>
      <c r="K433" s="201"/>
      <c r="L433" s="206"/>
      <c r="M433" s="207"/>
      <c r="N433" s="208"/>
      <c r="O433" s="208"/>
      <c r="P433" s="208"/>
      <c r="Q433" s="208"/>
      <c r="R433" s="208"/>
      <c r="S433" s="208"/>
      <c r="T433" s="209"/>
      <c r="AT433" s="210" t="s">
        <v>144</v>
      </c>
      <c r="AU433" s="210" t="s">
        <v>81</v>
      </c>
      <c r="AV433" s="12" t="s">
        <v>81</v>
      </c>
      <c r="AW433" s="12" t="s">
        <v>33</v>
      </c>
      <c r="AX433" s="12" t="s">
        <v>72</v>
      </c>
      <c r="AY433" s="210" t="s">
        <v>133</v>
      </c>
    </row>
    <row r="434" spans="2:65" s="11" customFormat="1" ht="11.25">
      <c r="B434" s="190"/>
      <c r="C434" s="191"/>
      <c r="D434" s="187" t="s">
        <v>144</v>
      </c>
      <c r="E434" s="192" t="s">
        <v>1</v>
      </c>
      <c r="F434" s="193" t="s">
        <v>396</v>
      </c>
      <c r="G434" s="191"/>
      <c r="H434" s="192" t="s">
        <v>1</v>
      </c>
      <c r="I434" s="194"/>
      <c r="J434" s="191"/>
      <c r="K434" s="191"/>
      <c r="L434" s="195"/>
      <c r="M434" s="196"/>
      <c r="N434" s="197"/>
      <c r="O434" s="197"/>
      <c r="P434" s="197"/>
      <c r="Q434" s="197"/>
      <c r="R434" s="197"/>
      <c r="S434" s="197"/>
      <c r="T434" s="198"/>
      <c r="AT434" s="199" t="s">
        <v>144</v>
      </c>
      <c r="AU434" s="199" t="s">
        <v>81</v>
      </c>
      <c r="AV434" s="11" t="s">
        <v>79</v>
      </c>
      <c r="AW434" s="11" t="s">
        <v>33</v>
      </c>
      <c r="AX434" s="11" t="s">
        <v>72</v>
      </c>
      <c r="AY434" s="199" t="s">
        <v>133</v>
      </c>
    </row>
    <row r="435" spans="2:65" s="12" customFormat="1" ht="11.25">
      <c r="B435" s="200"/>
      <c r="C435" s="201"/>
      <c r="D435" s="187" t="s">
        <v>144</v>
      </c>
      <c r="E435" s="202" t="s">
        <v>1</v>
      </c>
      <c r="F435" s="203" t="s">
        <v>431</v>
      </c>
      <c r="G435" s="201"/>
      <c r="H435" s="204">
        <v>5.7309999999999999</v>
      </c>
      <c r="I435" s="205"/>
      <c r="J435" s="201"/>
      <c r="K435" s="201"/>
      <c r="L435" s="206"/>
      <c r="M435" s="207"/>
      <c r="N435" s="208"/>
      <c r="O435" s="208"/>
      <c r="P435" s="208"/>
      <c r="Q435" s="208"/>
      <c r="R435" s="208"/>
      <c r="S435" s="208"/>
      <c r="T435" s="209"/>
      <c r="AT435" s="210" t="s">
        <v>144</v>
      </c>
      <c r="AU435" s="210" t="s">
        <v>81</v>
      </c>
      <c r="AV435" s="12" t="s">
        <v>81</v>
      </c>
      <c r="AW435" s="12" t="s">
        <v>33</v>
      </c>
      <c r="AX435" s="12" t="s">
        <v>72</v>
      </c>
      <c r="AY435" s="210" t="s">
        <v>133</v>
      </c>
    </row>
    <row r="436" spans="2:65" s="11" customFormat="1" ht="11.25">
      <c r="B436" s="190"/>
      <c r="C436" s="191"/>
      <c r="D436" s="187" t="s">
        <v>144</v>
      </c>
      <c r="E436" s="192" t="s">
        <v>1</v>
      </c>
      <c r="F436" s="193" t="s">
        <v>432</v>
      </c>
      <c r="G436" s="191"/>
      <c r="H436" s="192" t="s">
        <v>1</v>
      </c>
      <c r="I436" s="194"/>
      <c r="J436" s="191"/>
      <c r="K436" s="191"/>
      <c r="L436" s="195"/>
      <c r="M436" s="196"/>
      <c r="N436" s="197"/>
      <c r="O436" s="197"/>
      <c r="P436" s="197"/>
      <c r="Q436" s="197"/>
      <c r="R436" s="197"/>
      <c r="S436" s="197"/>
      <c r="T436" s="198"/>
      <c r="AT436" s="199" t="s">
        <v>144</v>
      </c>
      <c r="AU436" s="199" t="s">
        <v>81</v>
      </c>
      <c r="AV436" s="11" t="s">
        <v>79</v>
      </c>
      <c r="AW436" s="11" t="s">
        <v>33</v>
      </c>
      <c r="AX436" s="11" t="s">
        <v>72</v>
      </c>
      <c r="AY436" s="199" t="s">
        <v>133</v>
      </c>
    </row>
    <row r="437" spans="2:65" s="12" customFormat="1" ht="11.25">
      <c r="B437" s="200"/>
      <c r="C437" s="201"/>
      <c r="D437" s="187" t="s">
        <v>144</v>
      </c>
      <c r="E437" s="202" t="s">
        <v>1</v>
      </c>
      <c r="F437" s="203" t="s">
        <v>433</v>
      </c>
      <c r="G437" s="201"/>
      <c r="H437" s="204">
        <v>58.183</v>
      </c>
      <c r="I437" s="205"/>
      <c r="J437" s="201"/>
      <c r="K437" s="201"/>
      <c r="L437" s="206"/>
      <c r="M437" s="207"/>
      <c r="N437" s="208"/>
      <c r="O437" s="208"/>
      <c r="P437" s="208"/>
      <c r="Q437" s="208"/>
      <c r="R437" s="208"/>
      <c r="S437" s="208"/>
      <c r="T437" s="209"/>
      <c r="AT437" s="210" t="s">
        <v>144</v>
      </c>
      <c r="AU437" s="210" t="s">
        <v>81</v>
      </c>
      <c r="AV437" s="12" t="s">
        <v>81</v>
      </c>
      <c r="AW437" s="12" t="s">
        <v>33</v>
      </c>
      <c r="AX437" s="12" t="s">
        <v>72</v>
      </c>
      <c r="AY437" s="210" t="s">
        <v>133</v>
      </c>
    </row>
    <row r="438" spans="2:65" s="13" customFormat="1" ht="11.25">
      <c r="B438" s="211"/>
      <c r="C438" s="212"/>
      <c r="D438" s="187" t="s">
        <v>144</v>
      </c>
      <c r="E438" s="213" t="s">
        <v>1</v>
      </c>
      <c r="F438" s="214" t="s">
        <v>149</v>
      </c>
      <c r="G438" s="212"/>
      <c r="H438" s="215">
        <v>420.82400000000001</v>
      </c>
      <c r="I438" s="216"/>
      <c r="J438" s="212"/>
      <c r="K438" s="212"/>
      <c r="L438" s="217"/>
      <c r="M438" s="218"/>
      <c r="N438" s="219"/>
      <c r="O438" s="219"/>
      <c r="P438" s="219"/>
      <c r="Q438" s="219"/>
      <c r="R438" s="219"/>
      <c r="S438" s="219"/>
      <c r="T438" s="220"/>
      <c r="AT438" s="221" t="s">
        <v>144</v>
      </c>
      <c r="AU438" s="221" t="s">
        <v>81</v>
      </c>
      <c r="AV438" s="13" t="s">
        <v>140</v>
      </c>
      <c r="AW438" s="13" t="s">
        <v>33</v>
      </c>
      <c r="AX438" s="13" t="s">
        <v>72</v>
      </c>
      <c r="AY438" s="221" t="s">
        <v>133</v>
      </c>
    </row>
    <row r="439" spans="2:65" s="12" customFormat="1" ht="11.25">
      <c r="B439" s="200"/>
      <c r="C439" s="201"/>
      <c r="D439" s="187" t="s">
        <v>144</v>
      </c>
      <c r="E439" s="202" t="s">
        <v>1</v>
      </c>
      <c r="F439" s="203" t="s">
        <v>449</v>
      </c>
      <c r="G439" s="201"/>
      <c r="H439" s="204">
        <v>105.206</v>
      </c>
      <c r="I439" s="205"/>
      <c r="J439" s="201"/>
      <c r="K439" s="201"/>
      <c r="L439" s="206"/>
      <c r="M439" s="207"/>
      <c r="N439" s="208"/>
      <c r="O439" s="208"/>
      <c r="P439" s="208"/>
      <c r="Q439" s="208"/>
      <c r="R439" s="208"/>
      <c r="S439" s="208"/>
      <c r="T439" s="209"/>
      <c r="AT439" s="210" t="s">
        <v>144</v>
      </c>
      <c r="AU439" s="210" t="s">
        <v>81</v>
      </c>
      <c r="AV439" s="12" t="s">
        <v>81</v>
      </c>
      <c r="AW439" s="12" t="s">
        <v>33</v>
      </c>
      <c r="AX439" s="12" t="s">
        <v>79</v>
      </c>
      <c r="AY439" s="210" t="s">
        <v>133</v>
      </c>
    </row>
    <row r="440" spans="2:65" s="1" customFormat="1" ht="16.5" customHeight="1">
      <c r="B440" s="33"/>
      <c r="C440" s="175" t="s">
        <v>450</v>
      </c>
      <c r="D440" s="175" t="s">
        <v>135</v>
      </c>
      <c r="E440" s="176" t="s">
        <v>451</v>
      </c>
      <c r="F440" s="177" t="s">
        <v>452</v>
      </c>
      <c r="G440" s="178" t="s">
        <v>211</v>
      </c>
      <c r="H440" s="179">
        <v>2205.105</v>
      </c>
      <c r="I440" s="180"/>
      <c r="J440" s="181">
        <f>ROUND(I440*H440,2)</f>
        <v>0</v>
      </c>
      <c r="K440" s="177" t="s">
        <v>139</v>
      </c>
      <c r="L440" s="37"/>
      <c r="M440" s="182" t="s">
        <v>1</v>
      </c>
      <c r="N440" s="183" t="s">
        <v>43</v>
      </c>
      <c r="O440" s="59"/>
      <c r="P440" s="184">
        <f>O440*H440</f>
        <v>0</v>
      </c>
      <c r="Q440" s="184">
        <v>0</v>
      </c>
      <c r="R440" s="184">
        <f>Q440*H440</f>
        <v>0</v>
      </c>
      <c r="S440" s="184">
        <v>0</v>
      </c>
      <c r="T440" s="185">
        <f>S440*H440</f>
        <v>0</v>
      </c>
      <c r="AR440" s="16" t="s">
        <v>140</v>
      </c>
      <c r="AT440" s="16" t="s">
        <v>135</v>
      </c>
      <c r="AU440" s="16" t="s">
        <v>81</v>
      </c>
      <c r="AY440" s="16" t="s">
        <v>133</v>
      </c>
      <c r="BE440" s="186">
        <f>IF(N440="základní",J440,0)</f>
        <v>0</v>
      </c>
      <c r="BF440" s="186">
        <f>IF(N440="snížená",J440,0)</f>
        <v>0</v>
      </c>
      <c r="BG440" s="186">
        <f>IF(N440="zákl. přenesená",J440,0)</f>
        <v>0</v>
      </c>
      <c r="BH440" s="186">
        <f>IF(N440="sníž. přenesená",J440,0)</f>
        <v>0</v>
      </c>
      <c r="BI440" s="186">
        <f>IF(N440="nulová",J440,0)</f>
        <v>0</v>
      </c>
      <c r="BJ440" s="16" t="s">
        <v>79</v>
      </c>
      <c r="BK440" s="186">
        <f>ROUND(I440*H440,2)</f>
        <v>0</v>
      </c>
      <c r="BL440" s="16" t="s">
        <v>140</v>
      </c>
      <c r="BM440" s="16" t="s">
        <v>453</v>
      </c>
    </row>
    <row r="441" spans="2:65" s="1" customFormat="1" ht="11.25">
      <c r="B441" s="33"/>
      <c r="C441" s="34"/>
      <c r="D441" s="187" t="s">
        <v>142</v>
      </c>
      <c r="E441" s="34"/>
      <c r="F441" s="188" t="s">
        <v>452</v>
      </c>
      <c r="G441" s="34"/>
      <c r="H441" s="34"/>
      <c r="I441" s="103"/>
      <c r="J441" s="34"/>
      <c r="K441" s="34"/>
      <c r="L441" s="37"/>
      <c r="M441" s="189"/>
      <c r="N441" s="59"/>
      <c r="O441" s="59"/>
      <c r="P441" s="59"/>
      <c r="Q441" s="59"/>
      <c r="R441" s="59"/>
      <c r="S441" s="59"/>
      <c r="T441" s="60"/>
      <c r="AT441" s="16" t="s">
        <v>142</v>
      </c>
      <c r="AU441" s="16" t="s">
        <v>81</v>
      </c>
    </row>
    <row r="442" spans="2:65" s="12" customFormat="1" ht="11.25">
      <c r="B442" s="200"/>
      <c r="C442" s="201"/>
      <c r="D442" s="187" t="s">
        <v>144</v>
      </c>
      <c r="E442" s="202" t="s">
        <v>1</v>
      </c>
      <c r="F442" s="203" t="s">
        <v>454</v>
      </c>
      <c r="G442" s="201"/>
      <c r="H442" s="204">
        <v>2205.105</v>
      </c>
      <c r="I442" s="205"/>
      <c r="J442" s="201"/>
      <c r="K442" s="201"/>
      <c r="L442" s="206"/>
      <c r="M442" s="207"/>
      <c r="N442" s="208"/>
      <c r="O442" s="208"/>
      <c r="P442" s="208"/>
      <c r="Q442" s="208"/>
      <c r="R442" s="208"/>
      <c r="S442" s="208"/>
      <c r="T442" s="209"/>
      <c r="AT442" s="210" t="s">
        <v>144</v>
      </c>
      <c r="AU442" s="210" t="s">
        <v>81</v>
      </c>
      <c r="AV442" s="12" t="s">
        <v>81</v>
      </c>
      <c r="AW442" s="12" t="s">
        <v>33</v>
      </c>
      <c r="AX442" s="12" t="s">
        <v>79</v>
      </c>
      <c r="AY442" s="210" t="s">
        <v>133</v>
      </c>
    </row>
    <row r="443" spans="2:65" s="1" customFormat="1" ht="16.5" customHeight="1">
      <c r="B443" s="33"/>
      <c r="C443" s="175" t="s">
        <v>455</v>
      </c>
      <c r="D443" s="175" t="s">
        <v>135</v>
      </c>
      <c r="E443" s="176" t="s">
        <v>456</v>
      </c>
      <c r="F443" s="177" t="s">
        <v>457</v>
      </c>
      <c r="G443" s="178" t="s">
        <v>211</v>
      </c>
      <c r="H443" s="179">
        <v>13230.63</v>
      </c>
      <c r="I443" s="180"/>
      <c r="J443" s="181">
        <f>ROUND(I443*H443,2)</f>
        <v>0</v>
      </c>
      <c r="K443" s="177" t="s">
        <v>139</v>
      </c>
      <c r="L443" s="37"/>
      <c r="M443" s="182" t="s">
        <v>1</v>
      </c>
      <c r="N443" s="183" t="s">
        <v>43</v>
      </c>
      <c r="O443" s="59"/>
      <c r="P443" s="184">
        <f>O443*H443</f>
        <v>0</v>
      </c>
      <c r="Q443" s="184">
        <v>0</v>
      </c>
      <c r="R443" s="184">
        <f>Q443*H443</f>
        <v>0</v>
      </c>
      <c r="S443" s="184">
        <v>0</v>
      </c>
      <c r="T443" s="185">
        <f>S443*H443</f>
        <v>0</v>
      </c>
      <c r="AR443" s="16" t="s">
        <v>140</v>
      </c>
      <c r="AT443" s="16" t="s">
        <v>135</v>
      </c>
      <c r="AU443" s="16" t="s">
        <v>81</v>
      </c>
      <c r="AY443" s="16" t="s">
        <v>133</v>
      </c>
      <c r="BE443" s="186">
        <f>IF(N443="základní",J443,0)</f>
        <v>0</v>
      </c>
      <c r="BF443" s="186">
        <f>IF(N443="snížená",J443,0)</f>
        <v>0</v>
      </c>
      <c r="BG443" s="186">
        <f>IF(N443="zákl. přenesená",J443,0)</f>
        <v>0</v>
      </c>
      <c r="BH443" s="186">
        <f>IF(N443="sníž. přenesená",J443,0)</f>
        <v>0</v>
      </c>
      <c r="BI443" s="186">
        <f>IF(N443="nulová",J443,0)</f>
        <v>0</v>
      </c>
      <c r="BJ443" s="16" t="s">
        <v>79</v>
      </c>
      <c r="BK443" s="186">
        <f>ROUND(I443*H443,2)</f>
        <v>0</v>
      </c>
      <c r="BL443" s="16" t="s">
        <v>140</v>
      </c>
      <c r="BM443" s="16" t="s">
        <v>458</v>
      </c>
    </row>
    <row r="444" spans="2:65" s="1" customFormat="1" ht="11.25">
      <c r="B444" s="33"/>
      <c r="C444" s="34"/>
      <c r="D444" s="187" t="s">
        <v>142</v>
      </c>
      <c r="E444" s="34"/>
      <c r="F444" s="188" t="s">
        <v>457</v>
      </c>
      <c r="G444" s="34"/>
      <c r="H444" s="34"/>
      <c r="I444" s="103"/>
      <c r="J444" s="34"/>
      <c r="K444" s="34"/>
      <c r="L444" s="37"/>
      <c r="M444" s="189"/>
      <c r="N444" s="59"/>
      <c r="O444" s="59"/>
      <c r="P444" s="59"/>
      <c r="Q444" s="59"/>
      <c r="R444" s="59"/>
      <c r="S444" s="59"/>
      <c r="T444" s="60"/>
      <c r="AT444" s="16" t="s">
        <v>142</v>
      </c>
      <c r="AU444" s="16" t="s">
        <v>81</v>
      </c>
    </row>
    <row r="445" spans="2:65" s="12" customFormat="1" ht="11.25">
      <c r="B445" s="200"/>
      <c r="C445" s="201"/>
      <c r="D445" s="187" t="s">
        <v>144</v>
      </c>
      <c r="E445" s="202" t="s">
        <v>1</v>
      </c>
      <c r="F445" s="203" t="s">
        <v>459</v>
      </c>
      <c r="G445" s="201"/>
      <c r="H445" s="204">
        <v>13230.63</v>
      </c>
      <c r="I445" s="205"/>
      <c r="J445" s="201"/>
      <c r="K445" s="201"/>
      <c r="L445" s="206"/>
      <c r="M445" s="207"/>
      <c r="N445" s="208"/>
      <c r="O445" s="208"/>
      <c r="P445" s="208"/>
      <c r="Q445" s="208"/>
      <c r="R445" s="208"/>
      <c r="S445" s="208"/>
      <c r="T445" s="209"/>
      <c r="AT445" s="210" t="s">
        <v>144</v>
      </c>
      <c r="AU445" s="210" t="s">
        <v>81</v>
      </c>
      <c r="AV445" s="12" t="s">
        <v>81</v>
      </c>
      <c r="AW445" s="12" t="s">
        <v>33</v>
      </c>
      <c r="AX445" s="12" t="s">
        <v>79</v>
      </c>
      <c r="AY445" s="210" t="s">
        <v>133</v>
      </c>
    </row>
    <row r="446" spans="2:65" s="1" customFormat="1" ht="16.5" customHeight="1">
      <c r="B446" s="33"/>
      <c r="C446" s="175" t="s">
        <v>460</v>
      </c>
      <c r="D446" s="175" t="s">
        <v>135</v>
      </c>
      <c r="E446" s="176" t="s">
        <v>461</v>
      </c>
      <c r="F446" s="177" t="s">
        <v>462</v>
      </c>
      <c r="G446" s="178" t="s">
        <v>211</v>
      </c>
      <c r="H446" s="179">
        <v>735.03499999999997</v>
      </c>
      <c r="I446" s="180"/>
      <c r="J446" s="181">
        <f>ROUND(I446*H446,2)</f>
        <v>0</v>
      </c>
      <c r="K446" s="177" t="s">
        <v>139</v>
      </c>
      <c r="L446" s="37"/>
      <c r="M446" s="182" t="s">
        <v>1</v>
      </c>
      <c r="N446" s="183" t="s">
        <v>43</v>
      </c>
      <c r="O446" s="59"/>
      <c r="P446" s="184">
        <f>O446*H446</f>
        <v>0</v>
      </c>
      <c r="Q446" s="184">
        <v>0</v>
      </c>
      <c r="R446" s="184">
        <f>Q446*H446</f>
        <v>0</v>
      </c>
      <c r="S446" s="184">
        <v>0</v>
      </c>
      <c r="T446" s="185">
        <f>S446*H446</f>
        <v>0</v>
      </c>
      <c r="AR446" s="16" t="s">
        <v>140</v>
      </c>
      <c r="AT446" s="16" t="s">
        <v>135</v>
      </c>
      <c r="AU446" s="16" t="s">
        <v>81</v>
      </c>
      <c r="AY446" s="16" t="s">
        <v>133</v>
      </c>
      <c r="BE446" s="186">
        <f>IF(N446="základní",J446,0)</f>
        <v>0</v>
      </c>
      <c r="BF446" s="186">
        <f>IF(N446="snížená",J446,0)</f>
        <v>0</v>
      </c>
      <c r="BG446" s="186">
        <f>IF(N446="zákl. přenesená",J446,0)</f>
        <v>0</v>
      </c>
      <c r="BH446" s="186">
        <f>IF(N446="sníž. přenesená",J446,0)</f>
        <v>0</v>
      </c>
      <c r="BI446" s="186">
        <f>IF(N446="nulová",J446,0)</f>
        <v>0</v>
      </c>
      <c r="BJ446" s="16" t="s">
        <v>79</v>
      </c>
      <c r="BK446" s="186">
        <f>ROUND(I446*H446,2)</f>
        <v>0</v>
      </c>
      <c r="BL446" s="16" t="s">
        <v>140</v>
      </c>
      <c r="BM446" s="16" t="s">
        <v>463</v>
      </c>
    </row>
    <row r="447" spans="2:65" s="1" customFormat="1" ht="11.25">
      <c r="B447" s="33"/>
      <c r="C447" s="34"/>
      <c r="D447" s="187" t="s">
        <v>142</v>
      </c>
      <c r="E447" s="34"/>
      <c r="F447" s="188" t="s">
        <v>462</v>
      </c>
      <c r="G447" s="34"/>
      <c r="H447" s="34"/>
      <c r="I447" s="103"/>
      <c r="J447" s="34"/>
      <c r="K447" s="34"/>
      <c r="L447" s="37"/>
      <c r="M447" s="189"/>
      <c r="N447" s="59"/>
      <c r="O447" s="59"/>
      <c r="P447" s="59"/>
      <c r="Q447" s="59"/>
      <c r="R447" s="59"/>
      <c r="S447" s="59"/>
      <c r="T447" s="60"/>
      <c r="AT447" s="16" t="s">
        <v>142</v>
      </c>
      <c r="AU447" s="16" t="s">
        <v>81</v>
      </c>
    </row>
    <row r="448" spans="2:65" s="12" customFormat="1" ht="11.25">
      <c r="B448" s="200"/>
      <c r="C448" s="201"/>
      <c r="D448" s="187" t="s">
        <v>144</v>
      </c>
      <c r="E448" s="202" t="s">
        <v>1</v>
      </c>
      <c r="F448" s="203" t="s">
        <v>464</v>
      </c>
      <c r="G448" s="201"/>
      <c r="H448" s="204">
        <v>735.03499999999997</v>
      </c>
      <c r="I448" s="205"/>
      <c r="J448" s="201"/>
      <c r="K448" s="201"/>
      <c r="L448" s="206"/>
      <c r="M448" s="207"/>
      <c r="N448" s="208"/>
      <c r="O448" s="208"/>
      <c r="P448" s="208"/>
      <c r="Q448" s="208"/>
      <c r="R448" s="208"/>
      <c r="S448" s="208"/>
      <c r="T448" s="209"/>
      <c r="AT448" s="210" t="s">
        <v>144</v>
      </c>
      <c r="AU448" s="210" t="s">
        <v>81</v>
      </c>
      <c r="AV448" s="12" t="s">
        <v>81</v>
      </c>
      <c r="AW448" s="12" t="s">
        <v>33</v>
      </c>
      <c r="AX448" s="12" t="s">
        <v>79</v>
      </c>
      <c r="AY448" s="210" t="s">
        <v>133</v>
      </c>
    </row>
    <row r="449" spans="2:65" s="1" customFormat="1" ht="16.5" customHeight="1">
      <c r="B449" s="33"/>
      <c r="C449" s="175" t="s">
        <v>465</v>
      </c>
      <c r="D449" s="175" t="s">
        <v>135</v>
      </c>
      <c r="E449" s="176" t="s">
        <v>466</v>
      </c>
      <c r="F449" s="177" t="s">
        <v>467</v>
      </c>
      <c r="G449" s="178" t="s">
        <v>211</v>
      </c>
      <c r="H449" s="179">
        <v>4410.21</v>
      </c>
      <c r="I449" s="180"/>
      <c r="J449" s="181">
        <f>ROUND(I449*H449,2)</f>
        <v>0</v>
      </c>
      <c r="K449" s="177" t="s">
        <v>139</v>
      </c>
      <c r="L449" s="37"/>
      <c r="M449" s="182" t="s">
        <v>1</v>
      </c>
      <c r="N449" s="183" t="s">
        <v>43</v>
      </c>
      <c r="O449" s="59"/>
      <c r="P449" s="184">
        <f>O449*H449</f>
        <v>0</v>
      </c>
      <c r="Q449" s="184">
        <v>0</v>
      </c>
      <c r="R449" s="184">
        <f>Q449*H449</f>
        <v>0</v>
      </c>
      <c r="S449" s="184">
        <v>0</v>
      </c>
      <c r="T449" s="185">
        <f>S449*H449</f>
        <v>0</v>
      </c>
      <c r="AR449" s="16" t="s">
        <v>140</v>
      </c>
      <c r="AT449" s="16" t="s">
        <v>135</v>
      </c>
      <c r="AU449" s="16" t="s">
        <v>81</v>
      </c>
      <c r="AY449" s="16" t="s">
        <v>133</v>
      </c>
      <c r="BE449" s="186">
        <f>IF(N449="základní",J449,0)</f>
        <v>0</v>
      </c>
      <c r="BF449" s="186">
        <f>IF(N449="snížená",J449,0)</f>
        <v>0</v>
      </c>
      <c r="BG449" s="186">
        <f>IF(N449="zákl. přenesená",J449,0)</f>
        <v>0</v>
      </c>
      <c r="BH449" s="186">
        <f>IF(N449="sníž. přenesená",J449,0)</f>
        <v>0</v>
      </c>
      <c r="BI449" s="186">
        <f>IF(N449="nulová",J449,0)</f>
        <v>0</v>
      </c>
      <c r="BJ449" s="16" t="s">
        <v>79</v>
      </c>
      <c r="BK449" s="186">
        <f>ROUND(I449*H449,2)</f>
        <v>0</v>
      </c>
      <c r="BL449" s="16" t="s">
        <v>140</v>
      </c>
      <c r="BM449" s="16" t="s">
        <v>468</v>
      </c>
    </row>
    <row r="450" spans="2:65" s="1" customFormat="1" ht="11.25">
      <c r="B450" s="33"/>
      <c r="C450" s="34"/>
      <c r="D450" s="187" t="s">
        <v>142</v>
      </c>
      <c r="E450" s="34"/>
      <c r="F450" s="188" t="s">
        <v>467</v>
      </c>
      <c r="G450" s="34"/>
      <c r="H450" s="34"/>
      <c r="I450" s="103"/>
      <c r="J450" s="34"/>
      <c r="K450" s="34"/>
      <c r="L450" s="37"/>
      <c r="M450" s="189"/>
      <c r="N450" s="59"/>
      <c r="O450" s="59"/>
      <c r="P450" s="59"/>
      <c r="Q450" s="59"/>
      <c r="R450" s="59"/>
      <c r="S450" s="59"/>
      <c r="T450" s="60"/>
      <c r="AT450" s="16" t="s">
        <v>142</v>
      </c>
      <c r="AU450" s="16" t="s">
        <v>81</v>
      </c>
    </row>
    <row r="451" spans="2:65" s="12" customFormat="1" ht="11.25">
      <c r="B451" s="200"/>
      <c r="C451" s="201"/>
      <c r="D451" s="187" t="s">
        <v>144</v>
      </c>
      <c r="E451" s="202" t="s">
        <v>1</v>
      </c>
      <c r="F451" s="203" t="s">
        <v>469</v>
      </c>
      <c r="G451" s="201"/>
      <c r="H451" s="204">
        <v>4410.21</v>
      </c>
      <c r="I451" s="205"/>
      <c r="J451" s="201"/>
      <c r="K451" s="201"/>
      <c r="L451" s="206"/>
      <c r="M451" s="207"/>
      <c r="N451" s="208"/>
      <c r="O451" s="208"/>
      <c r="P451" s="208"/>
      <c r="Q451" s="208"/>
      <c r="R451" s="208"/>
      <c r="S451" s="208"/>
      <c r="T451" s="209"/>
      <c r="AT451" s="210" t="s">
        <v>144</v>
      </c>
      <c r="AU451" s="210" t="s">
        <v>81</v>
      </c>
      <c r="AV451" s="12" t="s">
        <v>81</v>
      </c>
      <c r="AW451" s="12" t="s">
        <v>33</v>
      </c>
      <c r="AX451" s="12" t="s">
        <v>79</v>
      </c>
      <c r="AY451" s="210" t="s">
        <v>133</v>
      </c>
    </row>
    <row r="452" spans="2:65" s="1" customFormat="1" ht="16.5" customHeight="1">
      <c r="B452" s="33"/>
      <c r="C452" s="175" t="s">
        <v>470</v>
      </c>
      <c r="D452" s="175" t="s">
        <v>135</v>
      </c>
      <c r="E452" s="176" t="s">
        <v>471</v>
      </c>
      <c r="F452" s="177" t="s">
        <v>472</v>
      </c>
      <c r="G452" s="178" t="s">
        <v>211</v>
      </c>
      <c r="H452" s="179">
        <v>2940.14</v>
      </c>
      <c r="I452" s="180"/>
      <c r="J452" s="181">
        <f>ROUND(I452*H452,2)</f>
        <v>0</v>
      </c>
      <c r="K452" s="177" t="s">
        <v>139</v>
      </c>
      <c r="L452" s="37"/>
      <c r="M452" s="182" t="s">
        <v>1</v>
      </c>
      <c r="N452" s="183" t="s">
        <v>43</v>
      </c>
      <c r="O452" s="59"/>
      <c r="P452" s="184">
        <f>O452*H452</f>
        <v>0</v>
      </c>
      <c r="Q452" s="184">
        <v>0</v>
      </c>
      <c r="R452" s="184">
        <f>Q452*H452</f>
        <v>0</v>
      </c>
      <c r="S452" s="184">
        <v>0</v>
      </c>
      <c r="T452" s="185">
        <f>S452*H452</f>
        <v>0</v>
      </c>
      <c r="AR452" s="16" t="s">
        <v>140</v>
      </c>
      <c r="AT452" s="16" t="s">
        <v>135</v>
      </c>
      <c r="AU452" s="16" t="s">
        <v>81</v>
      </c>
      <c r="AY452" s="16" t="s">
        <v>133</v>
      </c>
      <c r="BE452" s="186">
        <f>IF(N452="základní",J452,0)</f>
        <v>0</v>
      </c>
      <c r="BF452" s="186">
        <f>IF(N452="snížená",J452,0)</f>
        <v>0</v>
      </c>
      <c r="BG452" s="186">
        <f>IF(N452="zákl. přenesená",J452,0)</f>
        <v>0</v>
      </c>
      <c r="BH452" s="186">
        <f>IF(N452="sníž. přenesená",J452,0)</f>
        <v>0</v>
      </c>
      <c r="BI452" s="186">
        <f>IF(N452="nulová",J452,0)</f>
        <v>0</v>
      </c>
      <c r="BJ452" s="16" t="s">
        <v>79</v>
      </c>
      <c r="BK452" s="186">
        <f>ROUND(I452*H452,2)</f>
        <v>0</v>
      </c>
      <c r="BL452" s="16" t="s">
        <v>140</v>
      </c>
      <c r="BM452" s="16" t="s">
        <v>473</v>
      </c>
    </row>
    <row r="453" spans="2:65" s="1" customFormat="1" ht="11.25">
      <c r="B453" s="33"/>
      <c r="C453" s="34"/>
      <c r="D453" s="187" t="s">
        <v>142</v>
      </c>
      <c r="E453" s="34"/>
      <c r="F453" s="188" t="s">
        <v>472</v>
      </c>
      <c r="G453" s="34"/>
      <c r="H453" s="34"/>
      <c r="I453" s="103"/>
      <c r="J453" s="34"/>
      <c r="K453" s="34"/>
      <c r="L453" s="37"/>
      <c r="M453" s="189"/>
      <c r="N453" s="59"/>
      <c r="O453" s="59"/>
      <c r="P453" s="59"/>
      <c r="Q453" s="59"/>
      <c r="R453" s="59"/>
      <c r="S453" s="59"/>
      <c r="T453" s="60"/>
      <c r="AT453" s="16" t="s">
        <v>142</v>
      </c>
      <c r="AU453" s="16" t="s">
        <v>81</v>
      </c>
    </row>
    <row r="454" spans="2:65" s="12" customFormat="1" ht="11.25">
      <c r="B454" s="200"/>
      <c r="C454" s="201"/>
      <c r="D454" s="187" t="s">
        <v>144</v>
      </c>
      <c r="E454" s="202" t="s">
        <v>1</v>
      </c>
      <c r="F454" s="203" t="s">
        <v>474</v>
      </c>
      <c r="G454" s="201"/>
      <c r="H454" s="204">
        <v>2940.14</v>
      </c>
      <c r="I454" s="205"/>
      <c r="J454" s="201"/>
      <c r="K454" s="201"/>
      <c r="L454" s="206"/>
      <c r="M454" s="207"/>
      <c r="N454" s="208"/>
      <c r="O454" s="208"/>
      <c r="P454" s="208"/>
      <c r="Q454" s="208"/>
      <c r="R454" s="208"/>
      <c r="S454" s="208"/>
      <c r="T454" s="209"/>
      <c r="AT454" s="210" t="s">
        <v>144</v>
      </c>
      <c r="AU454" s="210" t="s">
        <v>81</v>
      </c>
      <c r="AV454" s="12" t="s">
        <v>81</v>
      </c>
      <c r="AW454" s="12" t="s">
        <v>33</v>
      </c>
      <c r="AX454" s="12" t="s">
        <v>79</v>
      </c>
      <c r="AY454" s="210" t="s">
        <v>133</v>
      </c>
    </row>
    <row r="455" spans="2:65" s="1" customFormat="1" ht="16.5" customHeight="1">
      <c r="B455" s="33"/>
      <c r="C455" s="175" t="s">
        <v>475</v>
      </c>
      <c r="D455" s="175" t="s">
        <v>135</v>
      </c>
      <c r="E455" s="176" t="s">
        <v>476</v>
      </c>
      <c r="F455" s="177" t="s">
        <v>477</v>
      </c>
      <c r="G455" s="178" t="s">
        <v>211</v>
      </c>
      <c r="H455" s="179">
        <v>2220.7260000000001</v>
      </c>
      <c r="I455" s="180"/>
      <c r="J455" s="181">
        <f>ROUND(I455*H455,2)</f>
        <v>0</v>
      </c>
      <c r="K455" s="177" t="s">
        <v>139</v>
      </c>
      <c r="L455" s="37"/>
      <c r="M455" s="182" t="s">
        <v>1</v>
      </c>
      <c r="N455" s="183" t="s">
        <v>43</v>
      </c>
      <c r="O455" s="59"/>
      <c r="P455" s="184">
        <f>O455*H455</f>
        <v>0</v>
      </c>
      <c r="Q455" s="184">
        <v>0</v>
      </c>
      <c r="R455" s="184">
        <f>Q455*H455</f>
        <v>0</v>
      </c>
      <c r="S455" s="184">
        <v>0</v>
      </c>
      <c r="T455" s="185">
        <f>S455*H455</f>
        <v>0</v>
      </c>
      <c r="AR455" s="16" t="s">
        <v>140</v>
      </c>
      <c r="AT455" s="16" t="s">
        <v>135</v>
      </c>
      <c r="AU455" s="16" t="s">
        <v>81</v>
      </c>
      <c r="AY455" s="16" t="s">
        <v>133</v>
      </c>
      <c r="BE455" s="186">
        <f>IF(N455="základní",J455,0)</f>
        <v>0</v>
      </c>
      <c r="BF455" s="186">
        <f>IF(N455="snížená",J455,0)</f>
        <v>0</v>
      </c>
      <c r="BG455" s="186">
        <f>IF(N455="zákl. přenesená",J455,0)</f>
        <v>0</v>
      </c>
      <c r="BH455" s="186">
        <f>IF(N455="sníž. přenesená",J455,0)</f>
        <v>0</v>
      </c>
      <c r="BI455" s="186">
        <f>IF(N455="nulová",J455,0)</f>
        <v>0</v>
      </c>
      <c r="BJ455" s="16" t="s">
        <v>79</v>
      </c>
      <c r="BK455" s="186">
        <f>ROUND(I455*H455,2)</f>
        <v>0</v>
      </c>
      <c r="BL455" s="16" t="s">
        <v>140</v>
      </c>
      <c r="BM455" s="16" t="s">
        <v>478</v>
      </c>
    </row>
    <row r="456" spans="2:65" s="1" customFormat="1" ht="11.25">
      <c r="B456" s="33"/>
      <c r="C456" s="34"/>
      <c r="D456" s="187" t="s">
        <v>142</v>
      </c>
      <c r="E456" s="34"/>
      <c r="F456" s="188" t="s">
        <v>477</v>
      </c>
      <c r="G456" s="34"/>
      <c r="H456" s="34"/>
      <c r="I456" s="103"/>
      <c r="J456" s="34"/>
      <c r="K456" s="34"/>
      <c r="L456" s="37"/>
      <c r="M456" s="189"/>
      <c r="N456" s="59"/>
      <c r="O456" s="59"/>
      <c r="P456" s="59"/>
      <c r="Q456" s="59"/>
      <c r="R456" s="59"/>
      <c r="S456" s="59"/>
      <c r="T456" s="60"/>
      <c r="AT456" s="16" t="s">
        <v>142</v>
      </c>
      <c r="AU456" s="16" t="s">
        <v>81</v>
      </c>
    </row>
    <row r="457" spans="2:65" s="11" customFormat="1" ht="11.25">
      <c r="B457" s="190"/>
      <c r="C457" s="191"/>
      <c r="D457" s="187" t="s">
        <v>144</v>
      </c>
      <c r="E457" s="192" t="s">
        <v>1</v>
      </c>
      <c r="F457" s="193" t="s">
        <v>479</v>
      </c>
      <c r="G457" s="191"/>
      <c r="H457" s="192" t="s">
        <v>1</v>
      </c>
      <c r="I457" s="194"/>
      <c r="J457" s="191"/>
      <c r="K457" s="191"/>
      <c r="L457" s="195"/>
      <c r="M457" s="196"/>
      <c r="N457" s="197"/>
      <c r="O457" s="197"/>
      <c r="P457" s="197"/>
      <c r="Q457" s="197"/>
      <c r="R457" s="197"/>
      <c r="S457" s="197"/>
      <c r="T457" s="198"/>
      <c r="AT457" s="199" t="s">
        <v>144</v>
      </c>
      <c r="AU457" s="199" t="s">
        <v>81</v>
      </c>
      <c r="AV457" s="11" t="s">
        <v>79</v>
      </c>
      <c r="AW457" s="11" t="s">
        <v>33</v>
      </c>
      <c r="AX457" s="11" t="s">
        <v>72</v>
      </c>
      <c r="AY457" s="199" t="s">
        <v>133</v>
      </c>
    </row>
    <row r="458" spans="2:65" s="11" customFormat="1" ht="11.25">
      <c r="B458" s="190"/>
      <c r="C458" s="191"/>
      <c r="D458" s="187" t="s">
        <v>144</v>
      </c>
      <c r="E458" s="192" t="s">
        <v>1</v>
      </c>
      <c r="F458" s="193" t="s">
        <v>480</v>
      </c>
      <c r="G458" s="191"/>
      <c r="H458" s="192" t="s">
        <v>1</v>
      </c>
      <c r="I458" s="194"/>
      <c r="J458" s="191"/>
      <c r="K458" s="191"/>
      <c r="L458" s="195"/>
      <c r="M458" s="196"/>
      <c r="N458" s="197"/>
      <c r="O458" s="197"/>
      <c r="P458" s="197"/>
      <c r="Q458" s="197"/>
      <c r="R458" s="197"/>
      <c r="S458" s="197"/>
      <c r="T458" s="198"/>
      <c r="AT458" s="199" t="s">
        <v>144</v>
      </c>
      <c r="AU458" s="199" t="s">
        <v>81</v>
      </c>
      <c r="AV458" s="11" t="s">
        <v>79</v>
      </c>
      <c r="AW458" s="11" t="s">
        <v>33</v>
      </c>
      <c r="AX458" s="11" t="s">
        <v>72</v>
      </c>
      <c r="AY458" s="199" t="s">
        <v>133</v>
      </c>
    </row>
    <row r="459" spans="2:65" s="11" customFormat="1" ht="11.25">
      <c r="B459" s="190"/>
      <c r="C459" s="191"/>
      <c r="D459" s="187" t="s">
        <v>144</v>
      </c>
      <c r="E459" s="192" t="s">
        <v>1</v>
      </c>
      <c r="F459" s="193" t="s">
        <v>481</v>
      </c>
      <c r="G459" s="191"/>
      <c r="H459" s="192" t="s">
        <v>1</v>
      </c>
      <c r="I459" s="194"/>
      <c r="J459" s="191"/>
      <c r="K459" s="191"/>
      <c r="L459" s="195"/>
      <c r="M459" s="196"/>
      <c r="N459" s="197"/>
      <c r="O459" s="197"/>
      <c r="P459" s="197"/>
      <c r="Q459" s="197"/>
      <c r="R459" s="197"/>
      <c r="S459" s="197"/>
      <c r="T459" s="198"/>
      <c r="AT459" s="199" t="s">
        <v>144</v>
      </c>
      <c r="AU459" s="199" t="s">
        <v>81</v>
      </c>
      <c r="AV459" s="11" t="s">
        <v>79</v>
      </c>
      <c r="AW459" s="11" t="s">
        <v>33</v>
      </c>
      <c r="AX459" s="11" t="s">
        <v>72</v>
      </c>
      <c r="AY459" s="199" t="s">
        <v>133</v>
      </c>
    </row>
    <row r="460" spans="2:65" s="12" customFormat="1" ht="11.25">
      <c r="B460" s="200"/>
      <c r="C460" s="201"/>
      <c r="D460" s="187" t="s">
        <v>144</v>
      </c>
      <c r="E460" s="202" t="s">
        <v>1</v>
      </c>
      <c r="F460" s="203" t="s">
        <v>482</v>
      </c>
      <c r="G460" s="201"/>
      <c r="H460" s="204">
        <v>810.49199999999996</v>
      </c>
      <c r="I460" s="205"/>
      <c r="J460" s="201"/>
      <c r="K460" s="201"/>
      <c r="L460" s="206"/>
      <c r="M460" s="207"/>
      <c r="N460" s="208"/>
      <c r="O460" s="208"/>
      <c r="P460" s="208"/>
      <c r="Q460" s="208"/>
      <c r="R460" s="208"/>
      <c r="S460" s="208"/>
      <c r="T460" s="209"/>
      <c r="AT460" s="210" t="s">
        <v>144</v>
      </c>
      <c r="AU460" s="210" t="s">
        <v>81</v>
      </c>
      <c r="AV460" s="12" t="s">
        <v>81</v>
      </c>
      <c r="AW460" s="12" t="s">
        <v>33</v>
      </c>
      <c r="AX460" s="12" t="s">
        <v>72</v>
      </c>
      <c r="AY460" s="210" t="s">
        <v>133</v>
      </c>
    </row>
    <row r="461" spans="2:65" s="12" customFormat="1" ht="11.25">
      <c r="B461" s="200"/>
      <c r="C461" s="201"/>
      <c r="D461" s="187" t="s">
        <v>144</v>
      </c>
      <c r="E461" s="202" t="s">
        <v>1</v>
      </c>
      <c r="F461" s="203" t="s">
        <v>483</v>
      </c>
      <c r="G461" s="201"/>
      <c r="H461" s="204">
        <v>154.19999999999999</v>
      </c>
      <c r="I461" s="205"/>
      <c r="J461" s="201"/>
      <c r="K461" s="201"/>
      <c r="L461" s="206"/>
      <c r="M461" s="207"/>
      <c r="N461" s="208"/>
      <c r="O461" s="208"/>
      <c r="P461" s="208"/>
      <c r="Q461" s="208"/>
      <c r="R461" s="208"/>
      <c r="S461" s="208"/>
      <c r="T461" s="209"/>
      <c r="AT461" s="210" t="s">
        <v>144</v>
      </c>
      <c r="AU461" s="210" t="s">
        <v>81</v>
      </c>
      <c r="AV461" s="12" t="s">
        <v>81</v>
      </c>
      <c r="AW461" s="12" t="s">
        <v>33</v>
      </c>
      <c r="AX461" s="12" t="s">
        <v>72</v>
      </c>
      <c r="AY461" s="210" t="s">
        <v>133</v>
      </c>
    </row>
    <row r="462" spans="2:65" s="12" customFormat="1" ht="11.25">
      <c r="B462" s="200"/>
      <c r="C462" s="201"/>
      <c r="D462" s="187" t="s">
        <v>144</v>
      </c>
      <c r="E462" s="202" t="s">
        <v>1</v>
      </c>
      <c r="F462" s="203" t="s">
        <v>484</v>
      </c>
      <c r="G462" s="201"/>
      <c r="H462" s="204">
        <v>260.267</v>
      </c>
      <c r="I462" s="205"/>
      <c r="J462" s="201"/>
      <c r="K462" s="201"/>
      <c r="L462" s="206"/>
      <c r="M462" s="207"/>
      <c r="N462" s="208"/>
      <c r="O462" s="208"/>
      <c r="P462" s="208"/>
      <c r="Q462" s="208"/>
      <c r="R462" s="208"/>
      <c r="S462" s="208"/>
      <c r="T462" s="209"/>
      <c r="AT462" s="210" t="s">
        <v>144</v>
      </c>
      <c r="AU462" s="210" t="s">
        <v>81</v>
      </c>
      <c r="AV462" s="12" t="s">
        <v>81</v>
      </c>
      <c r="AW462" s="12" t="s">
        <v>33</v>
      </c>
      <c r="AX462" s="12" t="s">
        <v>72</v>
      </c>
      <c r="AY462" s="210" t="s">
        <v>133</v>
      </c>
    </row>
    <row r="463" spans="2:65" s="12" customFormat="1" ht="11.25">
      <c r="B463" s="200"/>
      <c r="C463" s="201"/>
      <c r="D463" s="187" t="s">
        <v>144</v>
      </c>
      <c r="E463" s="202" t="s">
        <v>1</v>
      </c>
      <c r="F463" s="203" t="s">
        <v>485</v>
      </c>
      <c r="G463" s="201"/>
      <c r="H463" s="204">
        <v>63.874000000000002</v>
      </c>
      <c r="I463" s="205"/>
      <c r="J463" s="201"/>
      <c r="K463" s="201"/>
      <c r="L463" s="206"/>
      <c r="M463" s="207"/>
      <c r="N463" s="208"/>
      <c r="O463" s="208"/>
      <c r="P463" s="208"/>
      <c r="Q463" s="208"/>
      <c r="R463" s="208"/>
      <c r="S463" s="208"/>
      <c r="T463" s="209"/>
      <c r="AT463" s="210" t="s">
        <v>144</v>
      </c>
      <c r="AU463" s="210" t="s">
        <v>81</v>
      </c>
      <c r="AV463" s="12" t="s">
        <v>81</v>
      </c>
      <c r="AW463" s="12" t="s">
        <v>33</v>
      </c>
      <c r="AX463" s="12" t="s">
        <v>72</v>
      </c>
      <c r="AY463" s="210" t="s">
        <v>133</v>
      </c>
    </row>
    <row r="464" spans="2:65" s="11" customFormat="1" ht="11.25">
      <c r="B464" s="190"/>
      <c r="C464" s="191"/>
      <c r="D464" s="187" t="s">
        <v>144</v>
      </c>
      <c r="E464" s="192" t="s">
        <v>1</v>
      </c>
      <c r="F464" s="193" t="s">
        <v>486</v>
      </c>
      <c r="G464" s="191"/>
      <c r="H464" s="192" t="s">
        <v>1</v>
      </c>
      <c r="I464" s="194"/>
      <c r="J464" s="191"/>
      <c r="K464" s="191"/>
      <c r="L464" s="195"/>
      <c r="M464" s="196"/>
      <c r="N464" s="197"/>
      <c r="O464" s="197"/>
      <c r="P464" s="197"/>
      <c r="Q464" s="197"/>
      <c r="R464" s="197"/>
      <c r="S464" s="197"/>
      <c r="T464" s="198"/>
      <c r="AT464" s="199" t="s">
        <v>144</v>
      </c>
      <c r="AU464" s="199" t="s">
        <v>81</v>
      </c>
      <c r="AV464" s="11" t="s">
        <v>79</v>
      </c>
      <c r="AW464" s="11" t="s">
        <v>33</v>
      </c>
      <c r="AX464" s="11" t="s">
        <v>72</v>
      </c>
      <c r="AY464" s="199" t="s">
        <v>133</v>
      </c>
    </row>
    <row r="465" spans="2:51" s="12" customFormat="1" ht="11.25">
      <c r="B465" s="200"/>
      <c r="C465" s="201"/>
      <c r="D465" s="187" t="s">
        <v>144</v>
      </c>
      <c r="E465" s="202" t="s">
        <v>1</v>
      </c>
      <c r="F465" s="203" t="s">
        <v>487</v>
      </c>
      <c r="G465" s="201"/>
      <c r="H465" s="204">
        <v>84.768000000000001</v>
      </c>
      <c r="I465" s="205"/>
      <c r="J465" s="201"/>
      <c r="K465" s="201"/>
      <c r="L465" s="206"/>
      <c r="M465" s="207"/>
      <c r="N465" s="208"/>
      <c r="O465" s="208"/>
      <c r="P465" s="208"/>
      <c r="Q465" s="208"/>
      <c r="R465" s="208"/>
      <c r="S465" s="208"/>
      <c r="T465" s="209"/>
      <c r="AT465" s="210" t="s">
        <v>144</v>
      </c>
      <c r="AU465" s="210" t="s">
        <v>81</v>
      </c>
      <c r="AV465" s="12" t="s">
        <v>81</v>
      </c>
      <c r="AW465" s="12" t="s">
        <v>33</v>
      </c>
      <c r="AX465" s="12" t="s">
        <v>72</v>
      </c>
      <c r="AY465" s="210" t="s">
        <v>133</v>
      </c>
    </row>
    <row r="466" spans="2:51" s="12" customFormat="1" ht="11.25">
      <c r="B466" s="200"/>
      <c r="C466" s="201"/>
      <c r="D466" s="187" t="s">
        <v>144</v>
      </c>
      <c r="E466" s="202" t="s">
        <v>1</v>
      </c>
      <c r="F466" s="203" t="s">
        <v>488</v>
      </c>
      <c r="G466" s="201"/>
      <c r="H466" s="204">
        <v>4.508</v>
      </c>
      <c r="I466" s="205"/>
      <c r="J466" s="201"/>
      <c r="K466" s="201"/>
      <c r="L466" s="206"/>
      <c r="M466" s="207"/>
      <c r="N466" s="208"/>
      <c r="O466" s="208"/>
      <c r="P466" s="208"/>
      <c r="Q466" s="208"/>
      <c r="R466" s="208"/>
      <c r="S466" s="208"/>
      <c r="T466" s="209"/>
      <c r="AT466" s="210" t="s">
        <v>144</v>
      </c>
      <c r="AU466" s="210" t="s">
        <v>81</v>
      </c>
      <c r="AV466" s="12" t="s">
        <v>81</v>
      </c>
      <c r="AW466" s="12" t="s">
        <v>33</v>
      </c>
      <c r="AX466" s="12" t="s">
        <v>72</v>
      </c>
      <c r="AY466" s="210" t="s">
        <v>133</v>
      </c>
    </row>
    <row r="467" spans="2:51" s="11" customFormat="1" ht="11.25">
      <c r="B467" s="190"/>
      <c r="C467" s="191"/>
      <c r="D467" s="187" t="s">
        <v>144</v>
      </c>
      <c r="E467" s="192" t="s">
        <v>1</v>
      </c>
      <c r="F467" s="193" t="s">
        <v>489</v>
      </c>
      <c r="G467" s="191"/>
      <c r="H467" s="192" t="s">
        <v>1</v>
      </c>
      <c r="I467" s="194"/>
      <c r="J467" s="191"/>
      <c r="K467" s="191"/>
      <c r="L467" s="195"/>
      <c r="M467" s="196"/>
      <c r="N467" s="197"/>
      <c r="O467" s="197"/>
      <c r="P467" s="197"/>
      <c r="Q467" s="197"/>
      <c r="R467" s="197"/>
      <c r="S467" s="197"/>
      <c r="T467" s="198"/>
      <c r="AT467" s="199" t="s">
        <v>144</v>
      </c>
      <c r="AU467" s="199" t="s">
        <v>81</v>
      </c>
      <c r="AV467" s="11" t="s">
        <v>79</v>
      </c>
      <c r="AW467" s="11" t="s">
        <v>33</v>
      </c>
      <c r="AX467" s="11" t="s">
        <v>72</v>
      </c>
      <c r="AY467" s="199" t="s">
        <v>133</v>
      </c>
    </row>
    <row r="468" spans="2:51" s="12" customFormat="1" ht="11.25">
      <c r="B468" s="200"/>
      <c r="C468" s="201"/>
      <c r="D468" s="187" t="s">
        <v>144</v>
      </c>
      <c r="E468" s="202" t="s">
        <v>1</v>
      </c>
      <c r="F468" s="203" t="s">
        <v>490</v>
      </c>
      <c r="G468" s="201"/>
      <c r="H468" s="204">
        <v>389.52</v>
      </c>
      <c r="I468" s="205"/>
      <c r="J468" s="201"/>
      <c r="K468" s="201"/>
      <c r="L468" s="206"/>
      <c r="M468" s="207"/>
      <c r="N468" s="208"/>
      <c r="O468" s="208"/>
      <c r="P468" s="208"/>
      <c r="Q468" s="208"/>
      <c r="R468" s="208"/>
      <c r="S468" s="208"/>
      <c r="T468" s="209"/>
      <c r="AT468" s="210" t="s">
        <v>144</v>
      </c>
      <c r="AU468" s="210" t="s">
        <v>81</v>
      </c>
      <c r="AV468" s="12" t="s">
        <v>81</v>
      </c>
      <c r="AW468" s="12" t="s">
        <v>33</v>
      </c>
      <c r="AX468" s="12" t="s">
        <v>72</v>
      </c>
      <c r="AY468" s="210" t="s">
        <v>133</v>
      </c>
    </row>
    <row r="469" spans="2:51" s="11" customFormat="1" ht="11.25">
      <c r="B469" s="190"/>
      <c r="C469" s="191"/>
      <c r="D469" s="187" t="s">
        <v>144</v>
      </c>
      <c r="E469" s="192" t="s">
        <v>1</v>
      </c>
      <c r="F469" s="193" t="s">
        <v>491</v>
      </c>
      <c r="G469" s="191"/>
      <c r="H469" s="192" t="s">
        <v>1</v>
      </c>
      <c r="I469" s="194"/>
      <c r="J469" s="191"/>
      <c r="K469" s="191"/>
      <c r="L469" s="195"/>
      <c r="M469" s="196"/>
      <c r="N469" s="197"/>
      <c r="O469" s="197"/>
      <c r="P469" s="197"/>
      <c r="Q469" s="197"/>
      <c r="R469" s="197"/>
      <c r="S469" s="197"/>
      <c r="T469" s="198"/>
      <c r="AT469" s="199" t="s">
        <v>144</v>
      </c>
      <c r="AU469" s="199" t="s">
        <v>81</v>
      </c>
      <c r="AV469" s="11" t="s">
        <v>79</v>
      </c>
      <c r="AW469" s="11" t="s">
        <v>33</v>
      </c>
      <c r="AX469" s="11" t="s">
        <v>72</v>
      </c>
      <c r="AY469" s="199" t="s">
        <v>133</v>
      </c>
    </row>
    <row r="470" spans="2:51" s="12" customFormat="1" ht="11.25">
      <c r="B470" s="200"/>
      <c r="C470" s="201"/>
      <c r="D470" s="187" t="s">
        <v>144</v>
      </c>
      <c r="E470" s="202" t="s">
        <v>1</v>
      </c>
      <c r="F470" s="203" t="s">
        <v>492</v>
      </c>
      <c r="G470" s="201"/>
      <c r="H470" s="204">
        <v>3.774</v>
      </c>
      <c r="I470" s="205"/>
      <c r="J470" s="201"/>
      <c r="K470" s="201"/>
      <c r="L470" s="206"/>
      <c r="M470" s="207"/>
      <c r="N470" s="208"/>
      <c r="O470" s="208"/>
      <c r="P470" s="208"/>
      <c r="Q470" s="208"/>
      <c r="R470" s="208"/>
      <c r="S470" s="208"/>
      <c r="T470" s="209"/>
      <c r="AT470" s="210" t="s">
        <v>144</v>
      </c>
      <c r="AU470" s="210" t="s">
        <v>81</v>
      </c>
      <c r="AV470" s="12" t="s">
        <v>81</v>
      </c>
      <c r="AW470" s="12" t="s">
        <v>33</v>
      </c>
      <c r="AX470" s="12" t="s">
        <v>72</v>
      </c>
      <c r="AY470" s="210" t="s">
        <v>133</v>
      </c>
    </row>
    <row r="471" spans="2:51" s="12" customFormat="1" ht="11.25">
      <c r="B471" s="200"/>
      <c r="C471" s="201"/>
      <c r="D471" s="187" t="s">
        <v>144</v>
      </c>
      <c r="E471" s="202" t="s">
        <v>1</v>
      </c>
      <c r="F471" s="203" t="s">
        <v>493</v>
      </c>
      <c r="G471" s="201"/>
      <c r="H471" s="204">
        <v>74.445999999999998</v>
      </c>
      <c r="I471" s="205"/>
      <c r="J471" s="201"/>
      <c r="K471" s="201"/>
      <c r="L471" s="206"/>
      <c r="M471" s="207"/>
      <c r="N471" s="208"/>
      <c r="O471" s="208"/>
      <c r="P471" s="208"/>
      <c r="Q471" s="208"/>
      <c r="R471" s="208"/>
      <c r="S471" s="208"/>
      <c r="T471" s="209"/>
      <c r="AT471" s="210" t="s">
        <v>144</v>
      </c>
      <c r="AU471" s="210" t="s">
        <v>81</v>
      </c>
      <c r="AV471" s="12" t="s">
        <v>81</v>
      </c>
      <c r="AW471" s="12" t="s">
        <v>33</v>
      </c>
      <c r="AX471" s="12" t="s">
        <v>72</v>
      </c>
      <c r="AY471" s="210" t="s">
        <v>133</v>
      </c>
    </row>
    <row r="472" spans="2:51" s="11" customFormat="1" ht="11.25">
      <c r="B472" s="190"/>
      <c r="C472" s="191"/>
      <c r="D472" s="187" t="s">
        <v>144</v>
      </c>
      <c r="E472" s="192" t="s">
        <v>1</v>
      </c>
      <c r="F472" s="193" t="s">
        <v>494</v>
      </c>
      <c r="G472" s="191"/>
      <c r="H472" s="192" t="s">
        <v>1</v>
      </c>
      <c r="I472" s="194"/>
      <c r="J472" s="191"/>
      <c r="K472" s="191"/>
      <c r="L472" s="195"/>
      <c r="M472" s="196"/>
      <c r="N472" s="197"/>
      <c r="O472" s="197"/>
      <c r="P472" s="197"/>
      <c r="Q472" s="197"/>
      <c r="R472" s="197"/>
      <c r="S472" s="197"/>
      <c r="T472" s="198"/>
      <c r="AT472" s="199" t="s">
        <v>144</v>
      </c>
      <c r="AU472" s="199" t="s">
        <v>81</v>
      </c>
      <c r="AV472" s="11" t="s">
        <v>79</v>
      </c>
      <c r="AW472" s="11" t="s">
        <v>33</v>
      </c>
      <c r="AX472" s="11" t="s">
        <v>72</v>
      </c>
      <c r="AY472" s="199" t="s">
        <v>133</v>
      </c>
    </row>
    <row r="473" spans="2:51" s="12" customFormat="1" ht="11.25">
      <c r="B473" s="200"/>
      <c r="C473" s="201"/>
      <c r="D473" s="187" t="s">
        <v>144</v>
      </c>
      <c r="E473" s="202" t="s">
        <v>1</v>
      </c>
      <c r="F473" s="203" t="s">
        <v>495</v>
      </c>
      <c r="G473" s="201"/>
      <c r="H473" s="204">
        <v>208.53200000000001</v>
      </c>
      <c r="I473" s="205"/>
      <c r="J473" s="201"/>
      <c r="K473" s="201"/>
      <c r="L473" s="206"/>
      <c r="M473" s="207"/>
      <c r="N473" s="208"/>
      <c r="O473" s="208"/>
      <c r="P473" s="208"/>
      <c r="Q473" s="208"/>
      <c r="R473" s="208"/>
      <c r="S473" s="208"/>
      <c r="T473" s="209"/>
      <c r="AT473" s="210" t="s">
        <v>144</v>
      </c>
      <c r="AU473" s="210" t="s">
        <v>81</v>
      </c>
      <c r="AV473" s="12" t="s">
        <v>81</v>
      </c>
      <c r="AW473" s="12" t="s">
        <v>33</v>
      </c>
      <c r="AX473" s="12" t="s">
        <v>72</v>
      </c>
      <c r="AY473" s="210" t="s">
        <v>133</v>
      </c>
    </row>
    <row r="474" spans="2:51" s="12" customFormat="1" ht="11.25">
      <c r="B474" s="200"/>
      <c r="C474" s="201"/>
      <c r="D474" s="187" t="s">
        <v>144</v>
      </c>
      <c r="E474" s="202" t="s">
        <v>1</v>
      </c>
      <c r="F474" s="203" t="s">
        <v>496</v>
      </c>
      <c r="G474" s="201"/>
      <c r="H474" s="204">
        <v>19.969000000000001</v>
      </c>
      <c r="I474" s="205"/>
      <c r="J474" s="201"/>
      <c r="K474" s="201"/>
      <c r="L474" s="206"/>
      <c r="M474" s="207"/>
      <c r="N474" s="208"/>
      <c r="O474" s="208"/>
      <c r="P474" s="208"/>
      <c r="Q474" s="208"/>
      <c r="R474" s="208"/>
      <c r="S474" s="208"/>
      <c r="T474" s="209"/>
      <c r="AT474" s="210" t="s">
        <v>144</v>
      </c>
      <c r="AU474" s="210" t="s">
        <v>81</v>
      </c>
      <c r="AV474" s="12" t="s">
        <v>81</v>
      </c>
      <c r="AW474" s="12" t="s">
        <v>33</v>
      </c>
      <c r="AX474" s="12" t="s">
        <v>72</v>
      </c>
      <c r="AY474" s="210" t="s">
        <v>133</v>
      </c>
    </row>
    <row r="475" spans="2:51" s="11" customFormat="1" ht="11.25">
      <c r="B475" s="190"/>
      <c r="C475" s="191"/>
      <c r="D475" s="187" t="s">
        <v>144</v>
      </c>
      <c r="E475" s="192" t="s">
        <v>1</v>
      </c>
      <c r="F475" s="193" t="s">
        <v>422</v>
      </c>
      <c r="G475" s="191"/>
      <c r="H475" s="192" t="s">
        <v>1</v>
      </c>
      <c r="I475" s="194"/>
      <c r="J475" s="191"/>
      <c r="K475" s="191"/>
      <c r="L475" s="195"/>
      <c r="M475" s="196"/>
      <c r="N475" s="197"/>
      <c r="O475" s="197"/>
      <c r="P475" s="197"/>
      <c r="Q475" s="197"/>
      <c r="R475" s="197"/>
      <c r="S475" s="197"/>
      <c r="T475" s="198"/>
      <c r="AT475" s="199" t="s">
        <v>144</v>
      </c>
      <c r="AU475" s="199" t="s">
        <v>81</v>
      </c>
      <c r="AV475" s="11" t="s">
        <v>79</v>
      </c>
      <c r="AW475" s="11" t="s">
        <v>33</v>
      </c>
      <c r="AX475" s="11" t="s">
        <v>72</v>
      </c>
      <c r="AY475" s="199" t="s">
        <v>133</v>
      </c>
    </row>
    <row r="476" spans="2:51" s="12" customFormat="1" ht="11.25">
      <c r="B476" s="200"/>
      <c r="C476" s="201"/>
      <c r="D476" s="187" t="s">
        <v>144</v>
      </c>
      <c r="E476" s="202" t="s">
        <v>1</v>
      </c>
      <c r="F476" s="203" t="s">
        <v>497</v>
      </c>
      <c r="G476" s="201"/>
      <c r="H476" s="204">
        <v>31.829000000000001</v>
      </c>
      <c r="I476" s="205"/>
      <c r="J476" s="201"/>
      <c r="K476" s="201"/>
      <c r="L476" s="206"/>
      <c r="M476" s="207"/>
      <c r="N476" s="208"/>
      <c r="O476" s="208"/>
      <c r="P476" s="208"/>
      <c r="Q476" s="208"/>
      <c r="R476" s="208"/>
      <c r="S476" s="208"/>
      <c r="T476" s="209"/>
      <c r="AT476" s="210" t="s">
        <v>144</v>
      </c>
      <c r="AU476" s="210" t="s">
        <v>81</v>
      </c>
      <c r="AV476" s="12" t="s">
        <v>81</v>
      </c>
      <c r="AW476" s="12" t="s">
        <v>33</v>
      </c>
      <c r="AX476" s="12" t="s">
        <v>72</v>
      </c>
      <c r="AY476" s="210" t="s">
        <v>133</v>
      </c>
    </row>
    <row r="477" spans="2:51" s="12" customFormat="1" ht="11.25">
      <c r="B477" s="200"/>
      <c r="C477" s="201"/>
      <c r="D477" s="187" t="s">
        <v>144</v>
      </c>
      <c r="E477" s="202" t="s">
        <v>1</v>
      </c>
      <c r="F477" s="203" t="s">
        <v>498</v>
      </c>
      <c r="G477" s="201"/>
      <c r="H477" s="204">
        <v>48.523000000000003</v>
      </c>
      <c r="I477" s="205"/>
      <c r="J477" s="201"/>
      <c r="K477" s="201"/>
      <c r="L477" s="206"/>
      <c r="M477" s="207"/>
      <c r="N477" s="208"/>
      <c r="O477" s="208"/>
      <c r="P477" s="208"/>
      <c r="Q477" s="208"/>
      <c r="R477" s="208"/>
      <c r="S477" s="208"/>
      <c r="T477" s="209"/>
      <c r="AT477" s="210" t="s">
        <v>144</v>
      </c>
      <c r="AU477" s="210" t="s">
        <v>81</v>
      </c>
      <c r="AV477" s="12" t="s">
        <v>81</v>
      </c>
      <c r="AW477" s="12" t="s">
        <v>33</v>
      </c>
      <c r="AX477" s="12" t="s">
        <v>72</v>
      </c>
      <c r="AY477" s="210" t="s">
        <v>133</v>
      </c>
    </row>
    <row r="478" spans="2:51" s="11" customFormat="1" ht="11.25">
      <c r="B478" s="190"/>
      <c r="C478" s="191"/>
      <c r="D478" s="187" t="s">
        <v>144</v>
      </c>
      <c r="E478" s="192" t="s">
        <v>1</v>
      </c>
      <c r="F478" s="193" t="s">
        <v>499</v>
      </c>
      <c r="G478" s="191"/>
      <c r="H478" s="192" t="s">
        <v>1</v>
      </c>
      <c r="I478" s="194"/>
      <c r="J478" s="191"/>
      <c r="K478" s="191"/>
      <c r="L478" s="195"/>
      <c r="M478" s="196"/>
      <c r="N478" s="197"/>
      <c r="O478" s="197"/>
      <c r="P478" s="197"/>
      <c r="Q478" s="197"/>
      <c r="R478" s="197"/>
      <c r="S478" s="197"/>
      <c r="T478" s="198"/>
      <c r="AT478" s="199" t="s">
        <v>144</v>
      </c>
      <c r="AU478" s="199" t="s">
        <v>81</v>
      </c>
      <c r="AV478" s="11" t="s">
        <v>79</v>
      </c>
      <c r="AW478" s="11" t="s">
        <v>33</v>
      </c>
      <c r="AX478" s="11" t="s">
        <v>72</v>
      </c>
      <c r="AY478" s="199" t="s">
        <v>133</v>
      </c>
    </row>
    <row r="479" spans="2:51" s="12" customFormat="1" ht="11.25">
      <c r="B479" s="200"/>
      <c r="C479" s="201"/>
      <c r="D479" s="187" t="s">
        <v>144</v>
      </c>
      <c r="E479" s="202" t="s">
        <v>1</v>
      </c>
      <c r="F479" s="203" t="s">
        <v>500</v>
      </c>
      <c r="G479" s="201"/>
      <c r="H479" s="204">
        <v>9.36</v>
      </c>
      <c r="I479" s="205"/>
      <c r="J479" s="201"/>
      <c r="K479" s="201"/>
      <c r="L479" s="206"/>
      <c r="M479" s="207"/>
      <c r="N479" s="208"/>
      <c r="O479" s="208"/>
      <c r="P479" s="208"/>
      <c r="Q479" s="208"/>
      <c r="R479" s="208"/>
      <c r="S479" s="208"/>
      <c r="T479" s="209"/>
      <c r="AT479" s="210" t="s">
        <v>144</v>
      </c>
      <c r="AU479" s="210" t="s">
        <v>81</v>
      </c>
      <c r="AV479" s="12" t="s">
        <v>81</v>
      </c>
      <c r="AW479" s="12" t="s">
        <v>33</v>
      </c>
      <c r="AX479" s="12" t="s">
        <v>72</v>
      </c>
      <c r="AY479" s="210" t="s">
        <v>133</v>
      </c>
    </row>
    <row r="480" spans="2:51" s="12" customFormat="1" ht="11.25">
      <c r="B480" s="200"/>
      <c r="C480" s="201"/>
      <c r="D480" s="187" t="s">
        <v>144</v>
      </c>
      <c r="E480" s="202" t="s">
        <v>1</v>
      </c>
      <c r="F480" s="203" t="s">
        <v>501</v>
      </c>
      <c r="G480" s="201"/>
      <c r="H480" s="204">
        <v>30.974</v>
      </c>
      <c r="I480" s="205"/>
      <c r="J480" s="201"/>
      <c r="K480" s="201"/>
      <c r="L480" s="206"/>
      <c r="M480" s="207"/>
      <c r="N480" s="208"/>
      <c r="O480" s="208"/>
      <c r="P480" s="208"/>
      <c r="Q480" s="208"/>
      <c r="R480" s="208"/>
      <c r="S480" s="208"/>
      <c r="T480" s="209"/>
      <c r="AT480" s="210" t="s">
        <v>144</v>
      </c>
      <c r="AU480" s="210" t="s">
        <v>81</v>
      </c>
      <c r="AV480" s="12" t="s">
        <v>81</v>
      </c>
      <c r="AW480" s="12" t="s">
        <v>33</v>
      </c>
      <c r="AX480" s="12" t="s">
        <v>72</v>
      </c>
      <c r="AY480" s="210" t="s">
        <v>133</v>
      </c>
    </row>
    <row r="481" spans="2:65" s="12" customFormat="1" ht="11.25">
      <c r="B481" s="200"/>
      <c r="C481" s="201"/>
      <c r="D481" s="187" t="s">
        <v>144</v>
      </c>
      <c r="E481" s="202" t="s">
        <v>1</v>
      </c>
      <c r="F481" s="203" t="s">
        <v>502</v>
      </c>
      <c r="G481" s="201"/>
      <c r="H481" s="204">
        <v>19.641999999999999</v>
      </c>
      <c r="I481" s="205"/>
      <c r="J481" s="201"/>
      <c r="K481" s="201"/>
      <c r="L481" s="206"/>
      <c r="M481" s="207"/>
      <c r="N481" s="208"/>
      <c r="O481" s="208"/>
      <c r="P481" s="208"/>
      <c r="Q481" s="208"/>
      <c r="R481" s="208"/>
      <c r="S481" s="208"/>
      <c r="T481" s="209"/>
      <c r="AT481" s="210" t="s">
        <v>144</v>
      </c>
      <c r="AU481" s="210" t="s">
        <v>81</v>
      </c>
      <c r="AV481" s="12" t="s">
        <v>81</v>
      </c>
      <c r="AW481" s="12" t="s">
        <v>33</v>
      </c>
      <c r="AX481" s="12" t="s">
        <v>72</v>
      </c>
      <c r="AY481" s="210" t="s">
        <v>133</v>
      </c>
    </row>
    <row r="482" spans="2:65" s="12" customFormat="1" ht="11.25">
      <c r="B482" s="200"/>
      <c r="C482" s="201"/>
      <c r="D482" s="187" t="s">
        <v>144</v>
      </c>
      <c r="E482" s="202" t="s">
        <v>1</v>
      </c>
      <c r="F482" s="203" t="s">
        <v>503</v>
      </c>
      <c r="G482" s="201"/>
      <c r="H482" s="204">
        <v>6.048</v>
      </c>
      <c r="I482" s="205"/>
      <c r="J482" s="201"/>
      <c r="K482" s="201"/>
      <c r="L482" s="206"/>
      <c r="M482" s="207"/>
      <c r="N482" s="208"/>
      <c r="O482" s="208"/>
      <c r="P482" s="208"/>
      <c r="Q482" s="208"/>
      <c r="R482" s="208"/>
      <c r="S482" s="208"/>
      <c r="T482" s="209"/>
      <c r="AT482" s="210" t="s">
        <v>144</v>
      </c>
      <c r="AU482" s="210" t="s">
        <v>81</v>
      </c>
      <c r="AV482" s="12" t="s">
        <v>81</v>
      </c>
      <c r="AW482" s="12" t="s">
        <v>33</v>
      </c>
      <c r="AX482" s="12" t="s">
        <v>72</v>
      </c>
      <c r="AY482" s="210" t="s">
        <v>133</v>
      </c>
    </row>
    <row r="483" spans="2:65" s="13" customFormat="1" ht="11.25">
      <c r="B483" s="211"/>
      <c r="C483" s="212"/>
      <c r="D483" s="187" t="s">
        <v>144</v>
      </c>
      <c r="E483" s="213" t="s">
        <v>1</v>
      </c>
      <c r="F483" s="214" t="s">
        <v>149</v>
      </c>
      <c r="G483" s="212"/>
      <c r="H483" s="215">
        <v>2220.7260000000001</v>
      </c>
      <c r="I483" s="216"/>
      <c r="J483" s="212"/>
      <c r="K483" s="212"/>
      <c r="L483" s="217"/>
      <c r="M483" s="218"/>
      <c r="N483" s="219"/>
      <c r="O483" s="219"/>
      <c r="P483" s="219"/>
      <c r="Q483" s="219"/>
      <c r="R483" s="219"/>
      <c r="S483" s="219"/>
      <c r="T483" s="220"/>
      <c r="AT483" s="221" t="s">
        <v>144</v>
      </c>
      <c r="AU483" s="221" t="s">
        <v>81</v>
      </c>
      <c r="AV483" s="13" t="s">
        <v>140</v>
      </c>
      <c r="AW483" s="13" t="s">
        <v>33</v>
      </c>
      <c r="AX483" s="13" t="s">
        <v>79</v>
      </c>
      <c r="AY483" s="221" t="s">
        <v>133</v>
      </c>
    </row>
    <row r="484" spans="2:65" s="1" customFormat="1" ht="16.5" customHeight="1">
      <c r="B484" s="33"/>
      <c r="C484" s="222" t="s">
        <v>504</v>
      </c>
      <c r="D484" s="222" t="s">
        <v>505</v>
      </c>
      <c r="E484" s="223" t="s">
        <v>506</v>
      </c>
      <c r="F484" s="224" t="s">
        <v>507</v>
      </c>
      <c r="G484" s="225" t="s">
        <v>508</v>
      </c>
      <c r="H484" s="226">
        <v>3906.3620000000001</v>
      </c>
      <c r="I484" s="227"/>
      <c r="J484" s="228">
        <f>ROUND(I484*H484,2)</f>
        <v>0</v>
      </c>
      <c r="K484" s="224" t="s">
        <v>159</v>
      </c>
      <c r="L484" s="229"/>
      <c r="M484" s="230" t="s">
        <v>1</v>
      </c>
      <c r="N484" s="231" t="s">
        <v>43</v>
      </c>
      <c r="O484" s="59"/>
      <c r="P484" s="184">
        <f>O484*H484</f>
        <v>0</v>
      </c>
      <c r="Q484" s="184">
        <v>1</v>
      </c>
      <c r="R484" s="184">
        <f>Q484*H484</f>
        <v>3906.3620000000001</v>
      </c>
      <c r="S484" s="184">
        <v>0</v>
      </c>
      <c r="T484" s="185">
        <f>S484*H484</f>
        <v>0</v>
      </c>
      <c r="AR484" s="16" t="s">
        <v>188</v>
      </c>
      <c r="AT484" s="16" t="s">
        <v>505</v>
      </c>
      <c r="AU484" s="16" t="s">
        <v>81</v>
      </c>
      <c r="AY484" s="16" t="s">
        <v>133</v>
      </c>
      <c r="BE484" s="186">
        <f>IF(N484="základní",J484,0)</f>
        <v>0</v>
      </c>
      <c r="BF484" s="186">
        <f>IF(N484="snížená",J484,0)</f>
        <v>0</v>
      </c>
      <c r="BG484" s="186">
        <f>IF(N484="zákl. přenesená",J484,0)</f>
        <v>0</v>
      </c>
      <c r="BH484" s="186">
        <f>IF(N484="sníž. přenesená",J484,0)</f>
        <v>0</v>
      </c>
      <c r="BI484" s="186">
        <f>IF(N484="nulová",J484,0)</f>
        <v>0</v>
      </c>
      <c r="BJ484" s="16" t="s">
        <v>79</v>
      </c>
      <c r="BK484" s="186">
        <f>ROUND(I484*H484,2)</f>
        <v>0</v>
      </c>
      <c r="BL484" s="16" t="s">
        <v>140</v>
      </c>
      <c r="BM484" s="16" t="s">
        <v>509</v>
      </c>
    </row>
    <row r="485" spans="2:65" s="1" customFormat="1" ht="11.25">
      <c r="B485" s="33"/>
      <c r="C485" s="34"/>
      <c r="D485" s="187" t="s">
        <v>142</v>
      </c>
      <c r="E485" s="34"/>
      <c r="F485" s="188" t="s">
        <v>510</v>
      </c>
      <c r="G485" s="34"/>
      <c r="H485" s="34"/>
      <c r="I485" s="103"/>
      <c r="J485" s="34"/>
      <c r="K485" s="34"/>
      <c r="L485" s="37"/>
      <c r="M485" s="189"/>
      <c r="N485" s="59"/>
      <c r="O485" s="59"/>
      <c r="P485" s="59"/>
      <c r="Q485" s="59"/>
      <c r="R485" s="59"/>
      <c r="S485" s="59"/>
      <c r="T485" s="60"/>
      <c r="AT485" s="16" t="s">
        <v>142</v>
      </c>
      <c r="AU485" s="16" t="s">
        <v>81</v>
      </c>
    </row>
    <row r="486" spans="2:65" s="11" customFormat="1" ht="11.25">
      <c r="B486" s="190"/>
      <c r="C486" s="191"/>
      <c r="D486" s="187" t="s">
        <v>144</v>
      </c>
      <c r="E486" s="192" t="s">
        <v>1</v>
      </c>
      <c r="F486" s="193" t="s">
        <v>479</v>
      </c>
      <c r="G486" s="191"/>
      <c r="H486" s="192" t="s">
        <v>1</v>
      </c>
      <c r="I486" s="194"/>
      <c r="J486" s="191"/>
      <c r="K486" s="191"/>
      <c r="L486" s="195"/>
      <c r="M486" s="196"/>
      <c r="N486" s="197"/>
      <c r="O486" s="197"/>
      <c r="P486" s="197"/>
      <c r="Q486" s="197"/>
      <c r="R486" s="197"/>
      <c r="S486" s="197"/>
      <c r="T486" s="198"/>
      <c r="AT486" s="199" t="s">
        <v>144</v>
      </c>
      <c r="AU486" s="199" t="s">
        <v>81</v>
      </c>
      <c r="AV486" s="11" t="s">
        <v>79</v>
      </c>
      <c r="AW486" s="11" t="s">
        <v>33</v>
      </c>
      <c r="AX486" s="11" t="s">
        <v>72</v>
      </c>
      <c r="AY486" s="199" t="s">
        <v>133</v>
      </c>
    </row>
    <row r="487" spans="2:65" s="11" customFormat="1" ht="11.25">
      <c r="B487" s="190"/>
      <c r="C487" s="191"/>
      <c r="D487" s="187" t="s">
        <v>144</v>
      </c>
      <c r="E487" s="192" t="s">
        <v>1</v>
      </c>
      <c r="F487" s="193" t="s">
        <v>480</v>
      </c>
      <c r="G487" s="191"/>
      <c r="H487" s="192" t="s">
        <v>1</v>
      </c>
      <c r="I487" s="194"/>
      <c r="J487" s="191"/>
      <c r="K487" s="191"/>
      <c r="L487" s="195"/>
      <c r="M487" s="196"/>
      <c r="N487" s="197"/>
      <c r="O487" s="197"/>
      <c r="P487" s="197"/>
      <c r="Q487" s="197"/>
      <c r="R487" s="197"/>
      <c r="S487" s="197"/>
      <c r="T487" s="198"/>
      <c r="AT487" s="199" t="s">
        <v>144</v>
      </c>
      <c r="AU487" s="199" t="s">
        <v>81</v>
      </c>
      <c r="AV487" s="11" t="s">
        <v>79</v>
      </c>
      <c r="AW487" s="11" t="s">
        <v>33</v>
      </c>
      <c r="AX487" s="11" t="s">
        <v>72</v>
      </c>
      <c r="AY487" s="199" t="s">
        <v>133</v>
      </c>
    </row>
    <row r="488" spans="2:65" s="11" customFormat="1" ht="11.25">
      <c r="B488" s="190"/>
      <c r="C488" s="191"/>
      <c r="D488" s="187" t="s">
        <v>144</v>
      </c>
      <c r="E488" s="192" t="s">
        <v>1</v>
      </c>
      <c r="F488" s="193" t="s">
        <v>481</v>
      </c>
      <c r="G488" s="191"/>
      <c r="H488" s="192" t="s">
        <v>1</v>
      </c>
      <c r="I488" s="194"/>
      <c r="J488" s="191"/>
      <c r="K488" s="191"/>
      <c r="L488" s="195"/>
      <c r="M488" s="196"/>
      <c r="N488" s="197"/>
      <c r="O488" s="197"/>
      <c r="P488" s="197"/>
      <c r="Q488" s="197"/>
      <c r="R488" s="197"/>
      <c r="S488" s="197"/>
      <c r="T488" s="198"/>
      <c r="AT488" s="199" t="s">
        <v>144</v>
      </c>
      <c r="AU488" s="199" t="s">
        <v>81</v>
      </c>
      <c r="AV488" s="11" t="s">
        <v>79</v>
      </c>
      <c r="AW488" s="11" t="s">
        <v>33</v>
      </c>
      <c r="AX488" s="11" t="s">
        <v>72</v>
      </c>
      <c r="AY488" s="199" t="s">
        <v>133</v>
      </c>
    </row>
    <row r="489" spans="2:65" s="12" customFormat="1" ht="11.25">
      <c r="B489" s="200"/>
      <c r="C489" s="201"/>
      <c r="D489" s="187" t="s">
        <v>144</v>
      </c>
      <c r="E489" s="202" t="s">
        <v>1</v>
      </c>
      <c r="F489" s="203" t="s">
        <v>482</v>
      </c>
      <c r="G489" s="201"/>
      <c r="H489" s="204">
        <v>810.49199999999996</v>
      </c>
      <c r="I489" s="205"/>
      <c r="J489" s="201"/>
      <c r="K489" s="201"/>
      <c r="L489" s="206"/>
      <c r="M489" s="207"/>
      <c r="N489" s="208"/>
      <c r="O489" s="208"/>
      <c r="P489" s="208"/>
      <c r="Q489" s="208"/>
      <c r="R489" s="208"/>
      <c r="S489" s="208"/>
      <c r="T489" s="209"/>
      <c r="AT489" s="210" t="s">
        <v>144</v>
      </c>
      <c r="AU489" s="210" t="s">
        <v>81</v>
      </c>
      <c r="AV489" s="12" t="s">
        <v>81</v>
      </c>
      <c r="AW489" s="12" t="s">
        <v>33</v>
      </c>
      <c r="AX489" s="12" t="s">
        <v>72</v>
      </c>
      <c r="AY489" s="210" t="s">
        <v>133</v>
      </c>
    </row>
    <row r="490" spans="2:65" s="12" customFormat="1" ht="11.25">
      <c r="B490" s="200"/>
      <c r="C490" s="201"/>
      <c r="D490" s="187" t="s">
        <v>144</v>
      </c>
      <c r="E490" s="202" t="s">
        <v>1</v>
      </c>
      <c r="F490" s="203" t="s">
        <v>484</v>
      </c>
      <c r="G490" s="201"/>
      <c r="H490" s="204">
        <v>260.267</v>
      </c>
      <c r="I490" s="205"/>
      <c r="J490" s="201"/>
      <c r="K490" s="201"/>
      <c r="L490" s="206"/>
      <c r="M490" s="207"/>
      <c r="N490" s="208"/>
      <c r="O490" s="208"/>
      <c r="P490" s="208"/>
      <c r="Q490" s="208"/>
      <c r="R490" s="208"/>
      <c r="S490" s="208"/>
      <c r="T490" s="209"/>
      <c r="AT490" s="210" t="s">
        <v>144</v>
      </c>
      <c r="AU490" s="210" t="s">
        <v>81</v>
      </c>
      <c r="AV490" s="12" t="s">
        <v>81</v>
      </c>
      <c r="AW490" s="12" t="s">
        <v>33</v>
      </c>
      <c r="AX490" s="12" t="s">
        <v>72</v>
      </c>
      <c r="AY490" s="210" t="s">
        <v>133</v>
      </c>
    </row>
    <row r="491" spans="2:65" s="11" customFormat="1" ht="11.25">
      <c r="B491" s="190"/>
      <c r="C491" s="191"/>
      <c r="D491" s="187" t="s">
        <v>144</v>
      </c>
      <c r="E491" s="192" t="s">
        <v>1</v>
      </c>
      <c r="F491" s="193" t="s">
        <v>486</v>
      </c>
      <c r="G491" s="191"/>
      <c r="H491" s="192" t="s">
        <v>1</v>
      </c>
      <c r="I491" s="194"/>
      <c r="J491" s="191"/>
      <c r="K491" s="191"/>
      <c r="L491" s="195"/>
      <c r="M491" s="196"/>
      <c r="N491" s="197"/>
      <c r="O491" s="197"/>
      <c r="P491" s="197"/>
      <c r="Q491" s="197"/>
      <c r="R491" s="197"/>
      <c r="S491" s="197"/>
      <c r="T491" s="198"/>
      <c r="AT491" s="199" t="s">
        <v>144</v>
      </c>
      <c r="AU491" s="199" t="s">
        <v>81</v>
      </c>
      <c r="AV491" s="11" t="s">
        <v>79</v>
      </c>
      <c r="AW491" s="11" t="s">
        <v>33</v>
      </c>
      <c r="AX491" s="11" t="s">
        <v>72</v>
      </c>
      <c r="AY491" s="199" t="s">
        <v>133</v>
      </c>
    </row>
    <row r="492" spans="2:65" s="12" customFormat="1" ht="11.25">
      <c r="B492" s="200"/>
      <c r="C492" s="201"/>
      <c r="D492" s="187" t="s">
        <v>144</v>
      </c>
      <c r="E492" s="202" t="s">
        <v>1</v>
      </c>
      <c r="F492" s="203" t="s">
        <v>487</v>
      </c>
      <c r="G492" s="201"/>
      <c r="H492" s="204">
        <v>84.768000000000001</v>
      </c>
      <c r="I492" s="205"/>
      <c r="J492" s="201"/>
      <c r="K492" s="201"/>
      <c r="L492" s="206"/>
      <c r="M492" s="207"/>
      <c r="N492" s="208"/>
      <c r="O492" s="208"/>
      <c r="P492" s="208"/>
      <c r="Q492" s="208"/>
      <c r="R492" s="208"/>
      <c r="S492" s="208"/>
      <c r="T492" s="209"/>
      <c r="AT492" s="210" t="s">
        <v>144</v>
      </c>
      <c r="AU492" s="210" t="s">
        <v>81</v>
      </c>
      <c r="AV492" s="12" t="s">
        <v>81</v>
      </c>
      <c r="AW492" s="12" t="s">
        <v>33</v>
      </c>
      <c r="AX492" s="12" t="s">
        <v>72</v>
      </c>
      <c r="AY492" s="210" t="s">
        <v>133</v>
      </c>
    </row>
    <row r="493" spans="2:65" s="11" customFormat="1" ht="11.25">
      <c r="B493" s="190"/>
      <c r="C493" s="191"/>
      <c r="D493" s="187" t="s">
        <v>144</v>
      </c>
      <c r="E493" s="192" t="s">
        <v>1</v>
      </c>
      <c r="F493" s="193" t="s">
        <v>489</v>
      </c>
      <c r="G493" s="191"/>
      <c r="H493" s="192" t="s">
        <v>1</v>
      </c>
      <c r="I493" s="194"/>
      <c r="J493" s="191"/>
      <c r="K493" s="191"/>
      <c r="L493" s="195"/>
      <c r="M493" s="196"/>
      <c r="N493" s="197"/>
      <c r="O493" s="197"/>
      <c r="P493" s="197"/>
      <c r="Q493" s="197"/>
      <c r="R493" s="197"/>
      <c r="S493" s="197"/>
      <c r="T493" s="198"/>
      <c r="AT493" s="199" t="s">
        <v>144</v>
      </c>
      <c r="AU493" s="199" t="s">
        <v>81</v>
      </c>
      <c r="AV493" s="11" t="s">
        <v>79</v>
      </c>
      <c r="AW493" s="11" t="s">
        <v>33</v>
      </c>
      <c r="AX493" s="11" t="s">
        <v>72</v>
      </c>
      <c r="AY493" s="199" t="s">
        <v>133</v>
      </c>
    </row>
    <row r="494" spans="2:65" s="12" customFormat="1" ht="11.25">
      <c r="B494" s="200"/>
      <c r="C494" s="201"/>
      <c r="D494" s="187" t="s">
        <v>144</v>
      </c>
      <c r="E494" s="202" t="s">
        <v>1</v>
      </c>
      <c r="F494" s="203" t="s">
        <v>490</v>
      </c>
      <c r="G494" s="201"/>
      <c r="H494" s="204">
        <v>389.52</v>
      </c>
      <c r="I494" s="205"/>
      <c r="J494" s="201"/>
      <c r="K494" s="201"/>
      <c r="L494" s="206"/>
      <c r="M494" s="207"/>
      <c r="N494" s="208"/>
      <c r="O494" s="208"/>
      <c r="P494" s="208"/>
      <c r="Q494" s="208"/>
      <c r="R494" s="208"/>
      <c r="S494" s="208"/>
      <c r="T494" s="209"/>
      <c r="AT494" s="210" t="s">
        <v>144</v>
      </c>
      <c r="AU494" s="210" t="s">
        <v>81</v>
      </c>
      <c r="AV494" s="12" t="s">
        <v>81</v>
      </c>
      <c r="AW494" s="12" t="s">
        <v>33</v>
      </c>
      <c r="AX494" s="12" t="s">
        <v>72</v>
      </c>
      <c r="AY494" s="210" t="s">
        <v>133</v>
      </c>
    </row>
    <row r="495" spans="2:65" s="11" customFormat="1" ht="11.25">
      <c r="B495" s="190"/>
      <c r="C495" s="191"/>
      <c r="D495" s="187" t="s">
        <v>144</v>
      </c>
      <c r="E495" s="192" t="s">
        <v>1</v>
      </c>
      <c r="F495" s="193" t="s">
        <v>491</v>
      </c>
      <c r="G495" s="191"/>
      <c r="H495" s="192" t="s">
        <v>1</v>
      </c>
      <c r="I495" s="194"/>
      <c r="J495" s="191"/>
      <c r="K495" s="191"/>
      <c r="L495" s="195"/>
      <c r="M495" s="196"/>
      <c r="N495" s="197"/>
      <c r="O495" s="197"/>
      <c r="P495" s="197"/>
      <c r="Q495" s="197"/>
      <c r="R495" s="197"/>
      <c r="S495" s="197"/>
      <c r="T495" s="198"/>
      <c r="AT495" s="199" t="s">
        <v>144</v>
      </c>
      <c r="AU495" s="199" t="s">
        <v>81</v>
      </c>
      <c r="AV495" s="11" t="s">
        <v>79</v>
      </c>
      <c r="AW495" s="11" t="s">
        <v>33</v>
      </c>
      <c r="AX495" s="11" t="s">
        <v>72</v>
      </c>
      <c r="AY495" s="199" t="s">
        <v>133</v>
      </c>
    </row>
    <row r="496" spans="2:65" s="12" customFormat="1" ht="11.25">
      <c r="B496" s="200"/>
      <c r="C496" s="201"/>
      <c r="D496" s="187" t="s">
        <v>144</v>
      </c>
      <c r="E496" s="202" t="s">
        <v>1</v>
      </c>
      <c r="F496" s="203" t="s">
        <v>493</v>
      </c>
      <c r="G496" s="201"/>
      <c r="H496" s="204">
        <v>74.445999999999998</v>
      </c>
      <c r="I496" s="205"/>
      <c r="J496" s="201"/>
      <c r="K496" s="201"/>
      <c r="L496" s="206"/>
      <c r="M496" s="207"/>
      <c r="N496" s="208"/>
      <c r="O496" s="208"/>
      <c r="P496" s="208"/>
      <c r="Q496" s="208"/>
      <c r="R496" s="208"/>
      <c r="S496" s="208"/>
      <c r="T496" s="209"/>
      <c r="AT496" s="210" t="s">
        <v>144</v>
      </c>
      <c r="AU496" s="210" t="s">
        <v>81</v>
      </c>
      <c r="AV496" s="12" t="s">
        <v>81</v>
      </c>
      <c r="AW496" s="12" t="s">
        <v>33</v>
      </c>
      <c r="AX496" s="12" t="s">
        <v>72</v>
      </c>
      <c r="AY496" s="210" t="s">
        <v>133</v>
      </c>
    </row>
    <row r="497" spans="2:65" s="11" customFormat="1" ht="11.25">
      <c r="B497" s="190"/>
      <c r="C497" s="191"/>
      <c r="D497" s="187" t="s">
        <v>144</v>
      </c>
      <c r="E497" s="192" t="s">
        <v>1</v>
      </c>
      <c r="F497" s="193" t="s">
        <v>494</v>
      </c>
      <c r="G497" s="191"/>
      <c r="H497" s="192" t="s">
        <v>1</v>
      </c>
      <c r="I497" s="194"/>
      <c r="J497" s="191"/>
      <c r="K497" s="191"/>
      <c r="L497" s="195"/>
      <c r="M497" s="196"/>
      <c r="N497" s="197"/>
      <c r="O497" s="197"/>
      <c r="P497" s="197"/>
      <c r="Q497" s="197"/>
      <c r="R497" s="197"/>
      <c r="S497" s="197"/>
      <c r="T497" s="198"/>
      <c r="AT497" s="199" t="s">
        <v>144</v>
      </c>
      <c r="AU497" s="199" t="s">
        <v>81</v>
      </c>
      <c r="AV497" s="11" t="s">
        <v>79</v>
      </c>
      <c r="AW497" s="11" t="s">
        <v>33</v>
      </c>
      <c r="AX497" s="11" t="s">
        <v>72</v>
      </c>
      <c r="AY497" s="199" t="s">
        <v>133</v>
      </c>
    </row>
    <row r="498" spans="2:65" s="12" customFormat="1" ht="11.25">
      <c r="B498" s="200"/>
      <c r="C498" s="201"/>
      <c r="D498" s="187" t="s">
        <v>144</v>
      </c>
      <c r="E498" s="202" t="s">
        <v>1</v>
      </c>
      <c r="F498" s="203" t="s">
        <v>495</v>
      </c>
      <c r="G498" s="201"/>
      <c r="H498" s="204">
        <v>208.53200000000001</v>
      </c>
      <c r="I498" s="205"/>
      <c r="J498" s="201"/>
      <c r="K498" s="201"/>
      <c r="L498" s="206"/>
      <c r="M498" s="207"/>
      <c r="N498" s="208"/>
      <c r="O498" s="208"/>
      <c r="P498" s="208"/>
      <c r="Q498" s="208"/>
      <c r="R498" s="208"/>
      <c r="S498" s="208"/>
      <c r="T498" s="209"/>
      <c r="AT498" s="210" t="s">
        <v>144</v>
      </c>
      <c r="AU498" s="210" t="s">
        <v>81</v>
      </c>
      <c r="AV498" s="12" t="s">
        <v>81</v>
      </c>
      <c r="AW498" s="12" t="s">
        <v>33</v>
      </c>
      <c r="AX498" s="12" t="s">
        <v>72</v>
      </c>
      <c r="AY498" s="210" t="s">
        <v>133</v>
      </c>
    </row>
    <row r="499" spans="2:65" s="12" customFormat="1" ht="11.25">
      <c r="B499" s="200"/>
      <c r="C499" s="201"/>
      <c r="D499" s="187" t="s">
        <v>144</v>
      </c>
      <c r="E499" s="202" t="s">
        <v>1</v>
      </c>
      <c r="F499" s="203" t="s">
        <v>496</v>
      </c>
      <c r="G499" s="201"/>
      <c r="H499" s="204">
        <v>19.969000000000001</v>
      </c>
      <c r="I499" s="205"/>
      <c r="J499" s="201"/>
      <c r="K499" s="201"/>
      <c r="L499" s="206"/>
      <c r="M499" s="207"/>
      <c r="N499" s="208"/>
      <c r="O499" s="208"/>
      <c r="P499" s="208"/>
      <c r="Q499" s="208"/>
      <c r="R499" s="208"/>
      <c r="S499" s="208"/>
      <c r="T499" s="209"/>
      <c r="AT499" s="210" t="s">
        <v>144</v>
      </c>
      <c r="AU499" s="210" t="s">
        <v>81</v>
      </c>
      <c r="AV499" s="12" t="s">
        <v>81</v>
      </c>
      <c r="AW499" s="12" t="s">
        <v>33</v>
      </c>
      <c r="AX499" s="12" t="s">
        <v>72</v>
      </c>
      <c r="AY499" s="210" t="s">
        <v>133</v>
      </c>
    </row>
    <row r="500" spans="2:65" s="11" customFormat="1" ht="11.25">
      <c r="B500" s="190"/>
      <c r="C500" s="191"/>
      <c r="D500" s="187" t="s">
        <v>144</v>
      </c>
      <c r="E500" s="192" t="s">
        <v>1</v>
      </c>
      <c r="F500" s="193" t="s">
        <v>422</v>
      </c>
      <c r="G500" s="191"/>
      <c r="H500" s="192" t="s">
        <v>1</v>
      </c>
      <c r="I500" s="194"/>
      <c r="J500" s="191"/>
      <c r="K500" s="191"/>
      <c r="L500" s="195"/>
      <c r="M500" s="196"/>
      <c r="N500" s="197"/>
      <c r="O500" s="197"/>
      <c r="P500" s="197"/>
      <c r="Q500" s="197"/>
      <c r="R500" s="197"/>
      <c r="S500" s="197"/>
      <c r="T500" s="198"/>
      <c r="AT500" s="199" t="s">
        <v>144</v>
      </c>
      <c r="AU500" s="199" t="s">
        <v>81</v>
      </c>
      <c r="AV500" s="11" t="s">
        <v>79</v>
      </c>
      <c r="AW500" s="11" t="s">
        <v>33</v>
      </c>
      <c r="AX500" s="11" t="s">
        <v>72</v>
      </c>
      <c r="AY500" s="199" t="s">
        <v>133</v>
      </c>
    </row>
    <row r="501" spans="2:65" s="12" customFormat="1" ht="11.25">
      <c r="B501" s="200"/>
      <c r="C501" s="201"/>
      <c r="D501" s="187" t="s">
        <v>144</v>
      </c>
      <c r="E501" s="202" t="s">
        <v>1</v>
      </c>
      <c r="F501" s="203" t="s">
        <v>498</v>
      </c>
      <c r="G501" s="201"/>
      <c r="H501" s="204">
        <v>48.523000000000003</v>
      </c>
      <c r="I501" s="205"/>
      <c r="J501" s="201"/>
      <c r="K501" s="201"/>
      <c r="L501" s="206"/>
      <c r="M501" s="207"/>
      <c r="N501" s="208"/>
      <c r="O501" s="208"/>
      <c r="P501" s="208"/>
      <c r="Q501" s="208"/>
      <c r="R501" s="208"/>
      <c r="S501" s="208"/>
      <c r="T501" s="209"/>
      <c r="AT501" s="210" t="s">
        <v>144</v>
      </c>
      <c r="AU501" s="210" t="s">
        <v>81</v>
      </c>
      <c r="AV501" s="12" t="s">
        <v>81</v>
      </c>
      <c r="AW501" s="12" t="s">
        <v>33</v>
      </c>
      <c r="AX501" s="12" t="s">
        <v>72</v>
      </c>
      <c r="AY501" s="210" t="s">
        <v>133</v>
      </c>
    </row>
    <row r="502" spans="2:65" s="11" customFormat="1" ht="11.25">
      <c r="B502" s="190"/>
      <c r="C502" s="191"/>
      <c r="D502" s="187" t="s">
        <v>144</v>
      </c>
      <c r="E502" s="192" t="s">
        <v>1</v>
      </c>
      <c r="F502" s="193" t="s">
        <v>499</v>
      </c>
      <c r="G502" s="191"/>
      <c r="H502" s="192" t="s">
        <v>1</v>
      </c>
      <c r="I502" s="194"/>
      <c r="J502" s="191"/>
      <c r="K502" s="191"/>
      <c r="L502" s="195"/>
      <c r="M502" s="196"/>
      <c r="N502" s="197"/>
      <c r="O502" s="197"/>
      <c r="P502" s="197"/>
      <c r="Q502" s="197"/>
      <c r="R502" s="197"/>
      <c r="S502" s="197"/>
      <c r="T502" s="198"/>
      <c r="AT502" s="199" t="s">
        <v>144</v>
      </c>
      <c r="AU502" s="199" t="s">
        <v>81</v>
      </c>
      <c r="AV502" s="11" t="s">
        <v>79</v>
      </c>
      <c r="AW502" s="11" t="s">
        <v>33</v>
      </c>
      <c r="AX502" s="11" t="s">
        <v>72</v>
      </c>
      <c r="AY502" s="199" t="s">
        <v>133</v>
      </c>
    </row>
    <row r="503" spans="2:65" s="12" customFormat="1" ht="11.25">
      <c r="B503" s="200"/>
      <c r="C503" s="201"/>
      <c r="D503" s="187" t="s">
        <v>144</v>
      </c>
      <c r="E503" s="202" t="s">
        <v>1</v>
      </c>
      <c r="F503" s="203" t="s">
        <v>501</v>
      </c>
      <c r="G503" s="201"/>
      <c r="H503" s="204">
        <v>30.974</v>
      </c>
      <c r="I503" s="205"/>
      <c r="J503" s="201"/>
      <c r="K503" s="201"/>
      <c r="L503" s="206"/>
      <c r="M503" s="207"/>
      <c r="N503" s="208"/>
      <c r="O503" s="208"/>
      <c r="P503" s="208"/>
      <c r="Q503" s="208"/>
      <c r="R503" s="208"/>
      <c r="S503" s="208"/>
      <c r="T503" s="209"/>
      <c r="AT503" s="210" t="s">
        <v>144</v>
      </c>
      <c r="AU503" s="210" t="s">
        <v>81</v>
      </c>
      <c r="AV503" s="12" t="s">
        <v>81</v>
      </c>
      <c r="AW503" s="12" t="s">
        <v>33</v>
      </c>
      <c r="AX503" s="12" t="s">
        <v>72</v>
      </c>
      <c r="AY503" s="210" t="s">
        <v>133</v>
      </c>
    </row>
    <row r="504" spans="2:65" s="12" customFormat="1" ht="11.25">
      <c r="B504" s="200"/>
      <c r="C504" s="201"/>
      <c r="D504" s="187" t="s">
        <v>144</v>
      </c>
      <c r="E504" s="202" t="s">
        <v>1</v>
      </c>
      <c r="F504" s="203" t="s">
        <v>502</v>
      </c>
      <c r="G504" s="201"/>
      <c r="H504" s="204">
        <v>19.641999999999999</v>
      </c>
      <c r="I504" s="205"/>
      <c r="J504" s="201"/>
      <c r="K504" s="201"/>
      <c r="L504" s="206"/>
      <c r="M504" s="207"/>
      <c r="N504" s="208"/>
      <c r="O504" s="208"/>
      <c r="P504" s="208"/>
      <c r="Q504" s="208"/>
      <c r="R504" s="208"/>
      <c r="S504" s="208"/>
      <c r="T504" s="209"/>
      <c r="AT504" s="210" t="s">
        <v>144</v>
      </c>
      <c r="AU504" s="210" t="s">
        <v>81</v>
      </c>
      <c r="AV504" s="12" t="s">
        <v>81</v>
      </c>
      <c r="AW504" s="12" t="s">
        <v>33</v>
      </c>
      <c r="AX504" s="12" t="s">
        <v>72</v>
      </c>
      <c r="AY504" s="210" t="s">
        <v>133</v>
      </c>
    </row>
    <row r="505" spans="2:65" s="12" customFormat="1" ht="11.25">
      <c r="B505" s="200"/>
      <c r="C505" s="201"/>
      <c r="D505" s="187" t="s">
        <v>144</v>
      </c>
      <c r="E505" s="202" t="s">
        <v>1</v>
      </c>
      <c r="F505" s="203" t="s">
        <v>503</v>
      </c>
      <c r="G505" s="201"/>
      <c r="H505" s="204">
        <v>6.048</v>
      </c>
      <c r="I505" s="205"/>
      <c r="J505" s="201"/>
      <c r="K505" s="201"/>
      <c r="L505" s="206"/>
      <c r="M505" s="207"/>
      <c r="N505" s="208"/>
      <c r="O505" s="208"/>
      <c r="P505" s="208"/>
      <c r="Q505" s="208"/>
      <c r="R505" s="208"/>
      <c r="S505" s="208"/>
      <c r="T505" s="209"/>
      <c r="AT505" s="210" t="s">
        <v>144</v>
      </c>
      <c r="AU505" s="210" t="s">
        <v>81</v>
      </c>
      <c r="AV505" s="12" t="s">
        <v>81</v>
      </c>
      <c r="AW505" s="12" t="s">
        <v>33</v>
      </c>
      <c r="AX505" s="12" t="s">
        <v>72</v>
      </c>
      <c r="AY505" s="210" t="s">
        <v>133</v>
      </c>
    </row>
    <row r="506" spans="2:65" s="13" customFormat="1" ht="11.25">
      <c r="B506" s="211"/>
      <c r="C506" s="212"/>
      <c r="D506" s="187" t="s">
        <v>144</v>
      </c>
      <c r="E506" s="213" t="s">
        <v>1</v>
      </c>
      <c r="F506" s="214" t="s">
        <v>149</v>
      </c>
      <c r="G506" s="212"/>
      <c r="H506" s="215">
        <v>1953.181</v>
      </c>
      <c r="I506" s="216"/>
      <c r="J506" s="212"/>
      <c r="K506" s="212"/>
      <c r="L506" s="217"/>
      <c r="M506" s="218"/>
      <c r="N506" s="219"/>
      <c r="O506" s="219"/>
      <c r="P506" s="219"/>
      <c r="Q506" s="219"/>
      <c r="R506" s="219"/>
      <c r="S506" s="219"/>
      <c r="T506" s="220"/>
      <c r="AT506" s="221" t="s">
        <v>144</v>
      </c>
      <c r="AU506" s="221" t="s">
        <v>81</v>
      </c>
      <c r="AV506" s="13" t="s">
        <v>140</v>
      </c>
      <c r="AW506" s="13" t="s">
        <v>33</v>
      </c>
      <c r="AX506" s="13" t="s">
        <v>72</v>
      </c>
      <c r="AY506" s="221" t="s">
        <v>133</v>
      </c>
    </row>
    <row r="507" spans="2:65" s="12" customFormat="1" ht="11.25">
      <c r="B507" s="200"/>
      <c r="C507" s="201"/>
      <c r="D507" s="187" t="s">
        <v>144</v>
      </c>
      <c r="E507" s="202" t="s">
        <v>1</v>
      </c>
      <c r="F507" s="203" t="s">
        <v>511</v>
      </c>
      <c r="G507" s="201"/>
      <c r="H507" s="204">
        <v>3906.3620000000001</v>
      </c>
      <c r="I507" s="205"/>
      <c r="J507" s="201"/>
      <c r="K507" s="201"/>
      <c r="L507" s="206"/>
      <c r="M507" s="207"/>
      <c r="N507" s="208"/>
      <c r="O507" s="208"/>
      <c r="P507" s="208"/>
      <c r="Q507" s="208"/>
      <c r="R507" s="208"/>
      <c r="S507" s="208"/>
      <c r="T507" s="209"/>
      <c r="AT507" s="210" t="s">
        <v>144</v>
      </c>
      <c r="AU507" s="210" t="s">
        <v>81</v>
      </c>
      <c r="AV507" s="12" t="s">
        <v>81</v>
      </c>
      <c r="AW507" s="12" t="s">
        <v>33</v>
      </c>
      <c r="AX507" s="12" t="s">
        <v>79</v>
      </c>
      <c r="AY507" s="210" t="s">
        <v>133</v>
      </c>
    </row>
    <row r="508" spans="2:65" s="1" customFormat="1" ht="16.5" customHeight="1">
      <c r="B508" s="33"/>
      <c r="C508" s="175" t="s">
        <v>512</v>
      </c>
      <c r="D508" s="175" t="s">
        <v>135</v>
      </c>
      <c r="E508" s="176" t="s">
        <v>513</v>
      </c>
      <c r="F508" s="177" t="s">
        <v>514</v>
      </c>
      <c r="G508" s="178" t="s">
        <v>211</v>
      </c>
      <c r="H508" s="179">
        <v>611.89800000000002</v>
      </c>
      <c r="I508" s="180"/>
      <c r="J508" s="181">
        <f>ROUND(I508*H508,2)</f>
        <v>0</v>
      </c>
      <c r="K508" s="177" t="s">
        <v>159</v>
      </c>
      <c r="L508" s="37"/>
      <c r="M508" s="182" t="s">
        <v>1</v>
      </c>
      <c r="N508" s="183" t="s">
        <v>43</v>
      </c>
      <c r="O508" s="59"/>
      <c r="P508" s="184">
        <f>O508*H508</f>
        <v>0</v>
      </c>
      <c r="Q508" s="184">
        <v>0</v>
      </c>
      <c r="R508" s="184">
        <f>Q508*H508</f>
        <v>0</v>
      </c>
      <c r="S508" s="184">
        <v>0</v>
      </c>
      <c r="T508" s="185">
        <f>S508*H508</f>
        <v>0</v>
      </c>
      <c r="AR508" s="16" t="s">
        <v>140</v>
      </c>
      <c r="AT508" s="16" t="s">
        <v>135</v>
      </c>
      <c r="AU508" s="16" t="s">
        <v>81</v>
      </c>
      <c r="AY508" s="16" t="s">
        <v>133</v>
      </c>
      <c r="BE508" s="186">
        <f>IF(N508="základní",J508,0)</f>
        <v>0</v>
      </c>
      <c r="BF508" s="186">
        <f>IF(N508="snížená",J508,0)</f>
        <v>0</v>
      </c>
      <c r="BG508" s="186">
        <f>IF(N508="zákl. přenesená",J508,0)</f>
        <v>0</v>
      </c>
      <c r="BH508" s="186">
        <f>IF(N508="sníž. přenesená",J508,0)</f>
        <v>0</v>
      </c>
      <c r="BI508" s="186">
        <f>IF(N508="nulová",J508,0)</f>
        <v>0</v>
      </c>
      <c r="BJ508" s="16" t="s">
        <v>79</v>
      </c>
      <c r="BK508" s="186">
        <f>ROUND(I508*H508,2)</f>
        <v>0</v>
      </c>
      <c r="BL508" s="16" t="s">
        <v>140</v>
      </c>
      <c r="BM508" s="16" t="s">
        <v>515</v>
      </c>
    </row>
    <row r="509" spans="2:65" s="1" customFormat="1" ht="11.25">
      <c r="B509" s="33"/>
      <c r="C509" s="34"/>
      <c r="D509" s="187" t="s">
        <v>142</v>
      </c>
      <c r="E509" s="34"/>
      <c r="F509" s="188" t="s">
        <v>514</v>
      </c>
      <c r="G509" s="34"/>
      <c r="H509" s="34"/>
      <c r="I509" s="103"/>
      <c r="J509" s="34"/>
      <c r="K509" s="34"/>
      <c r="L509" s="37"/>
      <c r="M509" s="189"/>
      <c r="N509" s="59"/>
      <c r="O509" s="59"/>
      <c r="P509" s="59"/>
      <c r="Q509" s="59"/>
      <c r="R509" s="59"/>
      <c r="S509" s="59"/>
      <c r="T509" s="60"/>
      <c r="AT509" s="16" t="s">
        <v>142</v>
      </c>
      <c r="AU509" s="16" t="s">
        <v>81</v>
      </c>
    </row>
    <row r="510" spans="2:65" s="11" customFormat="1" ht="11.25">
      <c r="B510" s="190"/>
      <c r="C510" s="191"/>
      <c r="D510" s="187" t="s">
        <v>144</v>
      </c>
      <c r="E510" s="192" t="s">
        <v>1</v>
      </c>
      <c r="F510" s="193" t="s">
        <v>516</v>
      </c>
      <c r="G510" s="191"/>
      <c r="H510" s="192" t="s">
        <v>1</v>
      </c>
      <c r="I510" s="194"/>
      <c r="J510" s="191"/>
      <c r="K510" s="191"/>
      <c r="L510" s="195"/>
      <c r="M510" s="196"/>
      <c r="N510" s="197"/>
      <c r="O510" s="197"/>
      <c r="P510" s="197"/>
      <c r="Q510" s="197"/>
      <c r="R510" s="197"/>
      <c r="S510" s="197"/>
      <c r="T510" s="198"/>
      <c r="AT510" s="199" t="s">
        <v>144</v>
      </c>
      <c r="AU510" s="199" t="s">
        <v>81</v>
      </c>
      <c r="AV510" s="11" t="s">
        <v>79</v>
      </c>
      <c r="AW510" s="11" t="s">
        <v>33</v>
      </c>
      <c r="AX510" s="11" t="s">
        <v>72</v>
      </c>
      <c r="AY510" s="199" t="s">
        <v>133</v>
      </c>
    </row>
    <row r="511" spans="2:65" s="11" customFormat="1" ht="11.25">
      <c r="B511" s="190"/>
      <c r="C511" s="191"/>
      <c r="D511" s="187" t="s">
        <v>144</v>
      </c>
      <c r="E511" s="192" t="s">
        <v>1</v>
      </c>
      <c r="F511" s="193" t="s">
        <v>517</v>
      </c>
      <c r="G511" s="191"/>
      <c r="H511" s="192" t="s">
        <v>1</v>
      </c>
      <c r="I511" s="194"/>
      <c r="J511" s="191"/>
      <c r="K511" s="191"/>
      <c r="L511" s="195"/>
      <c r="M511" s="196"/>
      <c r="N511" s="197"/>
      <c r="O511" s="197"/>
      <c r="P511" s="197"/>
      <c r="Q511" s="197"/>
      <c r="R511" s="197"/>
      <c r="S511" s="197"/>
      <c r="T511" s="198"/>
      <c r="AT511" s="199" t="s">
        <v>144</v>
      </c>
      <c r="AU511" s="199" t="s">
        <v>81</v>
      </c>
      <c r="AV511" s="11" t="s">
        <v>79</v>
      </c>
      <c r="AW511" s="11" t="s">
        <v>33</v>
      </c>
      <c r="AX511" s="11" t="s">
        <v>72</v>
      </c>
      <c r="AY511" s="199" t="s">
        <v>133</v>
      </c>
    </row>
    <row r="512" spans="2:65" s="12" customFormat="1" ht="11.25">
      <c r="B512" s="200"/>
      <c r="C512" s="201"/>
      <c r="D512" s="187" t="s">
        <v>144</v>
      </c>
      <c r="E512" s="202" t="s">
        <v>1</v>
      </c>
      <c r="F512" s="203" t="s">
        <v>518</v>
      </c>
      <c r="G512" s="201"/>
      <c r="H512" s="204">
        <v>210.297</v>
      </c>
      <c r="I512" s="205"/>
      <c r="J512" s="201"/>
      <c r="K512" s="201"/>
      <c r="L512" s="206"/>
      <c r="M512" s="207"/>
      <c r="N512" s="208"/>
      <c r="O512" s="208"/>
      <c r="P512" s="208"/>
      <c r="Q512" s="208"/>
      <c r="R512" s="208"/>
      <c r="S512" s="208"/>
      <c r="T512" s="209"/>
      <c r="AT512" s="210" t="s">
        <v>144</v>
      </c>
      <c r="AU512" s="210" t="s">
        <v>81</v>
      </c>
      <c r="AV512" s="12" t="s">
        <v>81</v>
      </c>
      <c r="AW512" s="12" t="s">
        <v>33</v>
      </c>
      <c r="AX512" s="12" t="s">
        <v>72</v>
      </c>
      <c r="AY512" s="210" t="s">
        <v>133</v>
      </c>
    </row>
    <row r="513" spans="2:65" s="12" customFormat="1" ht="11.25">
      <c r="B513" s="200"/>
      <c r="C513" s="201"/>
      <c r="D513" s="187" t="s">
        <v>144</v>
      </c>
      <c r="E513" s="202" t="s">
        <v>1</v>
      </c>
      <c r="F513" s="203" t="s">
        <v>519</v>
      </c>
      <c r="G513" s="201"/>
      <c r="H513" s="204">
        <v>63.518000000000001</v>
      </c>
      <c r="I513" s="205"/>
      <c r="J513" s="201"/>
      <c r="K513" s="201"/>
      <c r="L513" s="206"/>
      <c r="M513" s="207"/>
      <c r="N513" s="208"/>
      <c r="O513" s="208"/>
      <c r="P513" s="208"/>
      <c r="Q513" s="208"/>
      <c r="R513" s="208"/>
      <c r="S513" s="208"/>
      <c r="T513" s="209"/>
      <c r="AT513" s="210" t="s">
        <v>144</v>
      </c>
      <c r="AU513" s="210" t="s">
        <v>81</v>
      </c>
      <c r="AV513" s="12" t="s">
        <v>81</v>
      </c>
      <c r="AW513" s="12" t="s">
        <v>33</v>
      </c>
      <c r="AX513" s="12" t="s">
        <v>72</v>
      </c>
      <c r="AY513" s="210" t="s">
        <v>133</v>
      </c>
    </row>
    <row r="514" spans="2:65" s="12" customFormat="1" ht="11.25">
      <c r="B514" s="200"/>
      <c r="C514" s="201"/>
      <c r="D514" s="187" t="s">
        <v>144</v>
      </c>
      <c r="E514" s="202" t="s">
        <v>1</v>
      </c>
      <c r="F514" s="203" t="s">
        <v>520</v>
      </c>
      <c r="G514" s="201"/>
      <c r="H514" s="204">
        <v>101.52500000000001</v>
      </c>
      <c r="I514" s="205"/>
      <c r="J514" s="201"/>
      <c r="K514" s="201"/>
      <c r="L514" s="206"/>
      <c r="M514" s="207"/>
      <c r="N514" s="208"/>
      <c r="O514" s="208"/>
      <c r="P514" s="208"/>
      <c r="Q514" s="208"/>
      <c r="R514" s="208"/>
      <c r="S514" s="208"/>
      <c r="T514" s="209"/>
      <c r="AT514" s="210" t="s">
        <v>144</v>
      </c>
      <c r="AU514" s="210" t="s">
        <v>81</v>
      </c>
      <c r="AV514" s="12" t="s">
        <v>81</v>
      </c>
      <c r="AW514" s="12" t="s">
        <v>33</v>
      </c>
      <c r="AX514" s="12" t="s">
        <v>72</v>
      </c>
      <c r="AY514" s="210" t="s">
        <v>133</v>
      </c>
    </row>
    <row r="515" spans="2:65" s="12" customFormat="1" ht="11.25">
      <c r="B515" s="200"/>
      <c r="C515" s="201"/>
      <c r="D515" s="187" t="s">
        <v>144</v>
      </c>
      <c r="E515" s="202" t="s">
        <v>1</v>
      </c>
      <c r="F515" s="203" t="s">
        <v>521</v>
      </c>
      <c r="G515" s="201"/>
      <c r="H515" s="204">
        <v>21.84</v>
      </c>
      <c r="I515" s="205"/>
      <c r="J515" s="201"/>
      <c r="K515" s="201"/>
      <c r="L515" s="206"/>
      <c r="M515" s="207"/>
      <c r="N515" s="208"/>
      <c r="O515" s="208"/>
      <c r="P515" s="208"/>
      <c r="Q515" s="208"/>
      <c r="R515" s="208"/>
      <c r="S515" s="208"/>
      <c r="T515" s="209"/>
      <c r="AT515" s="210" t="s">
        <v>144</v>
      </c>
      <c r="AU515" s="210" t="s">
        <v>81</v>
      </c>
      <c r="AV515" s="12" t="s">
        <v>81</v>
      </c>
      <c r="AW515" s="12" t="s">
        <v>33</v>
      </c>
      <c r="AX515" s="12" t="s">
        <v>72</v>
      </c>
      <c r="AY515" s="210" t="s">
        <v>133</v>
      </c>
    </row>
    <row r="516" spans="2:65" s="12" customFormat="1" ht="11.25">
      <c r="B516" s="200"/>
      <c r="C516" s="201"/>
      <c r="D516" s="187" t="s">
        <v>144</v>
      </c>
      <c r="E516" s="202" t="s">
        <v>1</v>
      </c>
      <c r="F516" s="203" t="s">
        <v>522</v>
      </c>
      <c r="G516" s="201"/>
      <c r="H516" s="204">
        <v>12.272</v>
      </c>
      <c r="I516" s="205"/>
      <c r="J516" s="201"/>
      <c r="K516" s="201"/>
      <c r="L516" s="206"/>
      <c r="M516" s="207"/>
      <c r="N516" s="208"/>
      <c r="O516" s="208"/>
      <c r="P516" s="208"/>
      <c r="Q516" s="208"/>
      <c r="R516" s="208"/>
      <c r="S516" s="208"/>
      <c r="T516" s="209"/>
      <c r="AT516" s="210" t="s">
        <v>144</v>
      </c>
      <c r="AU516" s="210" t="s">
        <v>81</v>
      </c>
      <c r="AV516" s="12" t="s">
        <v>81</v>
      </c>
      <c r="AW516" s="12" t="s">
        <v>33</v>
      </c>
      <c r="AX516" s="12" t="s">
        <v>72</v>
      </c>
      <c r="AY516" s="210" t="s">
        <v>133</v>
      </c>
    </row>
    <row r="517" spans="2:65" s="11" customFormat="1" ht="11.25">
      <c r="B517" s="190"/>
      <c r="C517" s="191"/>
      <c r="D517" s="187" t="s">
        <v>144</v>
      </c>
      <c r="E517" s="192" t="s">
        <v>1</v>
      </c>
      <c r="F517" s="193" t="s">
        <v>523</v>
      </c>
      <c r="G517" s="191"/>
      <c r="H517" s="192" t="s">
        <v>1</v>
      </c>
      <c r="I517" s="194"/>
      <c r="J517" s="191"/>
      <c r="K517" s="191"/>
      <c r="L517" s="195"/>
      <c r="M517" s="196"/>
      <c r="N517" s="197"/>
      <c r="O517" s="197"/>
      <c r="P517" s="197"/>
      <c r="Q517" s="197"/>
      <c r="R517" s="197"/>
      <c r="S517" s="197"/>
      <c r="T517" s="198"/>
      <c r="AT517" s="199" t="s">
        <v>144</v>
      </c>
      <c r="AU517" s="199" t="s">
        <v>81</v>
      </c>
      <c r="AV517" s="11" t="s">
        <v>79</v>
      </c>
      <c r="AW517" s="11" t="s">
        <v>33</v>
      </c>
      <c r="AX517" s="11" t="s">
        <v>72</v>
      </c>
      <c r="AY517" s="199" t="s">
        <v>133</v>
      </c>
    </row>
    <row r="518" spans="2:65" s="12" customFormat="1" ht="11.25">
      <c r="B518" s="200"/>
      <c r="C518" s="201"/>
      <c r="D518" s="187" t="s">
        <v>144</v>
      </c>
      <c r="E518" s="202" t="s">
        <v>1</v>
      </c>
      <c r="F518" s="203" t="s">
        <v>524</v>
      </c>
      <c r="G518" s="201"/>
      <c r="H518" s="204">
        <v>63.238999999999997</v>
      </c>
      <c r="I518" s="205"/>
      <c r="J518" s="201"/>
      <c r="K518" s="201"/>
      <c r="L518" s="206"/>
      <c r="M518" s="207"/>
      <c r="N518" s="208"/>
      <c r="O518" s="208"/>
      <c r="P518" s="208"/>
      <c r="Q518" s="208"/>
      <c r="R518" s="208"/>
      <c r="S518" s="208"/>
      <c r="T518" s="209"/>
      <c r="AT518" s="210" t="s">
        <v>144</v>
      </c>
      <c r="AU518" s="210" t="s">
        <v>81</v>
      </c>
      <c r="AV518" s="12" t="s">
        <v>81</v>
      </c>
      <c r="AW518" s="12" t="s">
        <v>33</v>
      </c>
      <c r="AX518" s="12" t="s">
        <v>72</v>
      </c>
      <c r="AY518" s="210" t="s">
        <v>133</v>
      </c>
    </row>
    <row r="519" spans="2:65" s="12" customFormat="1" ht="11.25">
      <c r="B519" s="200"/>
      <c r="C519" s="201"/>
      <c r="D519" s="187" t="s">
        <v>144</v>
      </c>
      <c r="E519" s="202" t="s">
        <v>1</v>
      </c>
      <c r="F519" s="203" t="s">
        <v>525</v>
      </c>
      <c r="G519" s="201"/>
      <c r="H519" s="204">
        <v>33.167999999999999</v>
      </c>
      <c r="I519" s="205"/>
      <c r="J519" s="201"/>
      <c r="K519" s="201"/>
      <c r="L519" s="206"/>
      <c r="M519" s="207"/>
      <c r="N519" s="208"/>
      <c r="O519" s="208"/>
      <c r="P519" s="208"/>
      <c r="Q519" s="208"/>
      <c r="R519" s="208"/>
      <c r="S519" s="208"/>
      <c r="T519" s="209"/>
      <c r="AT519" s="210" t="s">
        <v>144</v>
      </c>
      <c r="AU519" s="210" t="s">
        <v>81</v>
      </c>
      <c r="AV519" s="12" t="s">
        <v>81</v>
      </c>
      <c r="AW519" s="12" t="s">
        <v>33</v>
      </c>
      <c r="AX519" s="12" t="s">
        <v>72</v>
      </c>
      <c r="AY519" s="210" t="s">
        <v>133</v>
      </c>
    </row>
    <row r="520" spans="2:65" s="12" customFormat="1" ht="11.25">
      <c r="B520" s="200"/>
      <c r="C520" s="201"/>
      <c r="D520" s="187" t="s">
        <v>144</v>
      </c>
      <c r="E520" s="202" t="s">
        <v>1</v>
      </c>
      <c r="F520" s="203" t="s">
        <v>526</v>
      </c>
      <c r="G520" s="201"/>
      <c r="H520" s="204">
        <v>58.715000000000003</v>
      </c>
      <c r="I520" s="205"/>
      <c r="J520" s="201"/>
      <c r="K520" s="201"/>
      <c r="L520" s="206"/>
      <c r="M520" s="207"/>
      <c r="N520" s="208"/>
      <c r="O520" s="208"/>
      <c r="P520" s="208"/>
      <c r="Q520" s="208"/>
      <c r="R520" s="208"/>
      <c r="S520" s="208"/>
      <c r="T520" s="209"/>
      <c r="AT520" s="210" t="s">
        <v>144</v>
      </c>
      <c r="AU520" s="210" t="s">
        <v>81</v>
      </c>
      <c r="AV520" s="12" t="s">
        <v>81</v>
      </c>
      <c r="AW520" s="12" t="s">
        <v>33</v>
      </c>
      <c r="AX520" s="12" t="s">
        <v>72</v>
      </c>
      <c r="AY520" s="210" t="s">
        <v>133</v>
      </c>
    </row>
    <row r="521" spans="2:65" s="12" customFormat="1" ht="11.25">
      <c r="B521" s="200"/>
      <c r="C521" s="201"/>
      <c r="D521" s="187" t="s">
        <v>144</v>
      </c>
      <c r="E521" s="202" t="s">
        <v>1</v>
      </c>
      <c r="F521" s="203" t="s">
        <v>527</v>
      </c>
      <c r="G521" s="201"/>
      <c r="H521" s="204">
        <v>32.244999999999997</v>
      </c>
      <c r="I521" s="205"/>
      <c r="J521" s="201"/>
      <c r="K521" s="201"/>
      <c r="L521" s="206"/>
      <c r="M521" s="207"/>
      <c r="N521" s="208"/>
      <c r="O521" s="208"/>
      <c r="P521" s="208"/>
      <c r="Q521" s="208"/>
      <c r="R521" s="208"/>
      <c r="S521" s="208"/>
      <c r="T521" s="209"/>
      <c r="AT521" s="210" t="s">
        <v>144</v>
      </c>
      <c r="AU521" s="210" t="s">
        <v>81</v>
      </c>
      <c r="AV521" s="12" t="s">
        <v>81</v>
      </c>
      <c r="AW521" s="12" t="s">
        <v>33</v>
      </c>
      <c r="AX521" s="12" t="s">
        <v>72</v>
      </c>
      <c r="AY521" s="210" t="s">
        <v>133</v>
      </c>
    </row>
    <row r="522" spans="2:65" s="12" customFormat="1" ht="11.25">
      <c r="B522" s="200"/>
      <c r="C522" s="201"/>
      <c r="D522" s="187" t="s">
        <v>144</v>
      </c>
      <c r="E522" s="202" t="s">
        <v>1</v>
      </c>
      <c r="F522" s="203" t="s">
        <v>528</v>
      </c>
      <c r="G522" s="201"/>
      <c r="H522" s="204">
        <v>1.3680000000000001</v>
      </c>
      <c r="I522" s="205"/>
      <c r="J522" s="201"/>
      <c r="K522" s="201"/>
      <c r="L522" s="206"/>
      <c r="M522" s="207"/>
      <c r="N522" s="208"/>
      <c r="O522" s="208"/>
      <c r="P522" s="208"/>
      <c r="Q522" s="208"/>
      <c r="R522" s="208"/>
      <c r="S522" s="208"/>
      <c r="T522" s="209"/>
      <c r="AT522" s="210" t="s">
        <v>144</v>
      </c>
      <c r="AU522" s="210" t="s">
        <v>81</v>
      </c>
      <c r="AV522" s="12" t="s">
        <v>81</v>
      </c>
      <c r="AW522" s="12" t="s">
        <v>33</v>
      </c>
      <c r="AX522" s="12" t="s">
        <v>72</v>
      </c>
      <c r="AY522" s="210" t="s">
        <v>133</v>
      </c>
    </row>
    <row r="523" spans="2:65" s="12" customFormat="1" ht="11.25">
      <c r="B523" s="200"/>
      <c r="C523" s="201"/>
      <c r="D523" s="187" t="s">
        <v>144</v>
      </c>
      <c r="E523" s="202" t="s">
        <v>1</v>
      </c>
      <c r="F523" s="203" t="s">
        <v>529</v>
      </c>
      <c r="G523" s="201"/>
      <c r="H523" s="204">
        <v>0.751</v>
      </c>
      <c r="I523" s="205"/>
      <c r="J523" s="201"/>
      <c r="K523" s="201"/>
      <c r="L523" s="206"/>
      <c r="M523" s="207"/>
      <c r="N523" s="208"/>
      <c r="O523" s="208"/>
      <c r="P523" s="208"/>
      <c r="Q523" s="208"/>
      <c r="R523" s="208"/>
      <c r="S523" s="208"/>
      <c r="T523" s="209"/>
      <c r="AT523" s="210" t="s">
        <v>144</v>
      </c>
      <c r="AU523" s="210" t="s">
        <v>81</v>
      </c>
      <c r="AV523" s="12" t="s">
        <v>81</v>
      </c>
      <c r="AW523" s="12" t="s">
        <v>33</v>
      </c>
      <c r="AX523" s="12" t="s">
        <v>72</v>
      </c>
      <c r="AY523" s="210" t="s">
        <v>133</v>
      </c>
    </row>
    <row r="524" spans="2:65" s="11" customFormat="1" ht="11.25">
      <c r="B524" s="190"/>
      <c r="C524" s="191"/>
      <c r="D524" s="187" t="s">
        <v>144</v>
      </c>
      <c r="E524" s="192" t="s">
        <v>1</v>
      </c>
      <c r="F524" s="193" t="s">
        <v>530</v>
      </c>
      <c r="G524" s="191"/>
      <c r="H524" s="192" t="s">
        <v>1</v>
      </c>
      <c r="I524" s="194"/>
      <c r="J524" s="191"/>
      <c r="K524" s="191"/>
      <c r="L524" s="195"/>
      <c r="M524" s="196"/>
      <c r="N524" s="197"/>
      <c r="O524" s="197"/>
      <c r="P524" s="197"/>
      <c r="Q524" s="197"/>
      <c r="R524" s="197"/>
      <c r="S524" s="197"/>
      <c r="T524" s="198"/>
      <c r="AT524" s="199" t="s">
        <v>144</v>
      </c>
      <c r="AU524" s="199" t="s">
        <v>81</v>
      </c>
      <c r="AV524" s="11" t="s">
        <v>79</v>
      </c>
      <c r="AW524" s="11" t="s">
        <v>33</v>
      </c>
      <c r="AX524" s="11" t="s">
        <v>72</v>
      </c>
      <c r="AY524" s="199" t="s">
        <v>133</v>
      </c>
    </row>
    <row r="525" spans="2:65" s="12" customFormat="1" ht="11.25">
      <c r="B525" s="200"/>
      <c r="C525" s="201"/>
      <c r="D525" s="187" t="s">
        <v>144</v>
      </c>
      <c r="E525" s="202" t="s">
        <v>1</v>
      </c>
      <c r="F525" s="203" t="s">
        <v>531</v>
      </c>
      <c r="G525" s="201"/>
      <c r="H525" s="204">
        <v>10.8</v>
      </c>
      <c r="I525" s="205"/>
      <c r="J525" s="201"/>
      <c r="K525" s="201"/>
      <c r="L525" s="206"/>
      <c r="M525" s="207"/>
      <c r="N525" s="208"/>
      <c r="O525" s="208"/>
      <c r="P525" s="208"/>
      <c r="Q525" s="208"/>
      <c r="R525" s="208"/>
      <c r="S525" s="208"/>
      <c r="T525" s="209"/>
      <c r="AT525" s="210" t="s">
        <v>144</v>
      </c>
      <c r="AU525" s="210" t="s">
        <v>81</v>
      </c>
      <c r="AV525" s="12" t="s">
        <v>81</v>
      </c>
      <c r="AW525" s="12" t="s">
        <v>33</v>
      </c>
      <c r="AX525" s="12" t="s">
        <v>72</v>
      </c>
      <c r="AY525" s="210" t="s">
        <v>133</v>
      </c>
    </row>
    <row r="526" spans="2:65" s="12" customFormat="1" ht="11.25">
      <c r="B526" s="200"/>
      <c r="C526" s="201"/>
      <c r="D526" s="187" t="s">
        <v>144</v>
      </c>
      <c r="E526" s="202" t="s">
        <v>1</v>
      </c>
      <c r="F526" s="203" t="s">
        <v>532</v>
      </c>
      <c r="G526" s="201"/>
      <c r="H526" s="204">
        <v>2.16</v>
      </c>
      <c r="I526" s="205"/>
      <c r="J526" s="201"/>
      <c r="K526" s="201"/>
      <c r="L526" s="206"/>
      <c r="M526" s="207"/>
      <c r="N526" s="208"/>
      <c r="O526" s="208"/>
      <c r="P526" s="208"/>
      <c r="Q526" s="208"/>
      <c r="R526" s="208"/>
      <c r="S526" s="208"/>
      <c r="T526" s="209"/>
      <c r="AT526" s="210" t="s">
        <v>144</v>
      </c>
      <c r="AU526" s="210" t="s">
        <v>81</v>
      </c>
      <c r="AV526" s="12" t="s">
        <v>81</v>
      </c>
      <c r="AW526" s="12" t="s">
        <v>33</v>
      </c>
      <c r="AX526" s="12" t="s">
        <v>72</v>
      </c>
      <c r="AY526" s="210" t="s">
        <v>133</v>
      </c>
    </row>
    <row r="527" spans="2:65" s="13" customFormat="1" ht="11.25">
      <c r="B527" s="211"/>
      <c r="C527" s="212"/>
      <c r="D527" s="187" t="s">
        <v>144</v>
      </c>
      <c r="E527" s="213" t="s">
        <v>1</v>
      </c>
      <c r="F527" s="214" t="s">
        <v>149</v>
      </c>
      <c r="G527" s="212"/>
      <c r="H527" s="215">
        <v>611.89800000000002</v>
      </c>
      <c r="I527" s="216"/>
      <c r="J527" s="212"/>
      <c r="K527" s="212"/>
      <c r="L527" s="217"/>
      <c r="M527" s="218"/>
      <c r="N527" s="219"/>
      <c r="O527" s="219"/>
      <c r="P527" s="219"/>
      <c r="Q527" s="219"/>
      <c r="R527" s="219"/>
      <c r="S527" s="219"/>
      <c r="T527" s="220"/>
      <c r="AT527" s="221" t="s">
        <v>144</v>
      </c>
      <c r="AU527" s="221" t="s">
        <v>81</v>
      </c>
      <c r="AV527" s="13" t="s">
        <v>140</v>
      </c>
      <c r="AW527" s="13" t="s">
        <v>33</v>
      </c>
      <c r="AX527" s="13" t="s">
        <v>79</v>
      </c>
      <c r="AY527" s="221" t="s">
        <v>133</v>
      </c>
    </row>
    <row r="528" spans="2:65" s="1" customFormat="1" ht="16.5" customHeight="1">
      <c r="B528" s="33"/>
      <c r="C528" s="222" t="s">
        <v>533</v>
      </c>
      <c r="D528" s="222" t="s">
        <v>505</v>
      </c>
      <c r="E528" s="223" t="s">
        <v>534</v>
      </c>
      <c r="F528" s="224" t="s">
        <v>535</v>
      </c>
      <c r="G528" s="225" t="s">
        <v>508</v>
      </c>
      <c r="H528" s="226">
        <v>1223.796</v>
      </c>
      <c r="I528" s="227"/>
      <c r="J528" s="228">
        <f>ROUND(I528*H528,2)</f>
        <v>0</v>
      </c>
      <c r="K528" s="224" t="s">
        <v>139</v>
      </c>
      <c r="L528" s="229"/>
      <c r="M528" s="230" t="s">
        <v>1</v>
      </c>
      <c r="N528" s="231" t="s">
        <v>43</v>
      </c>
      <c r="O528" s="59"/>
      <c r="P528" s="184">
        <f>O528*H528</f>
        <v>0</v>
      </c>
      <c r="Q528" s="184">
        <v>1</v>
      </c>
      <c r="R528" s="184">
        <f>Q528*H528</f>
        <v>1223.796</v>
      </c>
      <c r="S528" s="184">
        <v>0</v>
      </c>
      <c r="T528" s="185">
        <f>S528*H528</f>
        <v>0</v>
      </c>
      <c r="AR528" s="16" t="s">
        <v>188</v>
      </c>
      <c r="AT528" s="16" t="s">
        <v>505</v>
      </c>
      <c r="AU528" s="16" t="s">
        <v>81</v>
      </c>
      <c r="AY528" s="16" t="s">
        <v>133</v>
      </c>
      <c r="BE528" s="186">
        <f>IF(N528="základní",J528,0)</f>
        <v>0</v>
      </c>
      <c r="BF528" s="186">
        <f>IF(N528="snížená",J528,0)</f>
        <v>0</v>
      </c>
      <c r="BG528" s="186">
        <f>IF(N528="zákl. přenesená",J528,0)</f>
        <v>0</v>
      </c>
      <c r="BH528" s="186">
        <f>IF(N528="sníž. přenesená",J528,0)</f>
        <v>0</v>
      </c>
      <c r="BI528" s="186">
        <f>IF(N528="nulová",J528,0)</f>
        <v>0</v>
      </c>
      <c r="BJ528" s="16" t="s">
        <v>79</v>
      </c>
      <c r="BK528" s="186">
        <f>ROUND(I528*H528,2)</f>
        <v>0</v>
      </c>
      <c r="BL528" s="16" t="s">
        <v>140</v>
      </c>
      <c r="BM528" s="16" t="s">
        <v>536</v>
      </c>
    </row>
    <row r="529" spans="2:65" s="1" customFormat="1" ht="11.25">
      <c r="B529" s="33"/>
      <c r="C529" s="34"/>
      <c r="D529" s="187" t="s">
        <v>142</v>
      </c>
      <c r="E529" s="34"/>
      <c r="F529" s="188" t="s">
        <v>535</v>
      </c>
      <c r="G529" s="34"/>
      <c r="H529" s="34"/>
      <c r="I529" s="103"/>
      <c r="J529" s="34"/>
      <c r="K529" s="34"/>
      <c r="L529" s="37"/>
      <c r="M529" s="189"/>
      <c r="N529" s="59"/>
      <c r="O529" s="59"/>
      <c r="P529" s="59"/>
      <c r="Q529" s="59"/>
      <c r="R529" s="59"/>
      <c r="S529" s="59"/>
      <c r="T529" s="60"/>
      <c r="AT529" s="16" t="s">
        <v>142</v>
      </c>
      <c r="AU529" s="16" t="s">
        <v>81</v>
      </c>
    </row>
    <row r="530" spans="2:65" s="12" customFormat="1" ht="11.25">
      <c r="B530" s="200"/>
      <c r="C530" s="201"/>
      <c r="D530" s="187" t="s">
        <v>144</v>
      </c>
      <c r="E530" s="202" t="s">
        <v>1</v>
      </c>
      <c r="F530" s="203" t="s">
        <v>537</v>
      </c>
      <c r="G530" s="201"/>
      <c r="H530" s="204">
        <v>1223.796</v>
      </c>
      <c r="I530" s="205"/>
      <c r="J530" s="201"/>
      <c r="K530" s="201"/>
      <c r="L530" s="206"/>
      <c r="M530" s="207"/>
      <c r="N530" s="208"/>
      <c r="O530" s="208"/>
      <c r="P530" s="208"/>
      <c r="Q530" s="208"/>
      <c r="R530" s="208"/>
      <c r="S530" s="208"/>
      <c r="T530" s="209"/>
      <c r="AT530" s="210" t="s">
        <v>144</v>
      </c>
      <c r="AU530" s="210" t="s">
        <v>81</v>
      </c>
      <c r="AV530" s="12" t="s">
        <v>81</v>
      </c>
      <c r="AW530" s="12" t="s">
        <v>33</v>
      </c>
      <c r="AX530" s="12" t="s">
        <v>79</v>
      </c>
      <c r="AY530" s="210" t="s">
        <v>133</v>
      </c>
    </row>
    <row r="531" spans="2:65" s="1" customFormat="1" ht="16.5" customHeight="1">
      <c r="B531" s="33"/>
      <c r="C531" s="175" t="s">
        <v>538</v>
      </c>
      <c r="D531" s="175" t="s">
        <v>135</v>
      </c>
      <c r="E531" s="176" t="s">
        <v>539</v>
      </c>
      <c r="F531" s="177" t="s">
        <v>540</v>
      </c>
      <c r="G531" s="178" t="s">
        <v>138</v>
      </c>
      <c r="H531" s="179">
        <v>170.4</v>
      </c>
      <c r="I531" s="180"/>
      <c r="J531" s="181">
        <f>ROUND(I531*H531,2)</f>
        <v>0</v>
      </c>
      <c r="K531" s="177" t="s">
        <v>139</v>
      </c>
      <c r="L531" s="37"/>
      <c r="M531" s="182" t="s">
        <v>1</v>
      </c>
      <c r="N531" s="183" t="s">
        <v>43</v>
      </c>
      <c r="O531" s="59"/>
      <c r="P531" s="184">
        <f>O531*H531</f>
        <v>0</v>
      </c>
      <c r="Q531" s="184">
        <v>0</v>
      </c>
      <c r="R531" s="184">
        <f>Q531*H531</f>
        <v>0</v>
      </c>
      <c r="S531" s="184">
        <v>0</v>
      </c>
      <c r="T531" s="185">
        <f>S531*H531</f>
        <v>0</v>
      </c>
      <c r="AR531" s="16" t="s">
        <v>140</v>
      </c>
      <c r="AT531" s="16" t="s">
        <v>135</v>
      </c>
      <c r="AU531" s="16" t="s">
        <v>81</v>
      </c>
      <c r="AY531" s="16" t="s">
        <v>133</v>
      </c>
      <c r="BE531" s="186">
        <f>IF(N531="základní",J531,0)</f>
        <v>0</v>
      </c>
      <c r="BF531" s="186">
        <f>IF(N531="snížená",J531,0)</f>
        <v>0</v>
      </c>
      <c r="BG531" s="186">
        <f>IF(N531="zákl. přenesená",J531,0)</f>
        <v>0</v>
      </c>
      <c r="BH531" s="186">
        <f>IF(N531="sníž. přenesená",J531,0)</f>
        <v>0</v>
      </c>
      <c r="BI531" s="186">
        <f>IF(N531="nulová",J531,0)</f>
        <v>0</v>
      </c>
      <c r="BJ531" s="16" t="s">
        <v>79</v>
      </c>
      <c r="BK531" s="186">
        <f>ROUND(I531*H531,2)</f>
        <v>0</v>
      </c>
      <c r="BL531" s="16" t="s">
        <v>140</v>
      </c>
      <c r="BM531" s="16" t="s">
        <v>541</v>
      </c>
    </row>
    <row r="532" spans="2:65" s="1" customFormat="1" ht="11.25">
      <c r="B532" s="33"/>
      <c r="C532" s="34"/>
      <c r="D532" s="187" t="s">
        <v>142</v>
      </c>
      <c r="E532" s="34"/>
      <c r="F532" s="188" t="s">
        <v>542</v>
      </c>
      <c r="G532" s="34"/>
      <c r="H532" s="34"/>
      <c r="I532" s="103"/>
      <c r="J532" s="34"/>
      <c r="K532" s="34"/>
      <c r="L532" s="37"/>
      <c r="M532" s="189"/>
      <c r="N532" s="59"/>
      <c r="O532" s="59"/>
      <c r="P532" s="59"/>
      <c r="Q532" s="59"/>
      <c r="R532" s="59"/>
      <c r="S532" s="59"/>
      <c r="T532" s="60"/>
      <c r="AT532" s="16" t="s">
        <v>142</v>
      </c>
      <c r="AU532" s="16" t="s">
        <v>81</v>
      </c>
    </row>
    <row r="533" spans="2:65" s="11" customFormat="1" ht="11.25">
      <c r="B533" s="190"/>
      <c r="C533" s="191"/>
      <c r="D533" s="187" t="s">
        <v>144</v>
      </c>
      <c r="E533" s="192" t="s">
        <v>1</v>
      </c>
      <c r="F533" s="193" t="s">
        <v>225</v>
      </c>
      <c r="G533" s="191"/>
      <c r="H533" s="192" t="s">
        <v>1</v>
      </c>
      <c r="I533" s="194"/>
      <c r="J533" s="191"/>
      <c r="K533" s="191"/>
      <c r="L533" s="195"/>
      <c r="M533" s="196"/>
      <c r="N533" s="197"/>
      <c r="O533" s="197"/>
      <c r="P533" s="197"/>
      <c r="Q533" s="197"/>
      <c r="R533" s="197"/>
      <c r="S533" s="197"/>
      <c r="T533" s="198"/>
      <c r="AT533" s="199" t="s">
        <v>144</v>
      </c>
      <c r="AU533" s="199" t="s">
        <v>81</v>
      </c>
      <c r="AV533" s="11" t="s">
        <v>79</v>
      </c>
      <c r="AW533" s="11" t="s">
        <v>33</v>
      </c>
      <c r="AX533" s="11" t="s">
        <v>72</v>
      </c>
      <c r="AY533" s="199" t="s">
        <v>133</v>
      </c>
    </row>
    <row r="534" spans="2:65" s="11" customFormat="1" ht="11.25">
      <c r="B534" s="190"/>
      <c r="C534" s="191"/>
      <c r="D534" s="187" t="s">
        <v>144</v>
      </c>
      <c r="E534" s="192" t="s">
        <v>1</v>
      </c>
      <c r="F534" s="193" t="s">
        <v>226</v>
      </c>
      <c r="G534" s="191"/>
      <c r="H534" s="192" t="s">
        <v>1</v>
      </c>
      <c r="I534" s="194"/>
      <c r="J534" s="191"/>
      <c r="K534" s="191"/>
      <c r="L534" s="195"/>
      <c r="M534" s="196"/>
      <c r="N534" s="197"/>
      <c r="O534" s="197"/>
      <c r="P534" s="197"/>
      <c r="Q534" s="197"/>
      <c r="R534" s="197"/>
      <c r="S534" s="197"/>
      <c r="T534" s="198"/>
      <c r="AT534" s="199" t="s">
        <v>144</v>
      </c>
      <c r="AU534" s="199" t="s">
        <v>81</v>
      </c>
      <c r="AV534" s="11" t="s">
        <v>79</v>
      </c>
      <c r="AW534" s="11" t="s">
        <v>33</v>
      </c>
      <c r="AX534" s="11" t="s">
        <v>72</v>
      </c>
      <c r="AY534" s="199" t="s">
        <v>133</v>
      </c>
    </row>
    <row r="535" spans="2:65" s="12" customFormat="1" ht="11.25">
      <c r="B535" s="200"/>
      <c r="C535" s="201"/>
      <c r="D535" s="187" t="s">
        <v>144</v>
      </c>
      <c r="E535" s="202" t="s">
        <v>1</v>
      </c>
      <c r="F535" s="203" t="s">
        <v>543</v>
      </c>
      <c r="G535" s="201"/>
      <c r="H535" s="204">
        <v>56.4</v>
      </c>
      <c r="I535" s="205"/>
      <c r="J535" s="201"/>
      <c r="K535" s="201"/>
      <c r="L535" s="206"/>
      <c r="M535" s="207"/>
      <c r="N535" s="208"/>
      <c r="O535" s="208"/>
      <c r="P535" s="208"/>
      <c r="Q535" s="208"/>
      <c r="R535" s="208"/>
      <c r="S535" s="208"/>
      <c r="T535" s="209"/>
      <c r="AT535" s="210" t="s">
        <v>144</v>
      </c>
      <c r="AU535" s="210" t="s">
        <v>81</v>
      </c>
      <c r="AV535" s="12" t="s">
        <v>81</v>
      </c>
      <c r="AW535" s="12" t="s">
        <v>33</v>
      </c>
      <c r="AX535" s="12" t="s">
        <v>72</v>
      </c>
      <c r="AY535" s="210" t="s">
        <v>133</v>
      </c>
    </row>
    <row r="536" spans="2:65" s="12" customFormat="1" ht="11.25">
      <c r="B536" s="200"/>
      <c r="C536" s="201"/>
      <c r="D536" s="187" t="s">
        <v>144</v>
      </c>
      <c r="E536" s="202" t="s">
        <v>1</v>
      </c>
      <c r="F536" s="203" t="s">
        <v>544</v>
      </c>
      <c r="G536" s="201"/>
      <c r="H536" s="204">
        <v>66.900000000000006</v>
      </c>
      <c r="I536" s="205"/>
      <c r="J536" s="201"/>
      <c r="K536" s="201"/>
      <c r="L536" s="206"/>
      <c r="M536" s="207"/>
      <c r="N536" s="208"/>
      <c r="O536" s="208"/>
      <c r="P536" s="208"/>
      <c r="Q536" s="208"/>
      <c r="R536" s="208"/>
      <c r="S536" s="208"/>
      <c r="T536" s="209"/>
      <c r="AT536" s="210" t="s">
        <v>144</v>
      </c>
      <c r="AU536" s="210" t="s">
        <v>81</v>
      </c>
      <c r="AV536" s="12" t="s">
        <v>81</v>
      </c>
      <c r="AW536" s="12" t="s">
        <v>33</v>
      </c>
      <c r="AX536" s="12" t="s">
        <v>72</v>
      </c>
      <c r="AY536" s="210" t="s">
        <v>133</v>
      </c>
    </row>
    <row r="537" spans="2:65" s="12" customFormat="1" ht="11.25">
      <c r="B537" s="200"/>
      <c r="C537" s="201"/>
      <c r="D537" s="187" t="s">
        <v>144</v>
      </c>
      <c r="E537" s="202" t="s">
        <v>1</v>
      </c>
      <c r="F537" s="203" t="s">
        <v>545</v>
      </c>
      <c r="G537" s="201"/>
      <c r="H537" s="204">
        <v>43.6</v>
      </c>
      <c r="I537" s="205"/>
      <c r="J537" s="201"/>
      <c r="K537" s="201"/>
      <c r="L537" s="206"/>
      <c r="M537" s="207"/>
      <c r="N537" s="208"/>
      <c r="O537" s="208"/>
      <c r="P537" s="208"/>
      <c r="Q537" s="208"/>
      <c r="R537" s="208"/>
      <c r="S537" s="208"/>
      <c r="T537" s="209"/>
      <c r="AT537" s="210" t="s">
        <v>144</v>
      </c>
      <c r="AU537" s="210" t="s">
        <v>81</v>
      </c>
      <c r="AV537" s="12" t="s">
        <v>81</v>
      </c>
      <c r="AW537" s="12" t="s">
        <v>33</v>
      </c>
      <c r="AX537" s="12" t="s">
        <v>72</v>
      </c>
      <c r="AY537" s="210" t="s">
        <v>133</v>
      </c>
    </row>
    <row r="538" spans="2:65" s="12" customFormat="1" ht="11.25">
      <c r="B538" s="200"/>
      <c r="C538" s="201"/>
      <c r="D538" s="187" t="s">
        <v>144</v>
      </c>
      <c r="E538" s="202" t="s">
        <v>1</v>
      </c>
      <c r="F538" s="203" t="s">
        <v>546</v>
      </c>
      <c r="G538" s="201"/>
      <c r="H538" s="204">
        <v>3.5</v>
      </c>
      <c r="I538" s="205"/>
      <c r="J538" s="201"/>
      <c r="K538" s="201"/>
      <c r="L538" s="206"/>
      <c r="M538" s="207"/>
      <c r="N538" s="208"/>
      <c r="O538" s="208"/>
      <c r="P538" s="208"/>
      <c r="Q538" s="208"/>
      <c r="R538" s="208"/>
      <c r="S538" s="208"/>
      <c r="T538" s="209"/>
      <c r="AT538" s="210" t="s">
        <v>144</v>
      </c>
      <c r="AU538" s="210" t="s">
        <v>81</v>
      </c>
      <c r="AV538" s="12" t="s">
        <v>81</v>
      </c>
      <c r="AW538" s="12" t="s">
        <v>33</v>
      </c>
      <c r="AX538" s="12" t="s">
        <v>72</v>
      </c>
      <c r="AY538" s="210" t="s">
        <v>133</v>
      </c>
    </row>
    <row r="539" spans="2:65" s="13" customFormat="1" ht="11.25">
      <c r="B539" s="211"/>
      <c r="C539" s="212"/>
      <c r="D539" s="187" t="s">
        <v>144</v>
      </c>
      <c r="E539" s="213" t="s">
        <v>1</v>
      </c>
      <c r="F539" s="214" t="s">
        <v>149</v>
      </c>
      <c r="G539" s="212"/>
      <c r="H539" s="215">
        <v>170.4</v>
      </c>
      <c r="I539" s="216"/>
      <c r="J539" s="212"/>
      <c r="K539" s="212"/>
      <c r="L539" s="217"/>
      <c r="M539" s="218"/>
      <c r="N539" s="219"/>
      <c r="O539" s="219"/>
      <c r="P539" s="219"/>
      <c r="Q539" s="219"/>
      <c r="R539" s="219"/>
      <c r="S539" s="219"/>
      <c r="T539" s="220"/>
      <c r="AT539" s="221" t="s">
        <v>144</v>
      </c>
      <c r="AU539" s="221" t="s">
        <v>81</v>
      </c>
      <c r="AV539" s="13" t="s">
        <v>140</v>
      </c>
      <c r="AW539" s="13" t="s">
        <v>33</v>
      </c>
      <c r="AX539" s="13" t="s">
        <v>79</v>
      </c>
      <c r="AY539" s="221" t="s">
        <v>133</v>
      </c>
    </row>
    <row r="540" spans="2:65" s="1" customFormat="1" ht="16.5" customHeight="1">
      <c r="B540" s="33"/>
      <c r="C540" s="222" t="s">
        <v>547</v>
      </c>
      <c r="D540" s="222" t="s">
        <v>505</v>
      </c>
      <c r="E540" s="223" t="s">
        <v>548</v>
      </c>
      <c r="F540" s="224" t="s">
        <v>549</v>
      </c>
      <c r="G540" s="225" t="s">
        <v>550</v>
      </c>
      <c r="H540" s="226">
        <v>34.08</v>
      </c>
      <c r="I540" s="227"/>
      <c r="J540" s="228">
        <f>ROUND(I540*H540,2)</f>
        <v>0</v>
      </c>
      <c r="K540" s="224" t="s">
        <v>139</v>
      </c>
      <c r="L540" s="229"/>
      <c r="M540" s="230" t="s">
        <v>1</v>
      </c>
      <c r="N540" s="231" t="s">
        <v>43</v>
      </c>
      <c r="O540" s="59"/>
      <c r="P540" s="184">
        <f>O540*H540</f>
        <v>0</v>
      </c>
      <c r="Q540" s="184">
        <v>1E-3</v>
      </c>
      <c r="R540" s="184">
        <f>Q540*H540</f>
        <v>3.4079999999999999E-2</v>
      </c>
      <c r="S540" s="184">
        <v>0</v>
      </c>
      <c r="T540" s="185">
        <f>S540*H540</f>
        <v>0</v>
      </c>
      <c r="AR540" s="16" t="s">
        <v>188</v>
      </c>
      <c r="AT540" s="16" t="s">
        <v>505</v>
      </c>
      <c r="AU540" s="16" t="s">
        <v>81</v>
      </c>
      <c r="AY540" s="16" t="s">
        <v>133</v>
      </c>
      <c r="BE540" s="186">
        <f>IF(N540="základní",J540,0)</f>
        <v>0</v>
      </c>
      <c r="BF540" s="186">
        <f>IF(N540="snížená",J540,0)</f>
        <v>0</v>
      </c>
      <c r="BG540" s="186">
        <f>IF(N540="zákl. přenesená",J540,0)</f>
        <v>0</v>
      </c>
      <c r="BH540" s="186">
        <f>IF(N540="sníž. přenesená",J540,0)</f>
        <v>0</v>
      </c>
      <c r="BI540" s="186">
        <f>IF(N540="nulová",J540,0)</f>
        <v>0</v>
      </c>
      <c r="BJ540" s="16" t="s">
        <v>79</v>
      </c>
      <c r="BK540" s="186">
        <f>ROUND(I540*H540,2)</f>
        <v>0</v>
      </c>
      <c r="BL540" s="16" t="s">
        <v>140</v>
      </c>
      <c r="BM540" s="16" t="s">
        <v>551</v>
      </c>
    </row>
    <row r="541" spans="2:65" s="1" customFormat="1" ht="11.25">
      <c r="B541" s="33"/>
      <c r="C541" s="34"/>
      <c r="D541" s="187" t="s">
        <v>142</v>
      </c>
      <c r="E541" s="34"/>
      <c r="F541" s="188" t="s">
        <v>549</v>
      </c>
      <c r="G541" s="34"/>
      <c r="H541" s="34"/>
      <c r="I541" s="103"/>
      <c r="J541" s="34"/>
      <c r="K541" s="34"/>
      <c r="L541" s="37"/>
      <c r="M541" s="189"/>
      <c r="N541" s="59"/>
      <c r="O541" s="59"/>
      <c r="P541" s="59"/>
      <c r="Q541" s="59"/>
      <c r="R541" s="59"/>
      <c r="S541" s="59"/>
      <c r="T541" s="60"/>
      <c r="AT541" s="16" t="s">
        <v>142</v>
      </c>
      <c r="AU541" s="16" t="s">
        <v>81</v>
      </c>
    </row>
    <row r="542" spans="2:65" s="12" customFormat="1" ht="11.25">
      <c r="B542" s="200"/>
      <c r="C542" s="201"/>
      <c r="D542" s="187" t="s">
        <v>144</v>
      </c>
      <c r="E542" s="202" t="s">
        <v>1</v>
      </c>
      <c r="F542" s="203" t="s">
        <v>552</v>
      </c>
      <c r="G542" s="201"/>
      <c r="H542" s="204">
        <v>34.08</v>
      </c>
      <c r="I542" s="205"/>
      <c r="J542" s="201"/>
      <c r="K542" s="201"/>
      <c r="L542" s="206"/>
      <c r="M542" s="207"/>
      <c r="N542" s="208"/>
      <c r="O542" s="208"/>
      <c r="P542" s="208"/>
      <c r="Q542" s="208"/>
      <c r="R542" s="208"/>
      <c r="S542" s="208"/>
      <c r="T542" s="209"/>
      <c r="AT542" s="210" t="s">
        <v>144</v>
      </c>
      <c r="AU542" s="210" t="s">
        <v>81</v>
      </c>
      <c r="AV542" s="12" t="s">
        <v>81</v>
      </c>
      <c r="AW542" s="12" t="s">
        <v>33</v>
      </c>
      <c r="AX542" s="12" t="s">
        <v>79</v>
      </c>
      <c r="AY542" s="210" t="s">
        <v>133</v>
      </c>
    </row>
    <row r="543" spans="2:65" s="1" customFormat="1" ht="16.5" customHeight="1">
      <c r="B543" s="33"/>
      <c r="C543" s="175" t="s">
        <v>553</v>
      </c>
      <c r="D543" s="175" t="s">
        <v>135</v>
      </c>
      <c r="E543" s="176" t="s">
        <v>554</v>
      </c>
      <c r="F543" s="177" t="s">
        <v>555</v>
      </c>
      <c r="G543" s="178" t="s">
        <v>138</v>
      </c>
      <c r="H543" s="179">
        <v>170.4</v>
      </c>
      <c r="I543" s="180"/>
      <c r="J543" s="181">
        <f>ROUND(I543*H543,2)</f>
        <v>0</v>
      </c>
      <c r="K543" s="177" t="s">
        <v>139</v>
      </c>
      <c r="L543" s="37"/>
      <c r="M543" s="182" t="s">
        <v>1</v>
      </c>
      <c r="N543" s="183" t="s">
        <v>43</v>
      </c>
      <c r="O543" s="59"/>
      <c r="P543" s="184">
        <f>O543*H543</f>
        <v>0</v>
      </c>
      <c r="Q543" s="184">
        <v>0</v>
      </c>
      <c r="R543" s="184">
        <f>Q543*H543</f>
        <v>0</v>
      </c>
      <c r="S543" s="184">
        <v>0</v>
      </c>
      <c r="T543" s="185">
        <f>S543*H543</f>
        <v>0</v>
      </c>
      <c r="AR543" s="16" t="s">
        <v>140</v>
      </c>
      <c r="AT543" s="16" t="s">
        <v>135</v>
      </c>
      <c r="AU543" s="16" t="s">
        <v>81</v>
      </c>
      <c r="AY543" s="16" t="s">
        <v>133</v>
      </c>
      <c r="BE543" s="186">
        <f>IF(N543="základní",J543,0)</f>
        <v>0</v>
      </c>
      <c r="BF543" s="186">
        <f>IF(N543="snížená",J543,0)</f>
        <v>0</v>
      </c>
      <c r="BG543" s="186">
        <f>IF(N543="zákl. přenesená",J543,0)</f>
        <v>0</v>
      </c>
      <c r="BH543" s="186">
        <f>IF(N543="sníž. přenesená",J543,0)</f>
        <v>0</v>
      </c>
      <c r="BI543" s="186">
        <f>IF(N543="nulová",J543,0)</f>
        <v>0</v>
      </c>
      <c r="BJ543" s="16" t="s">
        <v>79</v>
      </c>
      <c r="BK543" s="186">
        <f>ROUND(I543*H543,2)</f>
        <v>0</v>
      </c>
      <c r="BL543" s="16" t="s">
        <v>140</v>
      </c>
      <c r="BM543" s="16" t="s">
        <v>556</v>
      </c>
    </row>
    <row r="544" spans="2:65" s="1" customFormat="1" ht="11.25">
      <c r="B544" s="33"/>
      <c r="C544" s="34"/>
      <c r="D544" s="187" t="s">
        <v>142</v>
      </c>
      <c r="E544" s="34"/>
      <c r="F544" s="188" t="s">
        <v>557</v>
      </c>
      <c r="G544" s="34"/>
      <c r="H544" s="34"/>
      <c r="I544" s="103"/>
      <c r="J544" s="34"/>
      <c r="K544" s="34"/>
      <c r="L544" s="37"/>
      <c r="M544" s="189"/>
      <c r="N544" s="59"/>
      <c r="O544" s="59"/>
      <c r="P544" s="59"/>
      <c r="Q544" s="59"/>
      <c r="R544" s="59"/>
      <c r="S544" s="59"/>
      <c r="T544" s="60"/>
      <c r="AT544" s="16" t="s">
        <v>142</v>
      </c>
      <c r="AU544" s="16" t="s">
        <v>81</v>
      </c>
    </row>
    <row r="545" spans="2:65" s="11" customFormat="1" ht="11.25">
      <c r="B545" s="190"/>
      <c r="C545" s="191"/>
      <c r="D545" s="187" t="s">
        <v>144</v>
      </c>
      <c r="E545" s="192" t="s">
        <v>1</v>
      </c>
      <c r="F545" s="193" t="s">
        <v>225</v>
      </c>
      <c r="G545" s="191"/>
      <c r="H545" s="192" t="s">
        <v>1</v>
      </c>
      <c r="I545" s="194"/>
      <c r="J545" s="191"/>
      <c r="K545" s="191"/>
      <c r="L545" s="195"/>
      <c r="M545" s="196"/>
      <c r="N545" s="197"/>
      <c r="O545" s="197"/>
      <c r="P545" s="197"/>
      <c r="Q545" s="197"/>
      <c r="R545" s="197"/>
      <c r="S545" s="197"/>
      <c r="T545" s="198"/>
      <c r="AT545" s="199" t="s">
        <v>144</v>
      </c>
      <c r="AU545" s="199" t="s">
        <v>81</v>
      </c>
      <c r="AV545" s="11" t="s">
        <v>79</v>
      </c>
      <c r="AW545" s="11" t="s">
        <v>33</v>
      </c>
      <c r="AX545" s="11" t="s">
        <v>72</v>
      </c>
      <c r="AY545" s="199" t="s">
        <v>133</v>
      </c>
    </row>
    <row r="546" spans="2:65" s="11" customFormat="1" ht="11.25">
      <c r="B546" s="190"/>
      <c r="C546" s="191"/>
      <c r="D546" s="187" t="s">
        <v>144</v>
      </c>
      <c r="E546" s="192" t="s">
        <v>1</v>
      </c>
      <c r="F546" s="193" t="s">
        <v>226</v>
      </c>
      <c r="G546" s="191"/>
      <c r="H546" s="192" t="s">
        <v>1</v>
      </c>
      <c r="I546" s="194"/>
      <c r="J546" s="191"/>
      <c r="K546" s="191"/>
      <c r="L546" s="195"/>
      <c r="M546" s="196"/>
      <c r="N546" s="197"/>
      <c r="O546" s="197"/>
      <c r="P546" s="197"/>
      <c r="Q546" s="197"/>
      <c r="R546" s="197"/>
      <c r="S546" s="197"/>
      <c r="T546" s="198"/>
      <c r="AT546" s="199" t="s">
        <v>144</v>
      </c>
      <c r="AU546" s="199" t="s">
        <v>81</v>
      </c>
      <c r="AV546" s="11" t="s">
        <v>79</v>
      </c>
      <c r="AW546" s="11" t="s">
        <v>33</v>
      </c>
      <c r="AX546" s="11" t="s">
        <v>72</v>
      </c>
      <c r="AY546" s="199" t="s">
        <v>133</v>
      </c>
    </row>
    <row r="547" spans="2:65" s="12" customFormat="1" ht="11.25">
      <c r="B547" s="200"/>
      <c r="C547" s="201"/>
      <c r="D547" s="187" t="s">
        <v>144</v>
      </c>
      <c r="E547" s="202" t="s">
        <v>1</v>
      </c>
      <c r="F547" s="203" t="s">
        <v>543</v>
      </c>
      <c r="G547" s="201"/>
      <c r="H547" s="204">
        <v>56.4</v>
      </c>
      <c r="I547" s="205"/>
      <c r="J547" s="201"/>
      <c r="K547" s="201"/>
      <c r="L547" s="206"/>
      <c r="M547" s="207"/>
      <c r="N547" s="208"/>
      <c r="O547" s="208"/>
      <c r="P547" s="208"/>
      <c r="Q547" s="208"/>
      <c r="R547" s="208"/>
      <c r="S547" s="208"/>
      <c r="T547" s="209"/>
      <c r="AT547" s="210" t="s">
        <v>144</v>
      </c>
      <c r="AU547" s="210" t="s">
        <v>81</v>
      </c>
      <c r="AV547" s="12" t="s">
        <v>81</v>
      </c>
      <c r="AW547" s="12" t="s">
        <v>33</v>
      </c>
      <c r="AX547" s="12" t="s">
        <v>72</v>
      </c>
      <c r="AY547" s="210" t="s">
        <v>133</v>
      </c>
    </row>
    <row r="548" spans="2:65" s="12" customFormat="1" ht="11.25">
      <c r="B548" s="200"/>
      <c r="C548" s="201"/>
      <c r="D548" s="187" t="s">
        <v>144</v>
      </c>
      <c r="E548" s="202" t="s">
        <v>1</v>
      </c>
      <c r="F548" s="203" t="s">
        <v>544</v>
      </c>
      <c r="G548" s="201"/>
      <c r="H548" s="204">
        <v>66.900000000000006</v>
      </c>
      <c r="I548" s="205"/>
      <c r="J548" s="201"/>
      <c r="K548" s="201"/>
      <c r="L548" s="206"/>
      <c r="M548" s="207"/>
      <c r="N548" s="208"/>
      <c r="O548" s="208"/>
      <c r="P548" s="208"/>
      <c r="Q548" s="208"/>
      <c r="R548" s="208"/>
      <c r="S548" s="208"/>
      <c r="T548" s="209"/>
      <c r="AT548" s="210" t="s">
        <v>144</v>
      </c>
      <c r="AU548" s="210" t="s">
        <v>81</v>
      </c>
      <c r="AV548" s="12" t="s">
        <v>81</v>
      </c>
      <c r="AW548" s="12" t="s">
        <v>33</v>
      </c>
      <c r="AX548" s="12" t="s">
        <v>72</v>
      </c>
      <c r="AY548" s="210" t="s">
        <v>133</v>
      </c>
    </row>
    <row r="549" spans="2:65" s="12" customFormat="1" ht="11.25">
      <c r="B549" s="200"/>
      <c r="C549" s="201"/>
      <c r="D549" s="187" t="s">
        <v>144</v>
      </c>
      <c r="E549" s="202" t="s">
        <v>1</v>
      </c>
      <c r="F549" s="203" t="s">
        <v>545</v>
      </c>
      <c r="G549" s="201"/>
      <c r="H549" s="204">
        <v>43.6</v>
      </c>
      <c r="I549" s="205"/>
      <c r="J549" s="201"/>
      <c r="K549" s="201"/>
      <c r="L549" s="206"/>
      <c r="M549" s="207"/>
      <c r="N549" s="208"/>
      <c r="O549" s="208"/>
      <c r="P549" s="208"/>
      <c r="Q549" s="208"/>
      <c r="R549" s="208"/>
      <c r="S549" s="208"/>
      <c r="T549" s="209"/>
      <c r="AT549" s="210" t="s">
        <v>144</v>
      </c>
      <c r="AU549" s="210" t="s">
        <v>81</v>
      </c>
      <c r="AV549" s="12" t="s">
        <v>81</v>
      </c>
      <c r="AW549" s="12" t="s">
        <v>33</v>
      </c>
      <c r="AX549" s="12" t="s">
        <v>72</v>
      </c>
      <c r="AY549" s="210" t="s">
        <v>133</v>
      </c>
    </row>
    <row r="550" spans="2:65" s="12" customFormat="1" ht="11.25">
      <c r="B550" s="200"/>
      <c r="C550" s="201"/>
      <c r="D550" s="187" t="s">
        <v>144</v>
      </c>
      <c r="E550" s="202" t="s">
        <v>1</v>
      </c>
      <c r="F550" s="203" t="s">
        <v>546</v>
      </c>
      <c r="G550" s="201"/>
      <c r="H550" s="204">
        <v>3.5</v>
      </c>
      <c r="I550" s="205"/>
      <c r="J550" s="201"/>
      <c r="K550" s="201"/>
      <c r="L550" s="206"/>
      <c r="M550" s="207"/>
      <c r="N550" s="208"/>
      <c r="O550" s="208"/>
      <c r="P550" s="208"/>
      <c r="Q550" s="208"/>
      <c r="R550" s="208"/>
      <c r="S550" s="208"/>
      <c r="T550" s="209"/>
      <c r="AT550" s="210" t="s">
        <v>144</v>
      </c>
      <c r="AU550" s="210" t="s">
        <v>81</v>
      </c>
      <c r="AV550" s="12" t="s">
        <v>81</v>
      </c>
      <c r="AW550" s="12" t="s">
        <v>33</v>
      </c>
      <c r="AX550" s="12" t="s">
        <v>72</v>
      </c>
      <c r="AY550" s="210" t="s">
        <v>133</v>
      </c>
    </row>
    <row r="551" spans="2:65" s="13" customFormat="1" ht="11.25">
      <c r="B551" s="211"/>
      <c r="C551" s="212"/>
      <c r="D551" s="187" t="s">
        <v>144</v>
      </c>
      <c r="E551" s="213" t="s">
        <v>1</v>
      </c>
      <c r="F551" s="214" t="s">
        <v>149</v>
      </c>
      <c r="G551" s="212"/>
      <c r="H551" s="215">
        <v>170.4</v>
      </c>
      <c r="I551" s="216"/>
      <c r="J551" s="212"/>
      <c r="K551" s="212"/>
      <c r="L551" s="217"/>
      <c r="M551" s="218"/>
      <c r="N551" s="219"/>
      <c r="O551" s="219"/>
      <c r="P551" s="219"/>
      <c r="Q551" s="219"/>
      <c r="R551" s="219"/>
      <c r="S551" s="219"/>
      <c r="T551" s="220"/>
      <c r="AT551" s="221" t="s">
        <v>144</v>
      </c>
      <c r="AU551" s="221" t="s">
        <v>81</v>
      </c>
      <c r="AV551" s="13" t="s">
        <v>140</v>
      </c>
      <c r="AW551" s="13" t="s">
        <v>33</v>
      </c>
      <c r="AX551" s="13" t="s">
        <v>79</v>
      </c>
      <c r="AY551" s="221" t="s">
        <v>133</v>
      </c>
    </row>
    <row r="552" spans="2:65" s="10" customFormat="1" ht="22.9" customHeight="1">
      <c r="B552" s="159"/>
      <c r="C552" s="160"/>
      <c r="D552" s="161" t="s">
        <v>71</v>
      </c>
      <c r="E552" s="173" t="s">
        <v>81</v>
      </c>
      <c r="F552" s="173" t="s">
        <v>558</v>
      </c>
      <c r="G552" s="160"/>
      <c r="H552" s="160"/>
      <c r="I552" s="163"/>
      <c r="J552" s="174">
        <f>BK552</f>
        <v>0</v>
      </c>
      <c r="K552" s="160"/>
      <c r="L552" s="165"/>
      <c r="M552" s="166"/>
      <c r="N552" s="167"/>
      <c r="O552" s="167"/>
      <c r="P552" s="168">
        <f>SUM(P553:P557)</f>
        <v>0</v>
      </c>
      <c r="Q552" s="167"/>
      <c r="R552" s="168">
        <f>SUM(R553:R557)</f>
        <v>242.04473099999998</v>
      </c>
      <c r="S552" s="167"/>
      <c r="T552" s="169">
        <f>SUM(T553:T557)</f>
        <v>0</v>
      </c>
      <c r="AR552" s="170" t="s">
        <v>79</v>
      </c>
      <c r="AT552" s="171" t="s">
        <v>71</v>
      </c>
      <c r="AU552" s="171" t="s">
        <v>79</v>
      </c>
      <c r="AY552" s="170" t="s">
        <v>133</v>
      </c>
      <c r="BK552" s="172">
        <f>SUM(BK553:BK557)</f>
        <v>0</v>
      </c>
    </row>
    <row r="553" spans="2:65" s="1" customFormat="1" ht="16.5" customHeight="1">
      <c r="B553" s="33"/>
      <c r="C553" s="175" t="s">
        <v>559</v>
      </c>
      <c r="D553" s="175" t="s">
        <v>135</v>
      </c>
      <c r="E553" s="176" t="s">
        <v>560</v>
      </c>
      <c r="F553" s="177" t="s">
        <v>561</v>
      </c>
      <c r="G553" s="178" t="s">
        <v>196</v>
      </c>
      <c r="H553" s="179">
        <v>1068.3</v>
      </c>
      <c r="I553" s="180"/>
      <c r="J553" s="181">
        <f>ROUND(I553*H553,2)</f>
        <v>0</v>
      </c>
      <c r="K553" s="177" t="s">
        <v>139</v>
      </c>
      <c r="L553" s="37"/>
      <c r="M553" s="182" t="s">
        <v>1</v>
      </c>
      <c r="N553" s="183" t="s">
        <v>43</v>
      </c>
      <c r="O553" s="59"/>
      <c r="P553" s="184">
        <f>O553*H553</f>
        <v>0</v>
      </c>
      <c r="Q553" s="184">
        <v>0.22656999999999999</v>
      </c>
      <c r="R553" s="184">
        <f>Q553*H553</f>
        <v>242.04473099999998</v>
      </c>
      <c r="S553" s="184">
        <v>0</v>
      </c>
      <c r="T553" s="185">
        <f>S553*H553</f>
        <v>0</v>
      </c>
      <c r="AR553" s="16" t="s">
        <v>140</v>
      </c>
      <c r="AT553" s="16" t="s">
        <v>135</v>
      </c>
      <c r="AU553" s="16" t="s">
        <v>81</v>
      </c>
      <c r="AY553" s="16" t="s">
        <v>133</v>
      </c>
      <c r="BE553" s="186">
        <f>IF(N553="základní",J553,0)</f>
        <v>0</v>
      </c>
      <c r="BF553" s="186">
        <f>IF(N553="snížená",J553,0)</f>
        <v>0</v>
      </c>
      <c r="BG553" s="186">
        <f>IF(N553="zákl. přenesená",J553,0)</f>
        <v>0</v>
      </c>
      <c r="BH553" s="186">
        <f>IF(N553="sníž. přenesená",J553,0)</f>
        <v>0</v>
      </c>
      <c r="BI553" s="186">
        <f>IF(N553="nulová",J553,0)</f>
        <v>0</v>
      </c>
      <c r="BJ553" s="16" t="s">
        <v>79</v>
      </c>
      <c r="BK553" s="186">
        <f>ROUND(I553*H553,2)</f>
        <v>0</v>
      </c>
      <c r="BL553" s="16" t="s">
        <v>140</v>
      </c>
      <c r="BM553" s="16" t="s">
        <v>562</v>
      </c>
    </row>
    <row r="554" spans="2:65" s="1" customFormat="1" ht="19.5">
      <c r="B554" s="33"/>
      <c r="C554" s="34"/>
      <c r="D554" s="187" t="s">
        <v>142</v>
      </c>
      <c r="E554" s="34"/>
      <c r="F554" s="188" t="s">
        <v>563</v>
      </c>
      <c r="G554" s="34"/>
      <c r="H554" s="34"/>
      <c r="I554" s="103"/>
      <c r="J554" s="34"/>
      <c r="K554" s="34"/>
      <c r="L554" s="37"/>
      <c r="M554" s="189"/>
      <c r="N554" s="59"/>
      <c r="O554" s="59"/>
      <c r="P554" s="59"/>
      <c r="Q554" s="59"/>
      <c r="R554" s="59"/>
      <c r="S554" s="59"/>
      <c r="T554" s="60"/>
      <c r="AT554" s="16" t="s">
        <v>142</v>
      </c>
      <c r="AU554" s="16" t="s">
        <v>81</v>
      </c>
    </row>
    <row r="555" spans="2:65" s="11" customFormat="1" ht="11.25">
      <c r="B555" s="190"/>
      <c r="C555" s="191"/>
      <c r="D555" s="187" t="s">
        <v>144</v>
      </c>
      <c r="E555" s="192" t="s">
        <v>1</v>
      </c>
      <c r="F555" s="193" t="s">
        <v>564</v>
      </c>
      <c r="G555" s="191"/>
      <c r="H555" s="192" t="s">
        <v>1</v>
      </c>
      <c r="I555" s="194"/>
      <c r="J555" s="191"/>
      <c r="K555" s="191"/>
      <c r="L555" s="195"/>
      <c r="M555" s="196"/>
      <c r="N555" s="197"/>
      <c r="O555" s="197"/>
      <c r="P555" s="197"/>
      <c r="Q555" s="197"/>
      <c r="R555" s="197"/>
      <c r="S555" s="197"/>
      <c r="T555" s="198"/>
      <c r="AT555" s="199" t="s">
        <v>144</v>
      </c>
      <c r="AU555" s="199" t="s">
        <v>81</v>
      </c>
      <c r="AV555" s="11" t="s">
        <v>79</v>
      </c>
      <c r="AW555" s="11" t="s">
        <v>33</v>
      </c>
      <c r="AX555" s="11" t="s">
        <v>72</v>
      </c>
      <c r="AY555" s="199" t="s">
        <v>133</v>
      </c>
    </row>
    <row r="556" spans="2:65" s="12" customFormat="1" ht="11.25">
      <c r="B556" s="200"/>
      <c r="C556" s="201"/>
      <c r="D556" s="187" t="s">
        <v>144</v>
      </c>
      <c r="E556" s="202" t="s">
        <v>1</v>
      </c>
      <c r="F556" s="203" t="s">
        <v>565</v>
      </c>
      <c r="G556" s="201"/>
      <c r="H556" s="204">
        <v>1068.3</v>
      </c>
      <c r="I556" s="205"/>
      <c r="J556" s="201"/>
      <c r="K556" s="201"/>
      <c r="L556" s="206"/>
      <c r="M556" s="207"/>
      <c r="N556" s="208"/>
      <c r="O556" s="208"/>
      <c r="P556" s="208"/>
      <c r="Q556" s="208"/>
      <c r="R556" s="208"/>
      <c r="S556" s="208"/>
      <c r="T556" s="209"/>
      <c r="AT556" s="210" t="s">
        <v>144</v>
      </c>
      <c r="AU556" s="210" t="s">
        <v>81</v>
      </c>
      <c r="AV556" s="12" t="s">
        <v>81</v>
      </c>
      <c r="AW556" s="12" t="s">
        <v>33</v>
      </c>
      <c r="AX556" s="12" t="s">
        <v>72</v>
      </c>
      <c r="AY556" s="210" t="s">
        <v>133</v>
      </c>
    </row>
    <row r="557" spans="2:65" s="13" customFormat="1" ht="11.25">
      <c r="B557" s="211"/>
      <c r="C557" s="212"/>
      <c r="D557" s="187" t="s">
        <v>144</v>
      </c>
      <c r="E557" s="213" t="s">
        <v>1</v>
      </c>
      <c r="F557" s="214" t="s">
        <v>149</v>
      </c>
      <c r="G557" s="212"/>
      <c r="H557" s="215">
        <v>1068.3</v>
      </c>
      <c r="I557" s="216"/>
      <c r="J557" s="212"/>
      <c r="K557" s="212"/>
      <c r="L557" s="217"/>
      <c r="M557" s="218"/>
      <c r="N557" s="219"/>
      <c r="O557" s="219"/>
      <c r="P557" s="219"/>
      <c r="Q557" s="219"/>
      <c r="R557" s="219"/>
      <c r="S557" s="219"/>
      <c r="T557" s="220"/>
      <c r="AT557" s="221" t="s">
        <v>144</v>
      </c>
      <c r="AU557" s="221" t="s">
        <v>81</v>
      </c>
      <c r="AV557" s="13" t="s">
        <v>140</v>
      </c>
      <c r="AW557" s="13" t="s">
        <v>33</v>
      </c>
      <c r="AX557" s="13" t="s">
        <v>79</v>
      </c>
      <c r="AY557" s="221" t="s">
        <v>133</v>
      </c>
    </row>
    <row r="558" spans="2:65" s="10" customFormat="1" ht="22.9" customHeight="1">
      <c r="B558" s="159"/>
      <c r="C558" s="160"/>
      <c r="D558" s="161" t="s">
        <v>71</v>
      </c>
      <c r="E558" s="173" t="s">
        <v>140</v>
      </c>
      <c r="F558" s="173" t="s">
        <v>566</v>
      </c>
      <c r="G558" s="160"/>
      <c r="H558" s="160"/>
      <c r="I558" s="163"/>
      <c r="J558" s="174">
        <f>BK558</f>
        <v>0</v>
      </c>
      <c r="K558" s="160"/>
      <c r="L558" s="165"/>
      <c r="M558" s="166"/>
      <c r="N558" s="167"/>
      <c r="O558" s="167"/>
      <c r="P558" s="168">
        <f>SUM(P559:P580)</f>
        <v>0</v>
      </c>
      <c r="Q558" s="167"/>
      <c r="R558" s="168">
        <f>SUM(R559:R580)</f>
        <v>410.45767714000004</v>
      </c>
      <c r="S558" s="167"/>
      <c r="T558" s="169">
        <f>SUM(T559:T580)</f>
        <v>0</v>
      </c>
      <c r="AR558" s="170" t="s">
        <v>79</v>
      </c>
      <c r="AT558" s="171" t="s">
        <v>71</v>
      </c>
      <c r="AU558" s="171" t="s">
        <v>79</v>
      </c>
      <c r="AY558" s="170" t="s">
        <v>133</v>
      </c>
      <c r="BK558" s="172">
        <f>SUM(BK559:BK580)</f>
        <v>0</v>
      </c>
    </row>
    <row r="559" spans="2:65" s="1" customFormat="1" ht="16.5" customHeight="1">
      <c r="B559" s="33"/>
      <c r="C559" s="175" t="s">
        <v>567</v>
      </c>
      <c r="D559" s="175" t="s">
        <v>135</v>
      </c>
      <c r="E559" s="176" t="s">
        <v>568</v>
      </c>
      <c r="F559" s="177" t="s">
        <v>569</v>
      </c>
      <c r="G559" s="178" t="s">
        <v>211</v>
      </c>
      <c r="H559" s="179">
        <v>122.288</v>
      </c>
      <c r="I559" s="180"/>
      <c r="J559" s="181">
        <f>ROUND(I559*H559,2)</f>
        <v>0</v>
      </c>
      <c r="K559" s="177" t="s">
        <v>139</v>
      </c>
      <c r="L559" s="37"/>
      <c r="M559" s="182" t="s">
        <v>1</v>
      </c>
      <c r="N559" s="183" t="s">
        <v>43</v>
      </c>
      <c r="O559" s="59"/>
      <c r="P559" s="184">
        <f>O559*H559</f>
        <v>0</v>
      </c>
      <c r="Q559" s="184">
        <v>1.8907700000000001</v>
      </c>
      <c r="R559" s="184">
        <f>Q559*H559</f>
        <v>231.21848176</v>
      </c>
      <c r="S559" s="184">
        <v>0</v>
      </c>
      <c r="T559" s="185">
        <f>S559*H559</f>
        <v>0</v>
      </c>
      <c r="AR559" s="16" t="s">
        <v>140</v>
      </c>
      <c r="AT559" s="16" t="s">
        <v>135</v>
      </c>
      <c r="AU559" s="16" t="s">
        <v>81</v>
      </c>
      <c r="AY559" s="16" t="s">
        <v>133</v>
      </c>
      <c r="BE559" s="186">
        <f>IF(N559="základní",J559,0)</f>
        <v>0</v>
      </c>
      <c r="BF559" s="186">
        <f>IF(N559="snížená",J559,0)</f>
        <v>0</v>
      </c>
      <c r="BG559" s="186">
        <f>IF(N559="zákl. přenesená",J559,0)</f>
        <v>0</v>
      </c>
      <c r="BH559" s="186">
        <f>IF(N559="sníž. přenesená",J559,0)</f>
        <v>0</v>
      </c>
      <c r="BI559" s="186">
        <f>IF(N559="nulová",J559,0)</f>
        <v>0</v>
      </c>
      <c r="BJ559" s="16" t="s">
        <v>79</v>
      </c>
      <c r="BK559" s="186">
        <f>ROUND(I559*H559,2)</f>
        <v>0</v>
      </c>
      <c r="BL559" s="16" t="s">
        <v>140</v>
      </c>
      <c r="BM559" s="16" t="s">
        <v>570</v>
      </c>
    </row>
    <row r="560" spans="2:65" s="1" customFormat="1" ht="11.25">
      <c r="B560" s="33"/>
      <c r="C560" s="34"/>
      <c r="D560" s="187" t="s">
        <v>142</v>
      </c>
      <c r="E560" s="34"/>
      <c r="F560" s="188" t="s">
        <v>569</v>
      </c>
      <c r="G560" s="34"/>
      <c r="H560" s="34"/>
      <c r="I560" s="103"/>
      <c r="J560" s="34"/>
      <c r="K560" s="34"/>
      <c r="L560" s="37"/>
      <c r="M560" s="189"/>
      <c r="N560" s="59"/>
      <c r="O560" s="59"/>
      <c r="P560" s="59"/>
      <c r="Q560" s="59"/>
      <c r="R560" s="59"/>
      <c r="S560" s="59"/>
      <c r="T560" s="60"/>
      <c r="AT560" s="16" t="s">
        <v>142</v>
      </c>
      <c r="AU560" s="16" t="s">
        <v>81</v>
      </c>
    </row>
    <row r="561" spans="2:65" s="11" customFormat="1" ht="11.25">
      <c r="B561" s="190"/>
      <c r="C561" s="191"/>
      <c r="D561" s="187" t="s">
        <v>144</v>
      </c>
      <c r="E561" s="192" t="s">
        <v>1</v>
      </c>
      <c r="F561" s="193" t="s">
        <v>571</v>
      </c>
      <c r="G561" s="191"/>
      <c r="H561" s="192" t="s">
        <v>1</v>
      </c>
      <c r="I561" s="194"/>
      <c r="J561" s="191"/>
      <c r="K561" s="191"/>
      <c r="L561" s="195"/>
      <c r="M561" s="196"/>
      <c r="N561" s="197"/>
      <c r="O561" s="197"/>
      <c r="P561" s="197"/>
      <c r="Q561" s="197"/>
      <c r="R561" s="197"/>
      <c r="S561" s="197"/>
      <c r="T561" s="198"/>
      <c r="AT561" s="199" t="s">
        <v>144</v>
      </c>
      <c r="AU561" s="199" t="s">
        <v>81</v>
      </c>
      <c r="AV561" s="11" t="s">
        <v>79</v>
      </c>
      <c r="AW561" s="11" t="s">
        <v>33</v>
      </c>
      <c r="AX561" s="11" t="s">
        <v>72</v>
      </c>
      <c r="AY561" s="199" t="s">
        <v>133</v>
      </c>
    </row>
    <row r="562" spans="2:65" s="11" customFormat="1" ht="11.25">
      <c r="B562" s="190"/>
      <c r="C562" s="191"/>
      <c r="D562" s="187" t="s">
        <v>144</v>
      </c>
      <c r="E562" s="192" t="s">
        <v>1</v>
      </c>
      <c r="F562" s="193" t="s">
        <v>572</v>
      </c>
      <c r="G562" s="191"/>
      <c r="H562" s="192" t="s">
        <v>1</v>
      </c>
      <c r="I562" s="194"/>
      <c r="J562" s="191"/>
      <c r="K562" s="191"/>
      <c r="L562" s="195"/>
      <c r="M562" s="196"/>
      <c r="N562" s="197"/>
      <c r="O562" s="197"/>
      <c r="P562" s="197"/>
      <c r="Q562" s="197"/>
      <c r="R562" s="197"/>
      <c r="S562" s="197"/>
      <c r="T562" s="198"/>
      <c r="AT562" s="199" t="s">
        <v>144</v>
      </c>
      <c r="AU562" s="199" t="s">
        <v>81</v>
      </c>
      <c r="AV562" s="11" t="s">
        <v>79</v>
      </c>
      <c r="AW562" s="11" t="s">
        <v>33</v>
      </c>
      <c r="AX562" s="11" t="s">
        <v>72</v>
      </c>
      <c r="AY562" s="199" t="s">
        <v>133</v>
      </c>
    </row>
    <row r="563" spans="2:65" s="12" customFormat="1" ht="11.25">
      <c r="B563" s="200"/>
      <c r="C563" s="201"/>
      <c r="D563" s="187" t="s">
        <v>144</v>
      </c>
      <c r="E563" s="202" t="s">
        <v>1</v>
      </c>
      <c r="F563" s="203" t="s">
        <v>573</v>
      </c>
      <c r="G563" s="201"/>
      <c r="H563" s="204">
        <v>76.36</v>
      </c>
      <c r="I563" s="205"/>
      <c r="J563" s="201"/>
      <c r="K563" s="201"/>
      <c r="L563" s="206"/>
      <c r="M563" s="207"/>
      <c r="N563" s="208"/>
      <c r="O563" s="208"/>
      <c r="P563" s="208"/>
      <c r="Q563" s="208"/>
      <c r="R563" s="208"/>
      <c r="S563" s="208"/>
      <c r="T563" s="209"/>
      <c r="AT563" s="210" t="s">
        <v>144</v>
      </c>
      <c r="AU563" s="210" t="s">
        <v>81</v>
      </c>
      <c r="AV563" s="12" t="s">
        <v>81</v>
      </c>
      <c r="AW563" s="12" t="s">
        <v>33</v>
      </c>
      <c r="AX563" s="12" t="s">
        <v>72</v>
      </c>
      <c r="AY563" s="210" t="s">
        <v>133</v>
      </c>
    </row>
    <row r="564" spans="2:65" s="12" customFormat="1" ht="11.25">
      <c r="B564" s="200"/>
      <c r="C564" s="201"/>
      <c r="D564" s="187" t="s">
        <v>144</v>
      </c>
      <c r="E564" s="202" t="s">
        <v>1</v>
      </c>
      <c r="F564" s="203" t="s">
        <v>574</v>
      </c>
      <c r="G564" s="201"/>
      <c r="H564" s="204">
        <v>12.362</v>
      </c>
      <c r="I564" s="205"/>
      <c r="J564" s="201"/>
      <c r="K564" s="201"/>
      <c r="L564" s="206"/>
      <c r="M564" s="207"/>
      <c r="N564" s="208"/>
      <c r="O564" s="208"/>
      <c r="P564" s="208"/>
      <c r="Q564" s="208"/>
      <c r="R564" s="208"/>
      <c r="S564" s="208"/>
      <c r="T564" s="209"/>
      <c r="AT564" s="210" t="s">
        <v>144</v>
      </c>
      <c r="AU564" s="210" t="s">
        <v>81</v>
      </c>
      <c r="AV564" s="12" t="s">
        <v>81</v>
      </c>
      <c r="AW564" s="12" t="s">
        <v>33</v>
      </c>
      <c r="AX564" s="12" t="s">
        <v>72</v>
      </c>
      <c r="AY564" s="210" t="s">
        <v>133</v>
      </c>
    </row>
    <row r="565" spans="2:65" s="12" customFormat="1" ht="11.25">
      <c r="B565" s="200"/>
      <c r="C565" s="201"/>
      <c r="D565" s="187" t="s">
        <v>144</v>
      </c>
      <c r="E565" s="202" t="s">
        <v>1</v>
      </c>
      <c r="F565" s="203" t="s">
        <v>575</v>
      </c>
      <c r="G565" s="201"/>
      <c r="H565" s="204">
        <v>30.295999999999999</v>
      </c>
      <c r="I565" s="205"/>
      <c r="J565" s="201"/>
      <c r="K565" s="201"/>
      <c r="L565" s="206"/>
      <c r="M565" s="207"/>
      <c r="N565" s="208"/>
      <c r="O565" s="208"/>
      <c r="P565" s="208"/>
      <c r="Q565" s="208"/>
      <c r="R565" s="208"/>
      <c r="S565" s="208"/>
      <c r="T565" s="209"/>
      <c r="AT565" s="210" t="s">
        <v>144</v>
      </c>
      <c r="AU565" s="210" t="s">
        <v>81</v>
      </c>
      <c r="AV565" s="12" t="s">
        <v>81</v>
      </c>
      <c r="AW565" s="12" t="s">
        <v>33</v>
      </c>
      <c r="AX565" s="12" t="s">
        <v>72</v>
      </c>
      <c r="AY565" s="210" t="s">
        <v>133</v>
      </c>
    </row>
    <row r="566" spans="2:65" s="12" customFormat="1" ht="11.25">
      <c r="B566" s="200"/>
      <c r="C566" s="201"/>
      <c r="D566" s="187" t="s">
        <v>144</v>
      </c>
      <c r="E566" s="202" t="s">
        <v>1</v>
      </c>
      <c r="F566" s="203" t="s">
        <v>576</v>
      </c>
      <c r="G566" s="201"/>
      <c r="H566" s="204">
        <v>2.29</v>
      </c>
      <c r="I566" s="205"/>
      <c r="J566" s="201"/>
      <c r="K566" s="201"/>
      <c r="L566" s="206"/>
      <c r="M566" s="207"/>
      <c r="N566" s="208"/>
      <c r="O566" s="208"/>
      <c r="P566" s="208"/>
      <c r="Q566" s="208"/>
      <c r="R566" s="208"/>
      <c r="S566" s="208"/>
      <c r="T566" s="209"/>
      <c r="AT566" s="210" t="s">
        <v>144</v>
      </c>
      <c r="AU566" s="210" t="s">
        <v>81</v>
      </c>
      <c r="AV566" s="12" t="s">
        <v>81</v>
      </c>
      <c r="AW566" s="12" t="s">
        <v>33</v>
      </c>
      <c r="AX566" s="12" t="s">
        <v>72</v>
      </c>
      <c r="AY566" s="210" t="s">
        <v>133</v>
      </c>
    </row>
    <row r="567" spans="2:65" s="12" customFormat="1" ht="11.25">
      <c r="B567" s="200"/>
      <c r="C567" s="201"/>
      <c r="D567" s="187" t="s">
        <v>144</v>
      </c>
      <c r="E567" s="202" t="s">
        <v>1</v>
      </c>
      <c r="F567" s="203" t="s">
        <v>577</v>
      </c>
      <c r="G567" s="201"/>
      <c r="H567" s="204">
        <v>0.98</v>
      </c>
      <c r="I567" s="205"/>
      <c r="J567" s="201"/>
      <c r="K567" s="201"/>
      <c r="L567" s="206"/>
      <c r="M567" s="207"/>
      <c r="N567" s="208"/>
      <c r="O567" s="208"/>
      <c r="P567" s="208"/>
      <c r="Q567" s="208"/>
      <c r="R567" s="208"/>
      <c r="S567" s="208"/>
      <c r="T567" s="209"/>
      <c r="AT567" s="210" t="s">
        <v>144</v>
      </c>
      <c r="AU567" s="210" t="s">
        <v>81</v>
      </c>
      <c r="AV567" s="12" t="s">
        <v>81</v>
      </c>
      <c r="AW567" s="12" t="s">
        <v>33</v>
      </c>
      <c r="AX567" s="12" t="s">
        <v>72</v>
      </c>
      <c r="AY567" s="210" t="s">
        <v>133</v>
      </c>
    </row>
    <row r="568" spans="2:65" s="13" customFormat="1" ht="11.25">
      <c r="B568" s="211"/>
      <c r="C568" s="212"/>
      <c r="D568" s="187" t="s">
        <v>144</v>
      </c>
      <c r="E568" s="213" t="s">
        <v>1</v>
      </c>
      <c r="F568" s="214" t="s">
        <v>149</v>
      </c>
      <c r="G568" s="212"/>
      <c r="H568" s="215">
        <v>122.288</v>
      </c>
      <c r="I568" s="216"/>
      <c r="J568" s="212"/>
      <c r="K568" s="212"/>
      <c r="L568" s="217"/>
      <c r="M568" s="218"/>
      <c r="N568" s="219"/>
      <c r="O568" s="219"/>
      <c r="P568" s="219"/>
      <c r="Q568" s="219"/>
      <c r="R568" s="219"/>
      <c r="S568" s="219"/>
      <c r="T568" s="220"/>
      <c r="AT568" s="221" t="s">
        <v>144</v>
      </c>
      <c r="AU568" s="221" t="s">
        <v>81</v>
      </c>
      <c r="AV568" s="13" t="s">
        <v>140</v>
      </c>
      <c r="AW568" s="13" t="s">
        <v>33</v>
      </c>
      <c r="AX568" s="13" t="s">
        <v>79</v>
      </c>
      <c r="AY568" s="221" t="s">
        <v>133</v>
      </c>
    </row>
    <row r="569" spans="2:65" s="1" customFormat="1" ht="16.5" customHeight="1">
      <c r="B569" s="33"/>
      <c r="C569" s="175" t="s">
        <v>578</v>
      </c>
      <c r="D569" s="175" t="s">
        <v>135</v>
      </c>
      <c r="E569" s="176" t="s">
        <v>579</v>
      </c>
      <c r="F569" s="177" t="s">
        <v>580</v>
      </c>
      <c r="G569" s="178" t="s">
        <v>211</v>
      </c>
      <c r="H569" s="179">
        <v>80.180000000000007</v>
      </c>
      <c r="I569" s="180"/>
      <c r="J569" s="181">
        <f>ROUND(I569*H569,2)</f>
        <v>0</v>
      </c>
      <c r="K569" s="177" t="s">
        <v>139</v>
      </c>
      <c r="L569" s="37"/>
      <c r="M569" s="182" t="s">
        <v>1</v>
      </c>
      <c r="N569" s="183" t="s">
        <v>43</v>
      </c>
      <c r="O569" s="59"/>
      <c r="P569" s="184">
        <f>O569*H569</f>
        <v>0</v>
      </c>
      <c r="Q569" s="184">
        <v>2.234</v>
      </c>
      <c r="R569" s="184">
        <f>Q569*H569</f>
        <v>179.12212000000002</v>
      </c>
      <c r="S569" s="184">
        <v>0</v>
      </c>
      <c r="T569" s="185">
        <f>S569*H569</f>
        <v>0</v>
      </c>
      <c r="AR569" s="16" t="s">
        <v>140</v>
      </c>
      <c r="AT569" s="16" t="s">
        <v>135</v>
      </c>
      <c r="AU569" s="16" t="s">
        <v>81</v>
      </c>
      <c r="AY569" s="16" t="s">
        <v>133</v>
      </c>
      <c r="BE569" s="186">
        <f>IF(N569="základní",J569,0)</f>
        <v>0</v>
      </c>
      <c r="BF569" s="186">
        <f>IF(N569="snížená",J569,0)</f>
        <v>0</v>
      </c>
      <c r="BG569" s="186">
        <f>IF(N569="zákl. přenesená",J569,0)</f>
        <v>0</v>
      </c>
      <c r="BH569" s="186">
        <f>IF(N569="sníž. přenesená",J569,0)</f>
        <v>0</v>
      </c>
      <c r="BI569" s="186">
        <f>IF(N569="nulová",J569,0)</f>
        <v>0</v>
      </c>
      <c r="BJ569" s="16" t="s">
        <v>79</v>
      </c>
      <c r="BK569" s="186">
        <f>ROUND(I569*H569,2)</f>
        <v>0</v>
      </c>
      <c r="BL569" s="16" t="s">
        <v>140</v>
      </c>
      <c r="BM569" s="16" t="s">
        <v>581</v>
      </c>
    </row>
    <row r="570" spans="2:65" s="1" customFormat="1" ht="11.25">
      <c r="B570" s="33"/>
      <c r="C570" s="34"/>
      <c r="D570" s="187" t="s">
        <v>142</v>
      </c>
      <c r="E570" s="34"/>
      <c r="F570" s="188" t="s">
        <v>580</v>
      </c>
      <c r="G570" s="34"/>
      <c r="H570" s="34"/>
      <c r="I570" s="103"/>
      <c r="J570" s="34"/>
      <c r="K570" s="34"/>
      <c r="L570" s="37"/>
      <c r="M570" s="189"/>
      <c r="N570" s="59"/>
      <c r="O570" s="59"/>
      <c r="P570" s="59"/>
      <c r="Q570" s="59"/>
      <c r="R570" s="59"/>
      <c r="S570" s="59"/>
      <c r="T570" s="60"/>
      <c r="AT570" s="16" t="s">
        <v>142</v>
      </c>
      <c r="AU570" s="16" t="s">
        <v>81</v>
      </c>
    </row>
    <row r="571" spans="2:65" s="11" customFormat="1" ht="11.25">
      <c r="B571" s="190"/>
      <c r="C571" s="191"/>
      <c r="D571" s="187" t="s">
        <v>144</v>
      </c>
      <c r="E571" s="192" t="s">
        <v>1</v>
      </c>
      <c r="F571" s="193" t="s">
        <v>582</v>
      </c>
      <c r="G571" s="191"/>
      <c r="H571" s="192" t="s">
        <v>1</v>
      </c>
      <c r="I571" s="194"/>
      <c r="J571" s="191"/>
      <c r="K571" s="191"/>
      <c r="L571" s="195"/>
      <c r="M571" s="196"/>
      <c r="N571" s="197"/>
      <c r="O571" s="197"/>
      <c r="P571" s="197"/>
      <c r="Q571" s="197"/>
      <c r="R571" s="197"/>
      <c r="S571" s="197"/>
      <c r="T571" s="198"/>
      <c r="AT571" s="199" t="s">
        <v>144</v>
      </c>
      <c r="AU571" s="199" t="s">
        <v>81</v>
      </c>
      <c r="AV571" s="11" t="s">
        <v>79</v>
      </c>
      <c r="AW571" s="11" t="s">
        <v>33</v>
      </c>
      <c r="AX571" s="11" t="s">
        <v>72</v>
      </c>
      <c r="AY571" s="199" t="s">
        <v>133</v>
      </c>
    </row>
    <row r="572" spans="2:65" s="12" customFormat="1" ht="11.25">
      <c r="B572" s="200"/>
      <c r="C572" s="201"/>
      <c r="D572" s="187" t="s">
        <v>144</v>
      </c>
      <c r="E572" s="202" t="s">
        <v>1</v>
      </c>
      <c r="F572" s="203" t="s">
        <v>583</v>
      </c>
      <c r="G572" s="201"/>
      <c r="H572" s="204">
        <v>80.180000000000007</v>
      </c>
      <c r="I572" s="205"/>
      <c r="J572" s="201"/>
      <c r="K572" s="201"/>
      <c r="L572" s="206"/>
      <c r="M572" s="207"/>
      <c r="N572" s="208"/>
      <c r="O572" s="208"/>
      <c r="P572" s="208"/>
      <c r="Q572" s="208"/>
      <c r="R572" s="208"/>
      <c r="S572" s="208"/>
      <c r="T572" s="209"/>
      <c r="AT572" s="210" t="s">
        <v>144</v>
      </c>
      <c r="AU572" s="210" t="s">
        <v>81</v>
      </c>
      <c r="AV572" s="12" t="s">
        <v>81</v>
      </c>
      <c r="AW572" s="12" t="s">
        <v>33</v>
      </c>
      <c r="AX572" s="12" t="s">
        <v>72</v>
      </c>
      <c r="AY572" s="210" t="s">
        <v>133</v>
      </c>
    </row>
    <row r="573" spans="2:65" s="13" customFormat="1" ht="11.25">
      <c r="B573" s="211"/>
      <c r="C573" s="212"/>
      <c r="D573" s="187" t="s">
        <v>144</v>
      </c>
      <c r="E573" s="213" t="s">
        <v>1</v>
      </c>
      <c r="F573" s="214" t="s">
        <v>149</v>
      </c>
      <c r="G573" s="212"/>
      <c r="H573" s="215">
        <v>80.180000000000007</v>
      </c>
      <c r="I573" s="216"/>
      <c r="J573" s="212"/>
      <c r="K573" s="212"/>
      <c r="L573" s="217"/>
      <c r="M573" s="218"/>
      <c r="N573" s="219"/>
      <c r="O573" s="219"/>
      <c r="P573" s="219"/>
      <c r="Q573" s="219"/>
      <c r="R573" s="219"/>
      <c r="S573" s="219"/>
      <c r="T573" s="220"/>
      <c r="AT573" s="221" t="s">
        <v>144</v>
      </c>
      <c r="AU573" s="221" t="s">
        <v>81</v>
      </c>
      <c r="AV573" s="13" t="s">
        <v>140</v>
      </c>
      <c r="AW573" s="13" t="s">
        <v>33</v>
      </c>
      <c r="AX573" s="13" t="s">
        <v>79</v>
      </c>
      <c r="AY573" s="221" t="s">
        <v>133</v>
      </c>
    </row>
    <row r="574" spans="2:65" s="1" customFormat="1" ht="16.5" customHeight="1">
      <c r="B574" s="33"/>
      <c r="C574" s="175" t="s">
        <v>584</v>
      </c>
      <c r="D574" s="175" t="s">
        <v>135</v>
      </c>
      <c r="E574" s="176" t="s">
        <v>585</v>
      </c>
      <c r="F574" s="177" t="s">
        <v>586</v>
      </c>
      <c r="G574" s="178" t="s">
        <v>211</v>
      </c>
      <c r="H574" s="179">
        <v>5.1999999999999998E-2</v>
      </c>
      <c r="I574" s="180"/>
      <c r="J574" s="181">
        <f>ROUND(I574*H574,2)</f>
        <v>0</v>
      </c>
      <c r="K574" s="177" t="s">
        <v>139</v>
      </c>
      <c r="L574" s="37"/>
      <c r="M574" s="182" t="s">
        <v>1</v>
      </c>
      <c r="N574" s="183" t="s">
        <v>43</v>
      </c>
      <c r="O574" s="59"/>
      <c r="P574" s="184">
        <f>O574*H574</f>
        <v>0</v>
      </c>
      <c r="Q574" s="184">
        <v>2.234</v>
      </c>
      <c r="R574" s="184">
        <f>Q574*H574</f>
        <v>0.11616799999999999</v>
      </c>
      <c r="S574" s="184">
        <v>0</v>
      </c>
      <c r="T574" s="185">
        <f>S574*H574</f>
        <v>0</v>
      </c>
      <c r="AR574" s="16" t="s">
        <v>140</v>
      </c>
      <c r="AT574" s="16" t="s">
        <v>135</v>
      </c>
      <c r="AU574" s="16" t="s">
        <v>81</v>
      </c>
      <c r="AY574" s="16" t="s">
        <v>133</v>
      </c>
      <c r="BE574" s="186">
        <f>IF(N574="základní",J574,0)</f>
        <v>0</v>
      </c>
      <c r="BF574" s="186">
        <f>IF(N574="snížená",J574,0)</f>
        <v>0</v>
      </c>
      <c r="BG574" s="186">
        <f>IF(N574="zákl. přenesená",J574,0)</f>
        <v>0</v>
      </c>
      <c r="BH574" s="186">
        <f>IF(N574="sníž. přenesená",J574,0)</f>
        <v>0</v>
      </c>
      <c r="BI574" s="186">
        <f>IF(N574="nulová",J574,0)</f>
        <v>0</v>
      </c>
      <c r="BJ574" s="16" t="s">
        <v>79</v>
      </c>
      <c r="BK574" s="186">
        <f>ROUND(I574*H574,2)</f>
        <v>0</v>
      </c>
      <c r="BL574" s="16" t="s">
        <v>140</v>
      </c>
      <c r="BM574" s="16" t="s">
        <v>587</v>
      </c>
    </row>
    <row r="575" spans="2:65" s="1" customFormat="1" ht="11.25">
      <c r="B575" s="33"/>
      <c r="C575" s="34"/>
      <c r="D575" s="187" t="s">
        <v>142</v>
      </c>
      <c r="E575" s="34"/>
      <c r="F575" s="188" t="s">
        <v>586</v>
      </c>
      <c r="G575" s="34"/>
      <c r="H575" s="34"/>
      <c r="I575" s="103"/>
      <c r="J575" s="34"/>
      <c r="K575" s="34"/>
      <c r="L575" s="37"/>
      <c r="M575" s="189"/>
      <c r="N575" s="59"/>
      <c r="O575" s="59"/>
      <c r="P575" s="59"/>
      <c r="Q575" s="59"/>
      <c r="R575" s="59"/>
      <c r="S575" s="59"/>
      <c r="T575" s="60"/>
      <c r="AT575" s="16" t="s">
        <v>142</v>
      </c>
      <c r="AU575" s="16" t="s">
        <v>81</v>
      </c>
    </row>
    <row r="576" spans="2:65" s="11" customFormat="1" ht="11.25">
      <c r="B576" s="190"/>
      <c r="C576" s="191"/>
      <c r="D576" s="187" t="s">
        <v>144</v>
      </c>
      <c r="E576" s="192" t="s">
        <v>1</v>
      </c>
      <c r="F576" s="193" t="s">
        <v>588</v>
      </c>
      <c r="G576" s="191"/>
      <c r="H576" s="192" t="s">
        <v>1</v>
      </c>
      <c r="I576" s="194"/>
      <c r="J576" s="191"/>
      <c r="K576" s="191"/>
      <c r="L576" s="195"/>
      <c r="M576" s="196"/>
      <c r="N576" s="197"/>
      <c r="O576" s="197"/>
      <c r="P576" s="197"/>
      <c r="Q576" s="197"/>
      <c r="R576" s="197"/>
      <c r="S576" s="197"/>
      <c r="T576" s="198"/>
      <c r="AT576" s="199" t="s">
        <v>144</v>
      </c>
      <c r="AU576" s="199" t="s">
        <v>81</v>
      </c>
      <c r="AV576" s="11" t="s">
        <v>79</v>
      </c>
      <c r="AW576" s="11" t="s">
        <v>33</v>
      </c>
      <c r="AX576" s="11" t="s">
        <v>72</v>
      </c>
      <c r="AY576" s="199" t="s">
        <v>133</v>
      </c>
    </row>
    <row r="577" spans="2:65" s="12" customFormat="1" ht="11.25">
      <c r="B577" s="200"/>
      <c r="C577" s="201"/>
      <c r="D577" s="187" t="s">
        <v>144</v>
      </c>
      <c r="E577" s="202" t="s">
        <v>1</v>
      </c>
      <c r="F577" s="203" t="s">
        <v>589</v>
      </c>
      <c r="G577" s="201"/>
      <c r="H577" s="204">
        <v>5.1999999999999998E-2</v>
      </c>
      <c r="I577" s="205"/>
      <c r="J577" s="201"/>
      <c r="K577" s="201"/>
      <c r="L577" s="206"/>
      <c r="M577" s="207"/>
      <c r="N577" s="208"/>
      <c r="O577" s="208"/>
      <c r="P577" s="208"/>
      <c r="Q577" s="208"/>
      <c r="R577" s="208"/>
      <c r="S577" s="208"/>
      <c r="T577" s="209"/>
      <c r="AT577" s="210" t="s">
        <v>144</v>
      </c>
      <c r="AU577" s="210" t="s">
        <v>81</v>
      </c>
      <c r="AV577" s="12" t="s">
        <v>81</v>
      </c>
      <c r="AW577" s="12" t="s">
        <v>33</v>
      </c>
      <c r="AX577" s="12" t="s">
        <v>79</v>
      </c>
      <c r="AY577" s="210" t="s">
        <v>133</v>
      </c>
    </row>
    <row r="578" spans="2:65" s="1" customFormat="1" ht="16.5" customHeight="1">
      <c r="B578" s="33"/>
      <c r="C578" s="175" t="s">
        <v>590</v>
      </c>
      <c r="D578" s="175" t="s">
        <v>135</v>
      </c>
      <c r="E578" s="176" t="s">
        <v>591</v>
      </c>
      <c r="F578" s="177" t="s">
        <v>592</v>
      </c>
      <c r="G578" s="178" t="s">
        <v>138</v>
      </c>
      <c r="H578" s="179">
        <v>0.14199999999999999</v>
      </c>
      <c r="I578" s="180"/>
      <c r="J578" s="181">
        <f>ROUND(I578*H578,2)</f>
        <v>0</v>
      </c>
      <c r="K578" s="177" t="s">
        <v>139</v>
      </c>
      <c r="L578" s="37"/>
      <c r="M578" s="182" t="s">
        <v>1</v>
      </c>
      <c r="N578" s="183" t="s">
        <v>43</v>
      </c>
      <c r="O578" s="59"/>
      <c r="P578" s="184">
        <f>O578*H578</f>
        <v>0</v>
      </c>
      <c r="Q578" s="184">
        <v>6.3899999999999998E-3</v>
      </c>
      <c r="R578" s="184">
        <f>Q578*H578</f>
        <v>9.0737999999999995E-4</v>
      </c>
      <c r="S578" s="184">
        <v>0</v>
      </c>
      <c r="T578" s="185">
        <f>S578*H578</f>
        <v>0</v>
      </c>
      <c r="AR578" s="16" t="s">
        <v>140</v>
      </c>
      <c r="AT578" s="16" t="s">
        <v>135</v>
      </c>
      <c r="AU578" s="16" t="s">
        <v>81</v>
      </c>
      <c r="AY578" s="16" t="s">
        <v>133</v>
      </c>
      <c r="BE578" s="186">
        <f>IF(N578="základní",J578,0)</f>
        <v>0</v>
      </c>
      <c r="BF578" s="186">
        <f>IF(N578="snížená",J578,0)</f>
        <v>0</v>
      </c>
      <c r="BG578" s="186">
        <f>IF(N578="zákl. přenesená",J578,0)</f>
        <v>0</v>
      </c>
      <c r="BH578" s="186">
        <f>IF(N578="sníž. přenesená",J578,0)</f>
        <v>0</v>
      </c>
      <c r="BI578" s="186">
        <f>IF(N578="nulová",J578,0)</f>
        <v>0</v>
      </c>
      <c r="BJ578" s="16" t="s">
        <v>79</v>
      </c>
      <c r="BK578" s="186">
        <f>ROUND(I578*H578,2)</f>
        <v>0</v>
      </c>
      <c r="BL578" s="16" t="s">
        <v>140</v>
      </c>
      <c r="BM578" s="16" t="s">
        <v>593</v>
      </c>
    </row>
    <row r="579" spans="2:65" s="1" customFormat="1" ht="11.25">
      <c r="B579" s="33"/>
      <c r="C579" s="34"/>
      <c r="D579" s="187" t="s">
        <v>142</v>
      </c>
      <c r="E579" s="34"/>
      <c r="F579" s="188" t="s">
        <v>592</v>
      </c>
      <c r="G579" s="34"/>
      <c r="H579" s="34"/>
      <c r="I579" s="103"/>
      <c r="J579" s="34"/>
      <c r="K579" s="34"/>
      <c r="L579" s="37"/>
      <c r="M579" s="189"/>
      <c r="N579" s="59"/>
      <c r="O579" s="59"/>
      <c r="P579" s="59"/>
      <c r="Q579" s="59"/>
      <c r="R579" s="59"/>
      <c r="S579" s="59"/>
      <c r="T579" s="60"/>
      <c r="AT579" s="16" t="s">
        <v>142</v>
      </c>
      <c r="AU579" s="16" t="s">
        <v>81</v>
      </c>
    </row>
    <row r="580" spans="2:65" s="12" customFormat="1" ht="11.25">
      <c r="B580" s="200"/>
      <c r="C580" s="201"/>
      <c r="D580" s="187" t="s">
        <v>144</v>
      </c>
      <c r="E580" s="202" t="s">
        <v>1</v>
      </c>
      <c r="F580" s="203" t="s">
        <v>594</v>
      </c>
      <c r="G580" s="201"/>
      <c r="H580" s="204">
        <v>0.14199999999999999</v>
      </c>
      <c r="I580" s="205"/>
      <c r="J580" s="201"/>
      <c r="K580" s="201"/>
      <c r="L580" s="206"/>
      <c r="M580" s="207"/>
      <c r="N580" s="208"/>
      <c r="O580" s="208"/>
      <c r="P580" s="208"/>
      <c r="Q580" s="208"/>
      <c r="R580" s="208"/>
      <c r="S580" s="208"/>
      <c r="T580" s="209"/>
      <c r="AT580" s="210" t="s">
        <v>144</v>
      </c>
      <c r="AU580" s="210" t="s">
        <v>81</v>
      </c>
      <c r="AV580" s="12" t="s">
        <v>81</v>
      </c>
      <c r="AW580" s="12" t="s">
        <v>33</v>
      </c>
      <c r="AX580" s="12" t="s">
        <v>79</v>
      </c>
      <c r="AY580" s="210" t="s">
        <v>133</v>
      </c>
    </row>
    <row r="581" spans="2:65" s="10" customFormat="1" ht="22.9" customHeight="1">
      <c r="B581" s="159"/>
      <c r="C581" s="160"/>
      <c r="D581" s="161" t="s">
        <v>71</v>
      </c>
      <c r="E581" s="173" t="s">
        <v>172</v>
      </c>
      <c r="F581" s="173" t="s">
        <v>595</v>
      </c>
      <c r="G581" s="160"/>
      <c r="H581" s="160"/>
      <c r="I581" s="163"/>
      <c r="J581" s="174">
        <f>BK581</f>
        <v>0</v>
      </c>
      <c r="K581" s="160"/>
      <c r="L581" s="165"/>
      <c r="M581" s="166"/>
      <c r="N581" s="167"/>
      <c r="O581" s="167"/>
      <c r="P581" s="168">
        <f>SUM(P582:P650)</f>
        <v>0</v>
      </c>
      <c r="Q581" s="167"/>
      <c r="R581" s="168">
        <f>SUM(R582:R650)</f>
        <v>845.64710259999993</v>
      </c>
      <c r="S581" s="167"/>
      <c r="T581" s="169">
        <f>SUM(T582:T650)</f>
        <v>0</v>
      </c>
      <c r="AR581" s="170" t="s">
        <v>79</v>
      </c>
      <c r="AT581" s="171" t="s">
        <v>71</v>
      </c>
      <c r="AU581" s="171" t="s">
        <v>79</v>
      </c>
      <c r="AY581" s="170" t="s">
        <v>133</v>
      </c>
      <c r="BK581" s="172">
        <f>SUM(BK582:BK650)</f>
        <v>0</v>
      </c>
    </row>
    <row r="582" spans="2:65" s="1" customFormat="1" ht="16.5" customHeight="1">
      <c r="B582" s="33"/>
      <c r="C582" s="175" t="s">
        <v>596</v>
      </c>
      <c r="D582" s="175" t="s">
        <v>135</v>
      </c>
      <c r="E582" s="176" t="s">
        <v>597</v>
      </c>
      <c r="F582" s="177" t="s">
        <v>598</v>
      </c>
      <c r="G582" s="178" t="s">
        <v>138</v>
      </c>
      <c r="H582" s="179">
        <v>716.02</v>
      </c>
      <c r="I582" s="180"/>
      <c r="J582" s="181">
        <f>ROUND(I582*H582,2)</f>
        <v>0</v>
      </c>
      <c r="K582" s="177" t="s">
        <v>139</v>
      </c>
      <c r="L582" s="37"/>
      <c r="M582" s="182" t="s">
        <v>1</v>
      </c>
      <c r="N582" s="183" t="s">
        <v>43</v>
      </c>
      <c r="O582" s="59"/>
      <c r="P582" s="184">
        <f>O582*H582</f>
        <v>0</v>
      </c>
      <c r="Q582" s="184">
        <v>0</v>
      </c>
      <c r="R582" s="184">
        <f>Q582*H582</f>
        <v>0</v>
      </c>
      <c r="S582" s="184">
        <v>0</v>
      </c>
      <c r="T582" s="185">
        <f>S582*H582</f>
        <v>0</v>
      </c>
      <c r="AR582" s="16" t="s">
        <v>140</v>
      </c>
      <c r="AT582" s="16" t="s">
        <v>135</v>
      </c>
      <c r="AU582" s="16" t="s">
        <v>81</v>
      </c>
      <c r="AY582" s="16" t="s">
        <v>133</v>
      </c>
      <c r="BE582" s="186">
        <f>IF(N582="základní",J582,0)</f>
        <v>0</v>
      </c>
      <c r="BF582" s="186">
        <f>IF(N582="snížená",J582,0)</f>
        <v>0</v>
      </c>
      <c r="BG582" s="186">
        <f>IF(N582="zákl. přenesená",J582,0)</f>
        <v>0</v>
      </c>
      <c r="BH582" s="186">
        <f>IF(N582="sníž. přenesená",J582,0)</f>
        <v>0</v>
      </c>
      <c r="BI582" s="186">
        <f>IF(N582="nulová",J582,0)</f>
        <v>0</v>
      </c>
      <c r="BJ582" s="16" t="s">
        <v>79</v>
      </c>
      <c r="BK582" s="186">
        <f>ROUND(I582*H582,2)</f>
        <v>0</v>
      </c>
      <c r="BL582" s="16" t="s">
        <v>140</v>
      </c>
      <c r="BM582" s="16" t="s">
        <v>599</v>
      </c>
    </row>
    <row r="583" spans="2:65" s="1" customFormat="1" ht="19.5">
      <c r="B583" s="33"/>
      <c r="C583" s="34"/>
      <c r="D583" s="187" t="s">
        <v>142</v>
      </c>
      <c r="E583" s="34"/>
      <c r="F583" s="188" t="s">
        <v>600</v>
      </c>
      <c r="G583" s="34"/>
      <c r="H583" s="34"/>
      <c r="I583" s="103"/>
      <c r="J583" s="34"/>
      <c r="K583" s="34"/>
      <c r="L583" s="37"/>
      <c r="M583" s="189"/>
      <c r="N583" s="59"/>
      <c r="O583" s="59"/>
      <c r="P583" s="59"/>
      <c r="Q583" s="59"/>
      <c r="R583" s="59"/>
      <c r="S583" s="59"/>
      <c r="T583" s="60"/>
      <c r="AT583" s="16" t="s">
        <v>142</v>
      </c>
      <c r="AU583" s="16" t="s">
        <v>81</v>
      </c>
    </row>
    <row r="584" spans="2:65" s="11" customFormat="1" ht="11.25">
      <c r="B584" s="190"/>
      <c r="C584" s="191"/>
      <c r="D584" s="187" t="s">
        <v>144</v>
      </c>
      <c r="E584" s="192" t="s">
        <v>1</v>
      </c>
      <c r="F584" s="193" t="s">
        <v>145</v>
      </c>
      <c r="G584" s="191"/>
      <c r="H584" s="192" t="s">
        <v>1</v>
      </c>
      <c r="I584" s="194"/>
      <c r="J584" s="191"/>
      <c r="K584" s="191"/>
      <c r="L584" s="195"/>
      <c r="M584" s="196"/>
      <c r="N584" s="197"/>
      <c r="O584" s="197"/>
      <c r="P584" s="197"/>
      <c r="Q584" s="197"/>
      <c r="R584" s="197"/>
      <c r="S584" s="197"/>
      <c r="T584" s="198"/>
      <c r="AT584" s="199" t="s">
        <v>144</v>
      </c>
      <c r="AU584" s="199" t="s">
        <v>81</v>
      </c>
      <c r="AV584" s="11" t="s">
        <v>79</v>
      </c>
      <c r="AW584" s="11" t="s">
        <v>33</v>
      </c>
      <c r="AX584" s="11" t="s">
        <v>72</v>
      </c>
      <c r="AY584" s="199" t="s">
        <v>133</v>
      </c>
    </row>
    <row r="585" spans="2:65" s="11" customFormat="1" ht="11.25">
      <c r="B585" s="190"/>
      <c r="C585" s="191"/>
      <c r="D585" s="187" t="s">
        <v>144</v>
      </c>
      <c r="E585" s="192" t="s">
        <v>1</v>
      </c>
      <c r="F585" s="193" t="s">
        <v>170</v>
      </c>
      <c r="G585" s="191"/>
      <c r="H585" s="192" t="s">
        <v>1</v>
      </c>
      <c r="I585" s="194"/>
      <c r="J585" s="191"/>
      <c r="K585" s="191"/>
      <c r="L585" s="195"/>
      <c r="M585" s="196"/>
      <c r="N585" s="197"/>
      <c r="O585" s="197"/>
      <c r="P585" s="197"/>
      <c r="Q585" s="197"/>
      <c r="R585" s="197"/>
      <c r="S585" s="197"/>
      <c r="T585" s="198"/>
      <c r="AT585" s="199" t="s">
        <v>144</v>
      </c>
      <c r="AU585" s="199" t="s">
        <v>81</v>
      </c>
      <c r="AV585" s="11" t="s">
        <v>79</v>
      </c>
      <c r="AW585" s="11" t="s">
        <v>33</v>
      </c>
      <c r="AX585" s="11" t="s">
        <v>72</v>
      </c>
      <c r="AY585" s="199" t="s">
        <v>133</v>
      </c>
    </row>
    <row r="586" spans="2:65" s="11" customFormat="1" ht="11.25">
      <c r="B586" s="190"/>
      <c r="C586" s="191"/>
      <c r="D586" s="187" t="s">
        <v>144</v>
      </c>
      <c r="E586" s="192" t="s">
        <v>1</v>
      </c>
      <c r="F586" s="193" t="s">
        <v>171</v>
      </c>
      <c r="G586" s="191"/>
      <c r="H586" s="192" t="s">
        <v>1</v>
      </c>
      <c r="I586" s="194"/>
      <c r="J586" s="191"/>
      <c r="K586" s="191"/>
      <c r="L586" s="195"/>
      <c r="M586" s="196"/>
      <c r="N586" s="197"/>
      <c r="O586" s="197"/>
      <c r="P586" s="197"/>
      <c r="Q586" s="197"/>
      <c r="R586" s="197"/>
      <c r="S586" s="197"/>
      <c r="T586" s="198"/>
      <c r="AT586" s="199" t="s">
        <v>144</v>
      </c>
      <c r="AU586" s="199" t="s">
        <v>81</v>
      </c>
      <c r="AV586" s="11" t="s">
        <v>79</v>
      </c>
      <c r="AW586" s="11" t="s">
        <v>33</v>
      </c>
      <c r="AX586" s="11" t="s">
        <v>72</v>
      </c>
      <c r="AY586" s="199" t="s">
        <v>133</v>
      </c>
    </row>
    <row r="587" spans="2:65" s="12" customFormat="1" ht="11.25">
      <c r="B587" s="200"/>
      <c r="C587" s="201"/>
      <c r="D587" s="187" t="s">
        <v>144</v>
      </c>
      <c r="E587" s="202" t="s">
        <v>1</v>
      </c>
      <c r="F587" s="203" t="s">
        <v>162</v>
      </c>
      <c r="G587" s="201"/>
      <c r="H587" s="204">
        <v>195.8</v>
      </c>
      <c r="I587" s="205"/>
      <c r="J587" s="201"/>
      <c r="K587" s="201"/>
      <c r="L587" s="206"/>
      <c r="M587" s="207"/>
      <c r="N587" s="208"/>
      <c r="O587" s="208"/>
      <c r="P587" s="208"/>
      <c r="Q587" s="208"/>
      <c r="R587" s="208"/>
      <c r="S587" s="208"/>
      <c r="T587" s="209"/>
      <c r="AT587" s="210" t="s">
        <v>144</v>
      </c>
      <c r="AU587" s="210" t="s">
        <v>81</v>
      </c>
      <c r="AV587" s="12" t="s">
        <v>81</v>
      </c>
      <c r="AW587" s="12" t="s">
        <v>33</v>
      </c>
      <c r="AX587" s="12" t="s">
        <v>72</v>
      </c>
      <c r="AY587" s="210" t="s">
        <v>133</v>
      </c>
    </row>
    <row r="588" spans="2:65" s="12" customFormat="1" ht="11.25">
      <c r="B588" s="200"/>
      <c r="C588" s="201"/>
      <c r="D588" s="187" t="s">
        <v>144</v>
      </c>
      <c r="E588" s="202" t="s">
        <v>1</v>
      </c>
      <c r="F588" s="203" t="s">
        <v>163</v>
      </c>
      <c r="G588" s="201"/>
      <c r="H588" s="204">
        <v>487.52</v>
      </c>
      <c r="I588" s="205"/>
      <c r="J588" s="201"/>
      <c r="K588" s="201"/>
      <c r="L588" s="206"/>
      <c r="M588" s="207"/>
      <c r="N588" s="208"/>
      <c r="O588" s="208"/>
      <c r="P588" s="208"/>
      <c r="Q588" s="208"/>
      <c r="R588" s="208"/>
      <c r="S588" s="208"/>
      <c r="T588" s="209"/>
      <c r="AT588" s="210" t="s">
        <v>144</v>
      </c>
      <c r="AU588" s="210" t="s">
        <v>81</v>
      </c>
      <c r="AV588" s="12" t="s">
        <v>81</v>
      </c>
      <c r="AW588" s="12" t="s">
        <v>33</v>
      </c>
      <c r="AX588" s="12" t="s">
        <v>72</v>
      </c>
      <c r="AY588" s="210" t="s">
        <v>133</v>
      </c>
    </row>
    <row r="589" spans="2:65" s="11" customFormat="1" ht="11.25">
      <c r="B589" s="190"/>
      <c r="C589" s="191"/>
      <c r="D589" s="187" t="s">
        <v>144</v>
      </c>
      <c r="E589" s="192" t="s">
        <v>1</v>
      </c>
      <c r="F589" s="193" t="s">
        <v>164</v>
      </c>
      <c r="G589" s="191"/>
      <c r="H589" s="192" t="s">
        <v>1</v>
      </c>
      <c r="I589" s="194"/>
      <c r="J589" s="191"/>
      <c r="K589" s="191"/>
      <c r="L589" s="195"/>
      <c r="M589" s="196"/>
      <c r="N589" s="197"/>
      <c r="O589" s="197"/>
      <c r="P589" s="197"/>
      <c r="Q589" s="197"/>
      <c r="R589" s="197"/>
      <c r="S589" s="197"/>
      <c r="T589" s="198"/>
      <c r="AT589" s="199" t="s">
        <v>144</v>
      </c>
      <c r="AU589" s="199" t="s">
        <v>81</v>
      </c>
      <c r="AV589" s="11" t="s">
        <v>79</v>
      </c>
      <c r="AW589" s="11" t="s">
        <v>33</v>
      </c>
      <c r="AX589" s="11" t="s">
        <v>72</v>
      </c>
      <c r="AY589" s="199" t="s">
        <v>133</v>
      </c>
    </row>
    <row r="590" spans="2:65" s="12" customFormat="1" ht="11.25">
      <c r="B590" s="200"/>
      <c r="C590" s="201"/>
      <c r="D590" s="187" t="s">
        <v>144</v>
      </c>
      <c r="E590" s="202" t="s">
        <v>1</v>
      </c>
      <c r="F590" s="203" t="s">
        <v>165</v>
      </c>
      <c r="G590" s="201"/>
      <c r="H590" s="204">
        <v>32.700000000000003</v>
      </c>
      <c r="I590" s="205"/>
      <c r="J590" s="201"/>
      <c r="K590" s="201"/>
      <c r="L590" s="206"/>
      <c r="M590" s="207"/>
      <c r="N590" s="208"/>
      <c r="O590" s="208"/>
      <c r="P590" s="208"/>
      <c r="Q590" s="208"/>
      <c r="R590" s="208"/>
      <c r="S590" s="208"/>
      <c r="T590" s="209"/>
      <c r="AT590" s="210" t="s">
        <v>144</v>
      </c>
      <c r="AU590" s="210" t="s">
        <v>81</v>
      </c>
      <c r="AV590" s="12" t="s">
        <v>81</v>
      </c>
      <c r="AW590" s="12" t="s">
        <v>33</v>
      </c>
      <c r="AX590" s="12" t="s">
        <v>72</v>
      </c>
      <c r="AY590" s="210" t="s">
        <v>133</v>
      </c>
    </row>
    <row r="591" spans="2:65" s="13" customFormat="1" ht="11.25">
      <c r="B591" s="211"/>
      <c r="C591" s="212"/>
      <c r="D591" s="187" t="s">
        <v>144</v>
      </c>
      <c r="E591" s="213" t="s">
        <v>1</v>
      </c>
      <c r="F591" s="214" t="s">
        <v>149</v>
      </c>
      <c r="G591" s="212"/>
      <c r="H591" s="215">
        <v>716.02</v>
      </c>
      <c r="I591" s="216"/>
      <c r="J591" s="212"/>
      <c r="K591" s="212"/>
      <c r="L591" s="217"/>
      <c r="M591" s="218"/>
      <c r="N591" s="219"/>
      <c r="O591" s="219"/>
      <c r="P591" s="219"/>
      <c r="Q591" s="219"/>
      <c r="R591" s="219"/>
      <c r="S591" s="219"/>
      <c r="T591" s="220"/>
      <c r="AT591" s="221" t="s">
        <v>144</v>
      </c>
      <c r="AU591" s="221" t="s">
        <v>81</v>
      </c>
      <c r="AV591" s="13" t="s">
        <v>140</v>
      </c>
      <c r="AW591" s="13" t="s">
        <v>33</v>
      </c>
      <c r="AX591" s="13" t="s">
        <v>79</v>
      </c>
      <c r="AY591" s="221" t="s">
        <v>133</v>
      </c>
    </row>
    <row r="592" spans="2:65" s="1" customFormat="1" ht="16.5" customHeight="1">
      <c r="B592" s="33"/>
      <c r="C592" s="175" t="s">
        <v>601</v>
      </c>
      <c r="D592" s="175" t="s">
        <v>135</v>
      </c>
      <c r="E592" s="176" t="s">
        <v>602</v>
      </c>
      <c r="F592" s="177" t="s">
        <v>603</v>
      </c>
      <c r="G592" s="178" t="s">
        <v>138</v>
      </c>
      <c r="H592" s="179">
        <v>1116.92</v>
      </c>
      <c r="I592" s="180"/>
      <c r="J592" s="181">
        <f>ROUND(I592*H592,2)</f>
        <v>0</v>
      </c>
      <c r="K592" s="177" t="s">
        <v>139</v>
      </c>
      <c r="L592" s="37"/>
      <c r="M592" s="182" t="s">
        <v>1</v>
      </c>
      <c r="N592" s="183" t="s">
        <v>43</v>
      </c>
      <c r="O592" s="59"/>
      <c r="P592" s="184">
        <f>O592*H592</f>
        <v>0</v>
      </c>
      <c r="Q592" s="184">
        <v>0.51085999999999998</v>
      </c>
      <c r="R592" s="184">
        <f>Q592*H592</f>
        <v>570.58975120000002</v>
      </c>
      <c r="S592" s="184">
        <v>0</v>
      </c>
      <c r="T592" s="185">
        <f>S592*H592</f>
        <v>0</v>
      </c>
      <c r="AR592" s="16" t="s">
        <v>140</v>
      </c>
      <c r="AT592" s="16" t="s">
        <v>135</v>
      </c>
      <c r="AU592" s="16" t="s">
        <v>81</v>
      </c>
      <c r="AY592" s="16" t="s">
        <v>133</v>
      </c>
      <c r="BE592" s="186">
        <f>IF(N592="základní",J592,0)</f>
        <v>0</v>
      </c>
      <c r="BF592" s="186">
        <f>IF(N592="snížená",J592,0)</f>
        <v>0</v>
      </c>
      <c r="BG592" s="186">
        <f>IF(N592="zákl. přenesená",J592,0)</f>
        <v>0</v>
      </c>
      <c r="BH592" s="186">
        <f>IF(N592="sníž. přenesená",J592,0)</f>
        <v>0</v>
      </c>
      <c r="BI592" s="186">
        <f>IF(N592="nulová",J592,0)</f>
        <v>0</v>
      </c>
      <c r="BJ592" s="16" t="s">
        <v>79</v>
      </c>
      <c r="BK592" s="186">
        <f>ROUND(I592*H592,2)</f>
        <v>0</v>
      </c>
      <c r="BL592" s="16" t="s">
        <v>140</v>
      </c>
      <c r="BM592" s="16" t="s">
        <v>604</v>
      </c>
    </row>
    <row r="593" spans="2:65" s="1" customFormat="1" ht="11.25">
      <c r="B593" s="33"/>
      <c r="C593" s="34"/>
      <c r="D593" s="187" t="s">
        <v>142</v>
      </c>
      <c r="E593" s="34"/>
      <c r="F593" s="188" t="s">
        <v>603</v>
      </c>
      <c r="G593" s="34"/>
      <c r="H593" s="34"/>
      <c r="I593" s="103"/>
      <c r="J593" s="34"/>
      <c r="K593" s="34"/>
      <c r="L593" s="37"/>
      <c r="M593" s="189"/>
      <c r="N593" s="59"/>
      <c r="O593" s="59"/>
      <c r="P593" s="59"/>
      <c r="Q593" s="59"/>
      <c r="R593" s="59"/>
      <c r="S593" s="59"/>
      <c r="T593" s="60"/>
      <c r="AT593" s="16" t="s">
        <v>142</v>
      </c>
      <c r="AU593" s="16" t="s">
        <v>81</v>
      </c>
    </row>
    <row r="594" spans="2:65" s="11" customFormat="1" ht="11.25">
      <c r="B594" s="190"/>
      <c r="C594" s="191"/>
      <c r="D594" s="187" t="s">
        <v>144</v>
      </c>
      <c r="E594" s="192" t="s">
        <v>1</v>
      </c>
      <c r="F594" s="193" t="s">
        <v>145</v>
      </c>
      <c r="G594" s="191"/>
      <c r="H594" s="192" t="s">
        <v>1</v>
      </c>
      <c r="I594" s="194"/>
      <c r="J594" s="191"/>
      <c r="K594" s="191"/>
      <c r="L594" s="195"/>
      <c r="M594" s="196"/>
      <c r="N594" s="197"/>
      <c r="O594" s="197"/>
      <c r="P594" s="197"/>
      <c r="Q594" s="197"/>
      <c r="R594" s="197"/>
      <c r="S594" s="197"/>
      <c r="T594" s="198"/>
      <c r="AT594" s="199" t="s">
        <v>144</v>
      </c>
      <c r="AU594" s="199" t="s">
        <v>81</v>
      </c>
      <c r="AV594" s="11" t="s">
        <v>79</v>
      </c>
      <c r="AW594" s="11" t="s">
        <v>33</v>
      </c>
      <c r="AX594" s="11" t="s">
        <v>72</v>
      </c>
      <c r="AY594" s="199" t="s">
        <v>133</v>
      </c>
    </row>
    <row r="595" spans="2:65" s="11" customFormat="1" ht="11.25">
      <c r="B595" s="190"/>
      <c r="C595" s="191"/>
      <c r="D595" s="187" t="s">
        <v>144</v>
      </c>
      <c r="E595" s="192" t="s">
        <v>1</v>
      </c>
      <c r="F595" s="193" t="s">
        <v>170</v>
      </c>
      <c r="G595" s="191"/>
      <c r="H595" s="192" t="s">
        <v>1</v>
      </c>
      <c r="I595" s="194"/>
      <c r="J595" s="191"/>
      <c r="K595" s="191"/>
      <c r="L595" s="195"/>
      <c r="M595" s="196"/>
      <c r="N595" s="197"/>
      <c r="O595" s="197"/>
      <c r="P595" s="197"/>
      <c r="Q595" s="197"/>
      <c r="R595" s="197"/>
      <c r="S595" s="197"/>
      <c r="T595" s="198"/>
      <c r="AT595" s="199" t="s">
        <v>144</v>
      </c>
      <c r="AU595" s="199" t="s">
        <v>81</v>
      </c>
      <c r="AV595" s="11" t="s">
        <v>79</v>
      </c>
      <c r="AW595" s="11" t="s">
        <v>33</v>
      </c>
      <c r="AX595" s="11" t="s">
        <v>72</v>
      </c>
      <c r="AY595" s="199" t="s">
        <v>133</v>
      </c>
    </row>
    <row r="596" spans="2:65" s="11" customFormat="1" ht="11.25">
      <c r="B596" s="190"/>
      <c r="C596" s="191"/>
      <c r="D596" s="187" t="s">
        <v>144</v>
      </c>
      <c r="E596" s="192" t="s">
        <v>1</v>
      </c>
      <c r="F596" s="193" t="s">
        <v>171</v>
      </c>
      <c r="G596" s="191"/>
      <c r="H596" s="192" t="s">
        <v>1</v>
      </c>
      <c r="I596" s="194"/>
      <c r="J596" s="191"/>
      <c r="K596" s="191"/>
      <c r="L596" s="195"/>
      <c r="M596" s="196"/>
      <c r="N596" s="197"/>
      <c r="O596" s="197"/>
      <c r="P596" s="197"/>
      <c r="Q596" s="197"/>
      <c r="R596" s="197"/>
      <c r="S596" s="197"/>
      <c r="T596" s="198"/>
      <c r="AT596" s="199" t="s">
        <v>144</v>
      </c>
      <c r="AU596" s="199" t="s">
        <v>81</v>
      </c>
      <c r="AV596" s="11" t="s">
        <v>79</v>
      </c>
      <c r="AW596" s="11" t="s">
        <v>33</v>
      </c>
      <c r="AX596" s="11" t="s">
        <v>72</v>
      </c>
      <c r="AY596" s="199" t="s">
        <v>133</v>
      </c>
    </row>
    <row r="597" spans="2:65" s="12" customFormat="1" ht="11.25">
      <c r="B597" s="200"/>
      <c r="C597" s="201"/>
      <c r="D597" s="187" t="s">
        <v>144</v>
      </c>
      <c r="E597" s="202" t="s">
        <v>1</v>
      </c>
      <c r="F597" s="203" t="s">
        <v>162</v>
      </c>
      <c r="G597" s="201"/>
      <c r="H597" s="204">
        <v>195.8</v>
      </c>
      <c r="I597" s="205"/>
      <c r="J597" s="201"/>
      <c r="K597" s="201"/>
      <c r="L597" s="206"/>
      <c r="M597" s="207"/>
      <c r="N597" s="208"/>
      <c r="O597" s="208"/>
      <c r="P597" s="208"/>
      <c r="Q597" s="208"/>
      <c r="R597" s="208"/>
      <c r="S597" s="208"/>
      <c r="T597" s="209"/>
      <c r="AT597" s="210" t="s">
        <v>144</v>
      </c>
      <c r="AU597" s="210" t="s">
        <v>81</v>
      </c>
      <c r="AV597" s="12" t="s">
        <v>81</v>
      </c>
      <c r="AW597" s="12" t="s">
        <v>33</v>
      </c>
      <c r="AX597" s="12" t="s">
        <v>72</v>
      </c>
      <c r="AY597" s="210" t="s">
        <v>133</v>
      </c>
    </row>
    <row r="598" spans="2:65" s="12" customFormat="1" ht="11.25">
      <c r="B598" s="200"/>
      <c r="C598" s="201"/>
      <c r="D598" s="187" t="s">
        <v>144</v>
      </c>
      <c r="E598" s="202" t="s">
        <v>1</v>
      </c>
      <c r="F598" s="203" t="s">
        <v>163</v>
      </c>
      <c r="G598" s="201"/>
      <c r="H598" s="204">
        <v>487.52</v>
      </c>
      <c r="I598" s="205"/>
      <c r="J598" s="201"/>
      <c r="K598" s="201"/>
      <c r="L598" s="206"/>
      <c r="M598" s="207"/>
      <c r="N598" s="208"/>
      <c r="O598" s="208"/>
      <c r="P598" s="208"/>
      <c r="Q598" s="208"/>
      <c r="R598" s="208"/>
      <c r="S598" s="208"/>
      <c r="T598" s="209"/>
      <c r="AT598" s="210" t="s">
        <v>144</v>
      </c>
      <c r="AU598" s="210" t="s">
        <v>81</v>
      </c>
      <c r="AV598" s="12" t="s">
        <v>81</v>
      </c>
      <c r="AW598" s="12" t="s">
        <v>33</v>
      </c>
      <c r="AX598" s="12" t="s">
        <v>72</v>
      </c>
      <c r="AY598" s="210" t="s">
        <v>133</v>
      </c>
    </row>
    <row r="599" spans="2:65" s="11" customFormat="1" ht="11.25">
      <c r="B599" s="190"/>
      <c r="C599" s="191"/>
      <c r="D599" s="187" t="s">
        <v>144</v>
      </c>
      <c r="E599" s="192" t="s">
        <v>1</v>
      </c>
      <c r="F599" s="193" t="s">
        <v>164</v>
      </c>
      <c r="G599" s="191"/>
      <c r="H599" s="192" t="s">
        <v>1</v>
      </c>
      <c r="I599" s="194"/>
      <c r="J599" s="191"/>
      <c r="K599" s="191"/>
      <c r="L599" s="195"/>
      <c r="M599" s="196"/>
      <c r="N599" s="197"/>
      <c r="O599" s="197"/>
      <c r="P599" s="197"/>
      <c r="Q599" s="197"/>
      <c r="R599" s="197"/>
      <c r="S599" s="197"/>
      <c r="T599" s="198"/>
      <c r="AT599" s="199" t="s">
        <v>144</v>
      </c>
      <c r="AU599" s="199" t="s">
        <v>81</v>
      </c>
      <c r="AV599" s="11" t="s">
        <v>79</v>
      </c>
      <c r="AW599" s="11" t="s">
        <v>33</v>
      </c>
      <c r="AX599" s="11" t="s">
        <v>72</v>
      </c>
      <c r="AY599" s="199" t="s">
        <v>133</v>
      </c>
    </row>
    <row r="600" spans="2:65" s="12" customFormat="1" ht="11.25">
      <c r="B600" s="200"/>
      <c r="C600" s="201"/>
      <c r="D600" s="187" t="s">
        <v>144</v>
      </c>
      <c r="E600" s="202" t="s">
        <v>1</v>
      </c>
      <c r="F600" s="203" t="s">
        <v>165</v>
      </c>
      <c r="G600" s="201"/>
      <c r="H600" s="204">
        <v>32.700000000000003</v>
      </c>
      <c r="I600" s="205"/>
      <c r="J600" s="201"/>
      <c r="K600" s="201"/>
      <c r="L600" s="206"/>
      <c r="M600" s="207"/>
      <c r="N600" s="208"/>
      <c r="O600" s="208"/>
      <c r="P600" s="208"/>
      <c r="Q600" s="208"/>
      <c r="R600" s="208"/>
      <c r="S600" s="208"/>
      <c r="T600" s="209"/>
      <c r="AT600" s="210" t="s">
        <v>144</v>
      </c>
      <c r="AU600" s="210" t="s">
        <v>81</v>
      </c>
      <c r="AV600" s="12" t="s">
        <v>81</v>
      </c>
      <c r="AW600" s="12" t="s">
        <v>33</v>
      </c>
      <c r="AX600" s="12" t="s">
        <v>72</v>
      </c>
      <c r="AY600" s="210" t="s">
        <v>133</v>
      </c>
    </row>
    <row r="601" spans="2:65" s="11" customFormat="1" ht="11.25">
      <c r="B601" s="190"/>
      <c r="C601" s="191"/>
      <c r="D601" s="187" t="s">
        <v>144</v>
      </c>
      <c r="E601" s="192" t="s">
        <v>1</v>
      </c>
      <c r="F601" s="193" t="s">
        <v>146</v>
      </c>
      <c r="G601" s="191"/>
      <c r="H601" s="192" t="s">
        <v>1</v>
      </c>
      <c r="I601" s="194"/>
      <c r="J601" s="191"/>
      <c r="K601" s="191"/>
      <c r="L601" s="195"/>
      <c r="M601" s="196"/>
      <c r="N601" s="197"/>
      <c r="O601" s="197"/>
      <c r="P601" s="197"/>
      <c r="Q601" s="197"/>
      <c r="R601" s="197"/>
      <c r="S601" s="197"/>
      <c r="T601" s="198"/>
      <c r="AT601" s="199" t="s">
        <v>144</v>
      </c>
      <c r="AU601" s="199" t="s">
        <v>81</v>
      </c>
      <c r="AV601" s="11" t="s">
        <v>79</v>
      </c>
      <c r="AW601" s="11" t="s">
        <v>33</v>
      </c>
      <c r="AX601" s="11" t="s">
        <v>72</v>
      </c>
      <c r="AY601" s="199" t="s">
        <v>133</v>
      </c>
    </row>
    <row r="602" spans="2:65" s="11" customFormat="1" ht="11.25">
      <c r="B602" s="190"/>
      <c r="C602" s="191"/>
      <c r="D602" s="187" t="s">
        <v>144</v>
      </c>
      <c r="E602" s="192" t="s">
        <v>1</v>
      </c>
      <c r="F602" s="193" t="s">
        <v>147</v>
      </c>
      <c r="G602" s="191"/>
      <c r="H602" s="192" t="s">
        <v>1</v>
      </c>
      <c r="I602" s="194"/>
      <c r="J602" s="191"/>
      <c r="K602" s="191"/>
      <c r="L602" s="195"/>
      <c r="M602" s="196"/>
      <c r="N602" s="197"/>
      <c r="O602" s="197"/>
      <c r="P602" s="197"/>
      <c r="Q602" s="197"/>
      <c r="R602" s="197"/>
      <c r="S602" s="197"/>
      <c r="T602" s="198"/>
      <c r="AT602" s="199" t="s">
        <v>144</v>
      </c>
      <c r="AU602" s="199" t="s">
        <v>81</v>
      </c>
      <c r="AV602" s="11" t="s">
        <v>79</v>
      </c>
      <c r="AW602" s="11" t="s">
        <v>33</v>
      </c>
      <c r="AX602" s="11" t="s">
        <v>72</v>
      </c>
      <c r="AY602" s="199" t="s">
        <v>133</v>
      </c>
    </row>
    <row r="603" spans="2:65" s="12" customFormat="1" ht="11.25">
      <c r="B603" s="200"/>
      <c r="C603" s="201"/>
      <c r="D603" s="187" t="s">
        <v>144</v>
      </c>
      <c r="E603" s="202" t="s">
        <v>1</v>
      </c>
      <c r="F603" s="203" t="s">
        <v>148</v>
      </c>
      <c r="G603" s="201"/>
      <c r="H603" s="204">
        <v>400.9</v>
      </c>
      <c r="I603" s="205"/>
      <c r="J603" s="201"/>
      <c r="K603" s="201"/>
      <c r="L603" s="206"/>
      <c r="M603" s="207"/>
      <c r="N603" s="208"/>
      <c r="O603" s="208"/>
      <c r="P603" s="208"/>
      <c r="Q603" s="208"/>
      <c r="R603" s="208"/>
      <c r="S603" s="208"/>
      <c r="T603" s="209"/>
      <c r="AT603" s="210" t="s">
        <v>144</v>
      </c>
      <c r="AU603" s="210" t="s">
        <v>81</v>
      </c>
      <c r="AV603" s="12" t="s">
        <v>81</v>
      </c>
      <c r="AW603" s="12" t="s">
        <v>33</v>
      </c>
      <c r="AX603" s="12" t="s">
        <v>72</v>
      </c>
      <c r="AY603" s="210" t="s">
        <v>133</v>
      </c>
    </row>
    <row r="604" spans="2:65" s="13" customFormat="1" ht="11.25">
      <c r="B604" s="211"/>
      <c r="C604" s="212"/>
      <c r="D604" s="187" t="s">
        <v>144</v>
      </c>
      <c r="E604" s="213" t="s">
        <v>1</v>
      </c>
      <c r="F604" s="214" t="s">
        <v>149</v>
      </c>
      <c r="G604" s="212"/>
      <c r="H604" s="215">
        <v>1116.92</v>
      </c>
      <c r="I604" s="216"/>
      <c r="J604" s="212"/>
      <c r="K604" s="212"/>
      <c r="L604" s="217"/>
      <c r="M604" s="218"/>
      <c r="N604" s="219"/>
      <c r="O604" s="219"/>
      <c r="P604" s="219"/>
      <c r="Q604" s="219"/>
      <c r="R604" s="219"/>
      <c r="S604" s="219"/>
      <c r="T604" s="220"/>
      <c r="AT604" s="221" t="s">
        <v>144</v>
      </c>
      <c r="AU604" s="221" t="s">
        <v>81</v>
      </c>
      <c r="AV604" s="13" t="s">
        <v>140</v>
      </c>
      <c r="AW604" s="13" t="s">
        <v>33</v>
      </c>
      <c r="AX604" s="13" t="s">
        <v>79</v>
      </c>
      <c r="AY604" s="221" t="s">
        <v>133</v>
      </c>
    </row>
    <row r="605" spans="2:65" s="1" customFormat="1" ht="16.5" customHeight="1">
      <c r="B605" s="33"/>
      <c r="C605" s="175" t="s">
        <v>605</v>
      </c>
      <c r="D605" s="175" t="s">
        <v>135</v>
      </c>
      <c r="E605" s="176" t="s">
        <v>606</v>
      </c>
      <c r="F605" s="177" t="s">
        <v>607</v>
      </c>
      <c r="G605" s="178" t="s">
        <v>138</v>
      </c>
      <c r="H605" s="179">
        <v>1517.82</v>
      </c>
      <c r="I605" s="180"/>
      <c r="J605" s="181">
        <f>ROUND(I605*H605,2)</f>
        <v>0</v>
      </c>
      <c r="K605" s="177" t="s">
        <v>1</v>
      </c>
      <c r="L605" s="37"/>
      <c r="M605" s="182" t="s">
        <v>1</v>
      </c>
      <c r="N605" s="183" t="s">
        <v>43</v>
      </c>
      <c r="O605" s="59"/>
      <c r="P605" s="184">
        <f>O605*H605</f>
        <v>0</v>
      </c>
      <c r="Q605" s="184">
        <v>6.0099999999999997E-3</v>
      </c>
      <c r="R605" s="184">
        <f>Q605*H605</f>
        <v>9.1220981999999999</v>
      </c>
      <c r="S605" s="184">
        <v>0</v>
      </c>
      <c r="T605" s="185">
        <f>S605*H605</f>
        <v>0</v>
      </c>
      <c r="AR605" s="16" t="s">
        <v>140</v>
      </c>
      <c r="AT605" s="16" t="s">
        <v>135</v>
      </c>
      <c r="AU605" s="16" t="s">
        <v>81</v>
      </c>
      <c r="AY605" s="16" t="s">
        <v>133</v>
      </c>
      <c r="BE605" s="186">
        <f>IF(N605="základní",J605,0)</f>
        <v>0</v>
      </c>
      <c r="BF605" s="186">
        <f>IF(N605="snížená",J605,0)</f>
        <v>0</v>
      </c>
      <c r="BG605" s="186">
        <f>IF(N605="zákl. přenesená",J605,0)</f>
        <v>0</v>
      </c>
      <c r="BH605" s="186">
        <f>IF(N605="sníž. přenesená",J605,0)</f>
        <v>0</v>
      </c>
      <c r="BI605" s="186">
        <f>IF(N605="nulová",J605,0)</f>
        <v>0</v>
      </c>
      <c r="BJ605" s="16" t="s">
        <v>79</v>
      </c>
      <c r="BK605" s="186">
        <f>ROUND(I605*H605,2)</f>
        <v>0</v>
      </c>
      <c r="BL605" s="16" t="s">
        <v>140</v>
      </c>
      <c r="BM605" s="16" t="s">
        <v>608</v>
      </c>
    </row>
    <row r="606" spans="2:65" s="1" customFormat="1" ht="11.25">
      <c r="B606" s="33"/>
      <c r="C606" s="34"/>
      <c r="D606" s="187" t="s">
        <v>142</v>
      </c>
      <c r="E606" s="34"/>
      <c r="F606" s="188" t="s">
        <v>607</v>
      </c>
      <c r="G606" s="34"/>
      <c r="H606" s="34"/>
      <c r="I606" s="103"/>
      <c r="J606" s="34"/>
      <c r="K606" s="34"/>
      <c r="L606" s="37"/>
      <c r="M606" s="189"/>
      <c r="N606" s="59"/>
      <c r="O606" s="59"/>
      <c r="P606" s="59"/>
      <c r="Q606" s="59"/>
      <c r="R606" s="59"/>
      <c r="S606" s="59"/>
      <c r="T606" s="60"/>
      <c r="AT606" s="16" t="s">
        <v>142</v>
      </c>
      <c r="AU606" s="16" t="s">
        <v>81</v>
      </c>
    </row>
    <row r="607" spans="2:65" s="11" customFormat="1" ht="11.25">
      <c r="B607" s="190"/>
      <c r="C607" s="191"/>
      <c r="D607" s="187" t="s">
        <v>144</v>
      </c>
      <c r="E607" s="192" t="s">
        <v>1</v>
      </c>
      <c r="F607" s="193" t="s">
        <v>609</v>
      </c>
      <c r="G607" s="191"/>
      <c r="H607" s="192" t="s">
        <v>1</v>
      </c>
      <c r="I607" s="194"/>
      <c r="J607" s="191"/>
      <c r="K607" s="191"/>
      <c r="L607" s="195"/>
      <c r="M607" s="196"/>
      <c r="N607" s="197"/>
      <c r="O607" s="197"/>
      <c r="P607" s="197"/>
      <c r="Q607" s="197"/>
      <c r="R607" s="197"/>
      <c r="S607" s="197"/>
      <c r="T607" s="198"/>
      <c r="AT607" s="199" t="s">
        <v>144</v>
      </c>
      <c r="AU607" s="199" t="s">
        <v>81</v>
      </c>
      <c r="AV607" s="11" t="s">
        <v>79</v>
      </c>
      <c r="AW607" s="11" t="s">
        <v>33</v>
      </c>
      <c r="AX607" s="11" t="s">
        <v>72</v>
      </c>
      <c r="AY607" s="199" t="s">
        <v>133</v>
      </c>
    </row>
    <row r="608" spans="2:65" s="11" customFormat="1" ht="11.25">
      <c r="B608" s="190"/>
      <c r="C608" s="191"/>
      <c r="D608" s="187" t="s">
        <v>144</v>
      </c>
      <c r="E608" s="192" t="s">
        <v>1</v>
      </c>
      <c r="F608" s="193" t="s">
        <v>610</v>
      </c>
      <c r="G608" s="191"/>
      <c r="H608" s="192" t="s">
        <v>1</v>
      </c>
      <c r="I608" s="194"/>
      <c r="J608" s="191"/>
      <c r="K608" s="191"/>
      <c r="L608" s="195"/>
      <c r="M608" s="196"/>
      <c r="N608" s="197"/>
      <c r="O608" s="197"/>
      <c r="P608" s="197"/>
      <c r="Q608" s="197"/>
      <c r="R608" s="197"/>
      <c r="S608" s="197"/>
      <c r="T608" s="198"/>
      <c r="AT608" s="199" t="s">
        <v>144</v>
      </c>
      <c r="AU608" s="199" t="s">
        <v>81</v>
      </c>
      <c r="AV608" s="11" t="s">
        <v>79</v>
      </c>
      <c r="AW608" s="11" t="s">
        <v>33</v>
      </c>
      <c r="AX608" s="11" t="s">
        <v>72</v>
      </c>
      <c r="AY608" s="199" t="s">
        <v>133</v>
      </c>
    </row>
    <row r="609" spans="2:65" s="12" customFormat="1" ht="11.25">
      <c r="B609" s="200"/>
      <c r="C609" s="201"/>
      <c r="D609" s="187" t="s">
        <v>144</v>
      </c>
      <c r="E609" s="202" t="s">
        <v>1</v>
      </c>
      <c r="F609" s="203" t="s">
        <v>611</v>
      </c>
      <c r="G609" s="201"/>
      <c r="H609" s="204">
        <v>801.8</v>
      </c>
      <c r="I609" s="205"/>
      <c r="J609" s="201"/>
      <c r="K609" s="201"/>
      <c r="L609" s="206"/>
      <c r="M609" s="207"/>
      <c r="N609" s="208"/>
      <c r="O609" s="208"/>
      <c r="P609" s="208"/>
      <c r="Q609" s="208"/>
      <c r="R609" s="208"/>
      <c r="S609" s="208"/>
      <c r="T609" s="209"/>
      <c r="AT609" s="210" t="s">
        <v>144</v>
      </c>
      <c r="AU609" s="210" t="s">
        <v>81</v>
      </c>
      <c r="AV609" s="12" t="s">
        <v>81</v>
      </c>
      <c r="AW609" s="12" t="s">
        <v>33</v>
      </c>
      <c r="AX609" s="12" t="s">
        <v>72</v>
      </c>
      <c r="AY609" s="210" t="s">
        <v>133</v>
      </c>
    </row>
    <row r="610" spans="2:65" s="11" customFormat="1" ht="11.25">
      <c r="B610" s="190"/>
      <c r="C610" s="191"/>
      <c r="D610" s="187" t="s">
        <v>144</v>
      </c>
      <c r="E610" s="192" t="s">
        <v>1</v>
      </c>
      <c r="F610" s="193" t="s">
        <v>612</v>
      </c>
      <c r="G610" s="191"/>
      <c r="H610" s="192" t="s">
        <v>1</v>
      </c>
      <c r="I610" s="194"/>
      <c r="J610" s="191"/>
      <c r="K610" s="191"/>
      <c r="L610" s="195"/>
      <c r="M610" s="196"/>
      <c r="N610" s="197"/>
      <c r="O610" s="197"/>
      <c r="P610" s="197"/>
      <c r="Q610" s="197"/>
      <c r="R610" s="197"/>
      <c r="S610" s="197"/>
      <c r="T610" s="198"/>
      <c r="AT610" s="199" t="s">
        <v>144</v>
      </c>
      <c r="AU610" s="199" t="s">
        <v>81</v>
      </c>
      <c r="AV610" s="11" t="s">
        <v>79</v>
      </c>
      <c r="AW610" s="11" t="s">
        <v>33</v>
      </c>
      <c r="AX610" s="11" t="s">
        <v>72</v>
      </c>
      <c r="AY610" s="199" t="s">
        <v>133</v>
      </c>
    </row>
    <row r="611" spans="2:65" s="11" customFormat="1" ht="11.25">
      <c r="B611" s="190"/>
      <c r="C611" s="191"/>
      <c r="D611" s="187" t="s">
        <v>144</v>
      </c>
      <c r="E611" s="192" t="s">
        <v>1</v>
      </c>
      <c r="F611" s="193" t="s">
        <v>171</v>
      </c>
      <c r="G611" s="191"/>
      <c r="H611" s="192" t="s">
        <v>1</v>
      </c>
      <c r="I611" s="194"/>
      <c r="J611" s="191"/>
      <c r="K611" s="191"/>
      <c r="L611" s="195"/>
      <c r="M611" s="196"/>
      <c r="N611" s="197"/>
      <c r="O611" s="197"/>
      <c r="P611" s="197"/>
      <c r="Q611" s="197"/>
      <c r="R611" s="197"/>
      <c r="S611" s="197"/>
      <c r="T611" s="198"/>
      <c r="AT611" s="199" t="s">
        <v>144</v>
      </c>
      <c r="AU611" s="199" t="s">
        <v>81</v>
      </c>
      <c r="AV611" s="11" t="s">
        <v>79</v>
      </c>
      <c r="AW611" s="11" t="s">
        <v>33</v>
      </c>
      <c r="AX611" s="11" t="s">
        <v>72</v>
      </c>
      <c r="AY611" s="199" t="s">
        <v>133</v>
      </c>
    </row>
    <row r="612" spans="2:65" s="12" customFormat="1" ht="11.25">
      <c r="B612" s="200"/>
      <c r="C612" s="201"/>
      <c r="D612" s="187" t="s">
        <v>144</v>
      </c>
      <c r="E612" s="202" t="s">
        <v>1</v>
      </c>
      <c r="F612" s="203" t="s">
        <v>162</v>
      </c>
      <c r="G612" s="201"/>
      <c r="H612" s="204">
        <v>195.8</v>
      </c>
      <c r="I612" s="205"/>
      <c r="J612" s="201"/>
      <c r="K612" s="201"/>
      <c r="L612" s="206"/>
      <c r="M612" s="207"/>
      <c r="N612" s="208"/>
      <c r="O612" s="208"/>
      <c r="P612" s="208"/>
      <c r="Q612" s="208"/>
      <c r="R612" s="208"/>
      <c r="S612" s="208"/>
      <c r="T612" s="209"/>
      <c r="AT612" s="210" t="s">
        <v>144</v>
      </c>
      <c r="AU612" s="210" t="s">
        <v>81</v>
      </c>
      <c r="AV612" s="12" t="s">
        <v>81</v>
      </c>
      <c r="AW612" s="12" t="s">
        <v>33</v>
      </c>
      <c r="AX612" s="12" t="s">
        <v>72</v>
      </c>
      <c r="AY612" s="210" t="s">
        <v>133</v>
      </c>
    </row>
    <row r="613" spans="2:65" s="12" customFormat="1" ht="11.25">
      <c r="B613" s="200"/>
      <c r="C613" s="201"/>
      <c r="D613" s="187" t="s">
        <v>144</v>
      </c>
      <c r="E613" s="202" t="s">
        <v>1</v>
      </c>
      <c r="F613" s="203" t="s">
        <v>163</v>
      </c>
      <c r="G613" s="201"/>
      <c r="H613" s="204">
        <v>487.52</v>
      </c>
      <c r="I613" s="205"/>
      <c r="J613" s="201"/>
      <c r="K613" s="201"/>
      <c r="L613" s="206"/>
      <c r="M613" s="207"/>
      <c r="N613" s="208"/>
      <c r="O613" s="208"/>
      <c r="P613" s="208"/>
      <c r="Q613" s="208"/>
      <c r="R613" s="208"/>
      <c r="S613" s="208"/>
      <c r="T613" s="209"/>
      <c r="AT613" s="210" t="s">
        <v>144</v>
      </c>
      <c r="AU613" s="210" t="s">
        <v>81</v>
      </c>
      <c r="AV613" s="12" t="s">
        <v>81</v>
      </c>
      <c r="AW613" s="12" t="s">
        <v>33</v>
      </c>
      <c r="AX613" s="12" t="s">
        <v>72</v>
      </c>
      <c r="AY613" s="210" t="s">
        <v>133</v>
      </c>
    </row>
    <row r="614" spans="2:65" s="12" customFormat="1" ht="11.25">
      <c r="B614" s="200"/>
      <c r="C614" s="201"/>
      <c r="D614" s="187" t="s">
        <v>144</v>
      </c>
      <c r="E614" s="202" t="s">
        <v>1</v>
      </c>
      <c r="F614" s="203" t="s">
        <v>165</v>
      </c>
      <c r="G614" s="201"/>
      <c r="H614" s="204">
        <v>32.700000000000003</v>
      </c>
      <c r="I614" s="205"/>
      <c r="J614" s="201"/>
      <c r="K614" s="201"/>
      <c r="L614" s="206"/>
      <c r="M614" s="207"/>
      <c r="N614" s="208"/>
      <c r="O614" s="208"/>
      <c r="P614" s="208"/>
      <c r="Q614" s="208"/>
      <c r="R614" s="208"/>
      <c r="S614" s="208"/>
      <c r="T614" s="209"/>
      <c r="AT614" s="210" t="s">
        <v>144</v>
      </c>
      <c r="AU614" s="210" t="s">
        <v>81</v>
      </c>
      <c r="AV614" s="12" t="s">
        <v>81</v>
      </c>
      <c r="AW614" s="12" t="s">
        <v>33</v>
      </c>
      <c r="AX614" s="12" t="s">
        <v>72</v>
      </c>
      <c r="AY614" s="210" t="s">
        <v>133</v>
      </c>
    </row>
    <row r="615" spans="2:65" s="13" customFormat="1" ht="11.25">
      <c r="B615" s="211"/>
      <c r="C615" s="212"/>
      <c r="D615" s="187" t="s">
        <v>144</v>
      </c>
      <c r="E615" s="213" t="s">
        <v>1</v>
      </c>
      <c r="F615" s="214" t="s">
        <v>149</v>
      </c>
      <c r="G615" s="212"/>
      <c r="H615" s="215">
        <v>1517.82</v>
      </c>
      <c r="I615" s="216"/>
      <c r="J615" s="212"/>
      <c r="K615" s="212"/>
      <c r="L615" s="217"/>
      <c r="M615" s="218"/>
      <c r="N615" s="219"/>
      <c r="O615" s="219"/>
      <c r="P615" s="219"/>
      <c r="Q615" s="219"/>
      <c r="R615" s="219"/>
      <c r="S615" s="219"/>
      <c r="T615" s="220"/>
      <c r="AT615" s="221" t="s">
        <v>144</v>
      </c>
      <c r="AU615" s="221" t="s">
        <v>81</v>
      </c>
      <c r="AV615" s="13" t="s">
        <v>140</v>
      </c>
      <c r="AW615" s="13" t="s">
        <v>33</v>
      </c>
      <c r="AX615" s="13" t="s">
        <v>79</v>
      </c>
      <c r="AY615" s="221" t="s">
        <v>133</v>
      </c>
    </row>
    <row r="616" spans="2:65" s="1" customFormat="1" ht="16.5" customHeight="1">
      <c r="B616" s="33"/>
      <c r="C616" s="175" t="s">
        <v>613</v>
      </c>
      <c r="D616" s="175" t="s">
        <v>135</v>
      </c>
      <c r="E616" s="176" t="s">
        <v>614</v>
      </c>
      <c r="F616" s="177" t="s">
        <v>615</v>
      </c>
      <c r="G616" s="178" t="s">
        <v>138</v>
      </c>
      <c r="H616" s="179">
        <v>2051.02</v>
      </c>
      <c r="I616" s="180"/>
      <c r="J616" s="181">
        <f>ROUND(I616*H616,2)</f>
        <v>0</v>
      </c>
      <c r="K616" s="177" t="s">
        <v>616</v>
      </c>
      <c r="L616" s="37"/>
      <c r="M616" s="182" t="s">
        <v>1</v>
      </c>
      <c r="N616" s="183" t="s">
        <v>43</v>
      </c>
      <c r="O616" s="59"/>
      <c r="P616" s="184">
        <f>O616*H616</f>
        <v>0</v>
      </c>
      <c r="Q616" s="184">
        <v>0</v>
      </c>
      <c r="R616" s="184">
        <f>Q616*H616</f>
        <v>0</v>
      </c>
      <c r="S616" s="184">
        <v>0</v>
      </c>
      <c r="T616" s="185">
        <f>S616*H616</f>
        <v>0</v>
      </c>
      <c r="AR616" s="16" t="s">
        <v>140</v>
      </c>
      <c r="AT616" s="16" t="s">
        <v>135</v>
      </c>
      <c r="AU616" s="16" t="s">
        <v>81</v>
      </c>
      <c r="AY616" s="16" t="s">
        <v>133</v>
      </c>
      <c r="BE616" s="186">
        <f>IF(N616="základní",J616,0)</f>
        <v>0</v>
      </c>
      <c r="BF616" s="186">
        <f>IF(N616="snížená",J616,0)</f>
        <v>0</v>
      </c>
      <c r="BG616" s="186">
        <f>IF(N616="zákl. přenesená",J616,0)</f>
        <v>0</v>
      </c>
      <c r="BH616" s="186">
        <f>IF(N616="sníž. přenesená",J616,0)</f>
        <v>0</v>
      </c>
      <c r="BI616" s="186">
        <f>IF(N616="nulová",J616,0)</f>
        <v>0</v>
      </c>
      <c r="BJ616" s="16" t="s">
        <v>79</v>
      </c>
      <c r="BK616" s="186">
        <f>ROUND(I616*H616,2)</f>
        <v>0</v>
      </c>
      <c r="BL616" s="16" t="s">
        <v>140</v>
      </c>
      <c r="BM616" s="16" t="s">
        <v>617</v>
      </c>
    </row>
    <row r="617" spans="2:65" s="1" customFormat="1" ht="11.25">
      <c r="B617" s="33"/>
      <c r="C617" s="34"/>
      <c r="D617" s="187" t="s">
        <v>142</v>
      </c>
      <c r="E617" s="34"/>
      <c r="F617" s="188" t="s">
        <v>618</v>
      </c>
      <c r="G617" s="34"/>
      <c r="H617" s="34"/>
      <c r="I617" s="103"/>
      <c r="J617" s="34"/>
      <c r="K617" s="34"/>
      <c r="L617" s="37"/>
      <c r="M617" s="189"/>
      <c r="N617" s="59"/>
      <c r="O617" s="59"/>
      <c r="P617" s="59"/>
      <c r="Q617" s="59"/>
      <c r="R617" s="59"/>
      <c r="S617" s="59"/>
      <c r="T617" s="60"/>
      <c r="AT617" s="16" t="s">
        <v>142</v>
      </c>
      <c r="AU617" s="16" t="s">
        <v>81</v>
      </c>
    </row>
    <row r="618" spans="2:65" s="11" customFormat="1" ht="11.25">
      <c r="B618" s="190"/>
      <c r="C618" s="191"/>
      <c r="D618" s="187" t="s">
        <v>144</v>
      </c>
      <c r="E618" s="192" t="s">
        <v>1</v>
      </c>
      <c r="F618" s="193" t="s">
        <v>609</v>
      </c>
      <c r="G618" s="191"/>
      <c r="H618" s="192" t="s">
        <v>1</v>
      </c>
      <c r="I618" s="194"/>
      <c r="J618" s="191"/>
      <c r="K618" s="191"/>
      <c r="L618" s="195"/>
      <c r="M618" s="196"/>
      <c r="N618" s="197"/>
      <c r="O618" s="197"/>
      <c r="P618" s="197"/>
      <c r="Q618" s="197"/>
      <c r="R618" s="197"/>
      <c r="S618" s="197"/>
      <c r="T618" s="198"/>
      <c r="AT618" s="199" t="s">
        <v>144</v>
      </c>
      <c r="AU618" s="199" t="s">
        <v>81</v>
      </c>
      <c r="AV618" s="11" t="s">
        <v>79</v>
      </c>
      <c r="AW618" s="11" t="s">
        <v>33</v>
      </c>
      <c r="AX618" s="11" t="s">
        <v>72</v>
      </c>
      <c r="AY618" s="199" t="s">
        <v>133</v>
      </c>
    </row>
    <row r="619" spans="2:65" s="11" customFormat="1" ht="11.25">
      <c r="B619" s="190"/>
      <c r="C619" s="191"/>
      <c r="D619" s="187" t="s">
        <v>144</v>
      </c>
      <c r="E619" s="192" t="s">
        <v>1</v>
      </c>
      <c r="F619" s="193" t="s">
        <v>610</v>
      </c>
      <c r="G619" s="191"/>
      <c r="H619" s="192" t="s">
        <v>1</v>
      </c>
      <c r="I619" s="194"/>
      <c r="J619" s="191"/>
      <c r="K619" s="191"/>
      <c r="L619" s="195"/>
      <c r="M619" s="196"/>
      <c r="N619" s="197"/>
      <c r="O619" s="197"/>
      <c r="P619" s="197"/>
      <c r="Q619" s="197"/>
      <c r="R619" s="197"/>
      <c r="S619" s="197"/>
      <c r="T619" s="198"/>
      <c r="AT619" s="199" t="s">
        <v>144</v>
      </c>
      <c r="AU619" s="199" t="s">
        <v>81</v>
      </c>
      <c r="AV619" s="11" t="s">
        <v>79</v>
      </c>
      <c r="AW619" s="11" t="s">
        <v>33</v>
      </c>
      <c r="AX619" s="11" t="s">
        <v>72</v>
      </c>
      <c r="AY619" s="199" t="s">
        <v>133</v>
      </c>
    </row>
    <row r="620" spans="2:65" s="11" customFormat="1" ht="11.25">
      <c r="B620" s="190"/>
      <c r="C620" s="191"/>
      <c r="D620" s="187" t="s">
        <v>144</v>
      </c>
      <c r="E620" s="192" t="s">
        <v>1</v>
      </c>
      <c r="F620" s="193" t="s">
        <v>153</v>
      </c>
      <c r="G620" s="191"/>
      <c r="H620" s="192" t="s">
        <v>1</v>
      </c>
      <c r="I620" s="194"/>
      <c r="J620" s="191"/>
      <c r="K620" s="191"/>
      <c r="L620" s="195"/>
      <c r="M620" s="196"/>
      <c r="N620" s="197"/>
      <c r="O620" s="197"/>
      <c r="P620" s="197"/>
      <c r="Q620" s="197"/>
      <c r="R620" s="197"/>
      <c r="S620" s="197"/>
      <c r="T620" s="198"/>
      <c r="AT620" s="199" t="s">
        <v>144</v>
      </c>
      <c r="AU620" s="199" t="s">
        <v>81</v>
      </c>
      <c r="AV620" s="11" t="s">
        <v>79</v>
      </c>
      <c r="AW620" s="11" t="s">
        <v>33</v>
      </c>
      <c r="AX620" s="11" t="s">
        <v>72</v>
      </c>
      <c r="AY620" s="199" t="s">
        <v>133</v>
      </c>
    </row>
    <row r="621" spans="2:65" s="11" customFormat="1" ht="11.25">
      <c r="B621" s="190"/>
      <c r="C621" s="191"/>
      <c r="D621" s="187" t="s">
        <v>144</v>
      </c>
      <c r="E621" s="192" t="s">
        <v>1</v>
      </c>
      <c r="F621" s="193" t="s">
        <v>146</v>
      </c>
      <c r="G621" s="191"/>
      <c r="H621" s="192" t="s">
        <v>1</v>
      </c>
      <c r="I621" s="194"/>
      <c r="J621" s="191"/>
      <c r="K621" s="191"/>
      <c r="L621" s="195"/>
      <c r="M621" s="196"/>
      <c r="N621" s="197"/>
      <c r="O621" s="197"/>
      <c r="P621" s="197"/>
      <c r="Q621" s="197"/>
      <c r="R621" s="197"/>
      <c r="S621" s="197"/>
      <c r="T621" s="198"/>
      <c r="AT621" s="199" t="s">
        <v>144</v>
      </c>
      <c r="AU621" s="199" t="s">
        <v>81</v>
      </c>
      <c r="AV621" s="11" t="s">
        <v>79</v>
      </c>
      <c r="AW621" s="11" t="s">
        <v>33</v>
      </c>
      <c r="AX621" s="11" t="s">
        <v>72</v>
      </c>
      <c r="AY621" s="199" t="s">
        <v>133</v>
      </c>
    </row>
    <row r="622" spans="2:65" s="11" customFormat="1" ht="11.25">
      <c r="B622" s="190"/>
      <c r="C622" s="191"/>
      <c r="D622" s="187" t="s">
        <v>144</v>
      </c>
      <c r="E622" s="192" t="s">
        <v>1</v>
      </c>
      <c r="F622" s="193" t="s">
        <v>147</v>
      </c>
      <c r="G622" s="191"/>
      <c r="H622" s="192" t="s">
        <v>1</v>
      </c>
      <c r="I622" s="194"/>
      <c r="J622" s="191"/>
      <c r="K622" s="191"/>
      <c r="L622" s="195"/>
      <c r="M622" s="196"/>
      <c r="N622" s="197"/>
      <c r="O622" s="197"/>
      <c r="P622" s="197"/>
      <c r="Q622" s="197"/>
      <c r="R622" s="197"/>
      <c r="S622" s="197"/>
      <c r="T622" s="198"/>
      <c r="AT622" s="199" t="s">
        <v>144</v>
      </c>
      <c r="AU622" s="199" t="s">
        <v>81</v>
      </c>
      <c r="AV622" s="11" t="s">
        <v>79</v>
      </c>
      <c r="AW622" s="11" t="s">
        <v>33</v>
      </c>
      <c r="AX622" s="11" t="s">
        <v>72</v>
      </c>
      <c r="AY622" s="199" t="s">
        <v>133</v>
      </c>
    </row>
    <row r="623" spans="2:65" s="12" customFormat="1" ht="11.25">
      <c r="B623" s="200"/>
      <c r="C623" s="201"/>
      <c r="D623" s="187" t="s">
        <v>144</v>
      </c>
      <c r="E623" s="202" t="s">
        <v>1</v>
      </c>
      <c r="F623" s="203" t="s">
        <v>619</v>
      </c>
      <c r="G623" s="201"/>
      <c r="H623" s="204">
        <v>801.8</v>
      </c>
      <c r="I623" s="205"/>
      <c r="J623" s="201"/>
      <c r="K623" s="201"/>
      <c r="L623" s="206"/>
      <c r="M623" s="207"/>
      <c r="N623" s="208"/>
      <c r="O623" s="208"/>
      <c r="P623" s="208"/>
      <c r="Q623" s="208"/>
      <c r="R623" s="208"/>
      <c r="S623" s="208"/>
      <c r="T623" s="209"/>
      <c r="AT623" s="210" t="s">
        <v>144</v>
      </c>
      <c r="AU623" s="210" t="s">
        <v>81</v>
      </c>
      <c r="AV623" s="12" t="s">
        <v>81</v>
      </c>
      <c r="AW623" s="12" t="s">
        <v>33</v>
      </c>
      <c r="AX623" s="12" t="s">
        <v>72</v>
      </c>
      <c r="AY623" s="210" t="s">
        <v>133</v>
      </c>
    </row>
    <row r="624" spans="2:65" s="11" customFormat="1" ht="11.25">
      <c r="B624" s="190"/>
      <c r="C624" s="191"/>
      <c r="D624" s="187" t="s">
        <v>144</v>
      </c>
      <c r="E624" s="192" t="s">
        <v>1</v>
      </c>
      <c r="F624" s="193" t="s">
        <v>620</v>
      </c>
      <c r="G624" s="191"/>
      <c r="H624" s="192" t="s">
        <v>1</v>
      </c>
      <c r="I624" s="194"/>
      <c r="J624" s="191"/>
      <c r="K624" s="191"/>
      <c r="L624" s="195"/>
      <c r="M624" s="196"/>
      <c r="N624" s="197"/>
      <c r="O624" s="197"/>
      <c r="P624" s="197"/>
      <c r="Q624" s="197"/>
      <c r="R624" s="197"/>
      <c r="S624" s="197"/>
      <c r="T624" s="198"/>
      <c r="AT624" s="199" t="s">
        <v>144</v>
      </c>
      <c r="AU624" s="199" t="s">
        <v>81</v>
      </c>
      <c r="AV624" s="11" t="s">
        <v>79</v>
      </c>
      <c r="AW624" s="11" t="s">
        <v>33</v>
      </c>
      <c r="AX624" s="11" t="s">
        <v>72</v>
      </c>
      <c r="AY624" s="199" t="s">
        <v>133</v>
      </c>
    </row>
    <row r="625" spans="2:65" s="11" customFormat="1" ht="11.25">
      <c r="B625" s="190"/>
      <c r="C625" s="191"/>
      <c r="D625" s="187" t="s">
        <v>144</v>
      </c>
      <c r="E625" s="192" t="s">
        <v>1</v>
      </c>
      <c r="F625" s="193" t="s">
        <v>171</v>
      </c>
      <c r="G625" s="191"/>
      <c r="H625" s="192" t="s">
        <v>1</v>
      </c>
      <c r="I625" s="194"/>
      <c r="J625" s="191"/>
      <c r="K625" s="191"/>
      <c r="L625" s="195"/>
      <c r="M625" s="196"/>
      <c r="N625" s="197"/>
      <c r="O625" s="197"/>
      <c r="P625" s="197"/>
      <c r="Q625" s="197"/>
      <c r="R625" s="197"/>
      <c r="S625" s="197"/>
      <c r="T625" s="198"/>
      <c r="AT625" s="199" t="s">
        <v>144</v>
      </c>
      <c r="AU625" s="199" t="s">
        <v>81</v>
      </c>
      <c r="AV625" s="11" t="s">
        <v>79</v>
      </c>
      <c r="AW625" s="11" t="s">
        <v>33</v>
      </c>
      <c r="AX625" s="11" t="s">
        <v>72</v>
      </c>
      <c r="AY625" s="199" t="s">
        <v>133</v>
      </c>
    </row>
    <row r="626" spans="2:65" s="12" customFormat="1" ht="11.25">
      <c r="B626" s="200"/>
      <c r="C626" s="201"/>
      <c r="D626" s="187" t="s">
        <v>144</v>
      </c>
      <c r="E626" s="202" t="s">
        <v>1</v>
      </c>
      <c r="F626" s="203" t="s">
        <v>621</v>
      </c>
      <c r="G626" s="201"/>
      <c r="H626" s="204">
        <v>391.6</v>
      </c>
      <c r="I626" s="205"/>
      <c r="J626" s="201"/>
      <c r="K626" s="201"/>
      <c r="L626" s="206"/>
      <c r="M626" s="207"/>
      <c r="N626" s="208"/>
      <c r="O626" s="208"/>
      <c r="P626" s="208"/>
      <c r="Q626" s="208"/>
      <c r="R626" s="208"/>
      <c r="S626" s="208"/>
      <c r="T626" s="209"/>
      <c r="AT626" s="210" t="s">
        <v>144</v>
      </c>
      <c r="AU626" s="210" t="s">
        <v>81</v>
      </c>
      <c r="AV626" s="12" t="s">
        <v>81</v>
      </c>
      <c r="AW626" s="12" t="s">
        <v>33</v>
      </c>
      <c r="AX626" s="12" t="s">
        <v>72</v>
      </c>
      <c r="AY626" s="210" t="s">
        <v>133</v>
      </c>
    </row>
    <row r="627" spans="2:65" s="12" customFormat="1" ht="11.25">
      <c r="B627" s="200"/>
      <c r="C627" s="201"/>
      <c r="D627" s="187" t="s">
        <v>144</v>
      </c>
      <c r="E627" s="202" t="s">
        <v>1</v>
      </c>
      <c r="F627" s="203" t="s">
        <v>622</v>
      </c>
      <c r="G627" s="201"/>
      <c r="H627" s="204">
        <v>792.22</v>
      </c>
      <c r="I627" s="205"/>
      <c r="J627" s="201"/>
      <c r="K627" s="201"/>
      <c r="L627" s="206"/>
      <c r="M627" s="207"/>
      <c r="N627" s="208"/>
      <c r="O627" s="208"/>
      <c r="P627" s="208"/>
      <c r="Q627" s="208"/>
      <c r="R627" s="208"/>
      <c r="S627" s="208"/>
      <c r="T627" s="209"/>
      <c r="AT627" s="210" t="s">
        <v>144</v>
      </c>
      <c r="AU627" s="210" t="s">
        <v>81</v>
      </c>
      <c r="AV627" s="12" t="s">
        <v>81</v>
      </c>
      <c r="AW627" s="12" t="s">
        <v>33</v>
      </c>
      <c r="AX627" s="12" t="s">
        <v>72</v>
      </c>
      <c r="AY627" s="210" t="s">
        <v>133</v>
      </c>
    </row>
    <row r="628" spans="2:65" s="11" customFormat="1" ht="11.25">
      <c r="B628" s="190"/>
      <c r="C628" s="191"/>
      <c r="D628" s="187" t="s">
        <v>144</v>
      </c>
      <c r="E628" s="192" t="s">
        <v>1</v>
      </c>
      <c r="F628" s="193" t="s">
        <v>164</v>
      </c>
      <c r="G628" s="191"/>
      <c r="H628" s="192" t="s">
        <v>1</v>
      </c>
      <c r="I628" s="194"/>
      <c r="J628" s="191"/>
      <c r="K628" s="191"/>
      <c r="L628" s="195"/>
      <c r="M628" s="196"/>
      <c r="N628" s="197"/>
      <c r="O628" s="197"/>
      <c r="P628" s="197"/>
      <c r="Q628" s="197"/>
      <c r="R628" s="197"/>
      <c r="S628" s="197"/>
      <c r="T628" s="198"/>
      <c r="AT628" s="199" t="s">
        <v>144</v>
      </c>
      <c r="AU628" s="199" t="s">
        <v>81</v>
      </c>
      <c r="AV628" s="11" t="s">
        <v>79</v>
      </c>
      <c r="AW628" s="11" t="s">
        <v>33</v>
      </c>
      <c r="AX628" s="11" t="s">
        <v>72</v>
      </c>
      <c r="AY628" s="199" t="s">
        <v>133</v>
      </c>
    </row>
    <row r="629" spans="2:65" s="12" customFormat="1" ht="11.25">
      <c r="B629" s="200"/>
      <c r="C629" s="201"/>
      <c r="D629" s="187" t="s">
        <v>144</v>
      </c>
      <c r="E629" s="202" t="s">
        <v>1</v>
      </c>
      <c r="F629" s="203" t="s">
        <v>623</v>
      </c>
      <c r="G629" s="201"/>
      <c r="H629" s="204">
        <v>65.400000000000006</v>
      </c>
      <c r="I629" s="205"/>
      <c r="J629" s="201"/>
      <c r="K629" s="201"/>
      <c r="L629" s="206"/>
      <c r="M629" s="207"/>
      <c r="N629" s="208"/>
      <c r="O629" s="208"/>
      <c r="P629" s="208"/>
      <c r="Q629" s="208"/>
      <c r="R629" s="208"/>
      <c r="S629" s="208"/>
      <c r="T629" s="209"/>
      <c r="AT629" s="210" t="s">
        <v>144</v>
      </c>
      <c r="AU629" s="210" t="s">
        <v>81</v>
      </c>
      <c r="AV629" s="12" t="s">
        <v>81</v>
      </c>
      <c r="AW629" s="12" t="s">
        <v>33</v>
      </c>
      <c r="AX629" s="12" t="s">
        <v>72</v>
      </c>
      <c r="AY629" s="210" t="s">
        <v>133</v>
      </c>
    </row>
    <row r="630" spans="2:65" s="13" customFormat="1" ht="11.25">
      <c r="B630" s="211"/>
      <c r="C630" s="212"/>
      <c r="D630" s="187" t="s">
        <v>144</v>
      </c>
      <c r="E630" s="213" t="s">
        <v>1</v>
      </c>
      <c r="F630" s="214" t="s">
        <v>149</v>
      </c>
      <c r="G630" s="212"/>
      <c r="H630" s="215">
        <v>2051.02</v>
      </c>
      <c r="I630" s="216"/>
      <c r="J630" s="212"/>
      <c r="K630" s="212"/>
      <c r="L630" s="217"/>
      <c r="M630" s="218"/>
      <c r="N630" s="219"/>
      <c r="O630" s="219"/>
      <c r="P630" s="219"/>
      <c r="Q630" s="219"/>
      <c r="R630" s="219"/>
      <c r="S630" s="219"/>
      <c r="T630" s="220"/>
      <c r="AT630" s="221" t="s">
        <v>144</v>
      </c>
      <c r="AU630" s="221" t="s">
        <v>81</v>
      </c>
      <c r="AV630" s="13" t="s">
        <v>140</v>
      </c>
      <c r="AW630" s="13" t="s">
        <v>33</v>
      </c>
      <c r="AX630" s="13" t="s">
        <v>79</v>
      </c>
      <c r="AY630" s="221" t="s">
        <v>133</v>
      </c>
    </row>
    <row r="631" spans="2:65" s="1" customFormat="1" ht="16.5" customHeight="1">
      <c r="B631" s="33"/>
      <c r="C631" s="175" t="s">
        <v>624</v>
      </c>
      <c r="D631" s="175" t="s">
        <v>135</v>
      </c>
      <c r="E631" s="176" t="s">
        <v>625</v>
      </c>
      <c r="F631" s="177" t="s">
        <v>626</v>
      </c>
      <c r="G631" s="178" t="s">
        <v>138</v>
      </c>
      <c r="H631" s="179">
        <v>2051.02</v>
      </c>
      <c r="I631" s="180"/>
      <c r="J631" s="181">
        <f>ROUND(I631*H631,2)</f>
        <v>0</v>
      </c>
      <c r="K631" s="177" t="s">
        <v>139</v>
      </c>
      <c r="L631" s="37"/>
      <c r="M631" s="182" t="s">
        <v>1</v>
      </c>
      <c r="N631" s="183" t="s">
        <v>43</v>
      </c>
      <c r="O631" s="59"/>
      <c r="P631" s="184">
        <f>O631*H631</f>
        <v>0</v>
      </c>
      <c r="Q631" s="184">
        <v>0.12966</v>
      </c>
      <c r="R631" s="184">
        <f>Q631*H631</f>
        <v>265.93525319999998</v>
      </c>
      <c r="S631" s="184">
        <v>0</v>
      </c>
      <c r="T631" s="185">
        <f>S631*H631</f>
        <v>0</v>
      </c>
      <c r="AR631" s="16" t="s">
        <v>140</v>
      </c>
      <c r="AT631" s="16" t="s">
        <v>135</v>
      </c>
      <c r="AU631" s="16" t="s">
        <v>81</v>
      </c>
      <c r="AY631" s="16" t="s">
        <v>133</v>
      </c>
      <c r="BE631" s="186">
        <f>IF(N631="základní",J631,0)</f>
        <v>0</v>
      </c>
      <c r="BF631" s="186">
        <f>IF(N631="snížená",J631,0)</f>
        <v>0</v>
      </c>
      <c r="BG631" s="186">
        <f>IF(N631="zákl. přenesená",J631,0)</f>
        <v>0</v>
      </c>
      <c r="BH631" s="186">
        <f>IF(N631="sníž. přenesená",J631,0)</f>
        <v>0</v>
      </c>
      <c r="BI631" s="186">
        <f>IF(N631="nulová",J631,0)</f>
        <v>0</v>
      </c>
      <c r="BJ631" s="16" t="s">
        <v>79</v>
      </c>
      <c r="BK631" s="186">
        <f>ROUND(I631*H631,2)</f>
        <v>0</v>
      </c>
      <c r="BL631" s="16" t="s">
        <v>140</v>
      </c>
      <c r="BM631" s="16" t="s">
        <v>627</v>
      </c>
    </row>
    <row r="632" spans="2:65" s="1" customFormat="1" ht="11.25">
      <c r="B632" s="33"/>
      <c r="C632" s="34"/>
      <c r="D632" s="187" t="s">
        <v>142</v>
      </c>
      <c r="E632" s="34"/>
      <c r="F632" s="188" t="s">
        <v>626</v>
      </c>
      <c r="G632" s="34"/>
      <c r="H632" s="34"/>
      <c r="I632" s="103"/>
      <c r="J632" s="34"/>
      <c r="K632" s="34"/>
      <c r="L632" s="37"/>
      <c r="M632" s="189"/>
      <c r="N632" s="59"/>
      <c r="O632" s="59"/>
      <c r="P632" s="59"/>
      <c r="Q632" s="59"/>
      <c r="R632" s="59"/>
      <c r="S632" s="59"/>
      <c r="T632" s="60"/>
      <c r="AT632" s="16" t="s">
        <v>142</v>
      </c>
      <c r="AU632" s="16" t="s">
        <v>81</v>
      </c>
    </row>
    <row r="633" spans="2:65" s="11" customFormat="1" ht="11.25">
      <c r="B633" s="190"/>
      <c r="C633" s="191"/>
      <c r="D633" s="187" t="s">
        <v>144</v>
      </c>
      <c r="E633" s="192" t="s">
        <v>1</v>
      </c>
      <c r="F633" s="193" t="s">
        <v>153</v>
      </c>
      <c r="G633" s="191"/>
      <c r="H633" s="192" t="s">
        <v>1</v>
      </c>
      <c r="I633" s="194"/>
      <c r="J633" s="191"/>
      <c r="K633" s="191"/>
      <c r="L633" s="195"/>
      <c r="M633" s="196"/>
      <c r="N633" s="197"/>
      <c r="O633" s="197"/>
      <c r="P633" s="197"/>
      <c r="Q633" s="197"/>
      <c r="R633" s="197"/>
      <c r="S633" s="197"/>
      <c r="T633" s="198"/>
      <c r="AT633" s="199" t="s">
        <v>144</v>
      </c>
      <c r="AU633" s="199" t="s">
        <v>81</v>
      </c>
      <c r="AV633" s="11" t="s">
        <v>79</v>
      </c>
      <c r="AW633" s="11" t="s">
        <v>33</v>
      </c>
      <c r="AX633" s="11" t="s">
        <v>72</v>
      </c>
      <c r="AY633" s="199" t="s">
        <v>133</v>
      </c>
    </row>
    <row r="634" spans="2:65" s="11" customFormat="1" ht="11.25">
      <c r="B634" s="190"/>
      <c r="C634" s="191"/>
      <c r="D634" s="187" t="s">
        <v>144</v>
      </c>
      <c r="E634" s="192" t="s">
        <v>1</v>
      </c>
      <c r="F634" s="193" t="s">
        <v>146</v>
      </c>
      <c r="G634" s="191"/>
      <c r="H634" s="192" t="s">
        <v>1</v>
      </c>
      <c r="I634" s="194"/>
      <c r="J634" s="191"/>
      <c r="K634" s="191"/>
      <c r="L634" s="195"/>
      <c r="M634" s="196"/>
      <c r="N634" s="197"/>
      <c r="O634" s="197"/>
      <c r="P634" s="197"/>
      <c r="Q634" s="197"/>
      <c r="R634" s="197"/>
      <c r="S634" s="197"/>
      <c r="T634" s="198"/>
      <c r="AT634" s="199" t="s">
        <v>144</v>
      </c>
      <c r="AU634" s="199" t="s">
        <v>81</v>
      </c>
      <c r="AV634" s="11" t="s">
        <v>79</v>
      </c>
      <c r="AW634" s="11" t="s">
        <v>33</v>
      </c>
      <c r="AX634" s="11" t="s">
        <v>72</v>
      </c>
      <c r="AY634" s="199" t="s">
        <v>133</v>
      </c>
    </row>
    <row r="635" spans="2:65" s="11" customFormat="1" ht="11.25">
      <c r="B635" s="190"/>
      <c r="C635" s="191"/>
      <c r="D635" s="187" t="s">
        <v>144</v>
      </c>
      <c r="E635" s="192" t="s">
        <v>1</v>
      </c>
      <c r="F635" s="193" t="s">
        <v>147</v>
      </c>
      <c r="G635" s="191"/>
      <c r="H635" s="192" t="s">
        <v>1</v>
      </c>
      <c r="I635" s="194"/>
      <c r="J635" s="191"/>
      <c r="K635" s="191"/>
      <c r="L635" s="195"/>
      <c r="M635" s="196"/>
      <c r="N635" s="197"/>
      <c r="O635" s="197"/>
      <c r="P635" s="197"/>
      <c r="Q635" s="197"/>
      <c r="R635" s="197"/>
      <c r="S635" s="197"/>
      <c r="T635" s="198"/>
      <c r="AT635" s="199" t="s">
        <v>144</v>
      </c>
      <c r="AU635" s="199" t="s">
        <v>81</v>
      </c>
      <c r="AV635" s="11" t="s">
        <v>79</v>
      </c>
      <c r="AW635" s="11" t="s">
        <v>33</v>
      </c>
      <c r="AX635" s="11" t="s">
        <v>72</v>
      </c>
      <c r="AY635" s="199" t="s">
        <v>133</v>
      </c>
    </row>
    <row r="636" spans="2:65" s="12" customFormat="1" ht="11.25">
      <c r="B636" s="200"/>
      <c r="C636" s="201"/>
      <c r="D636" s="187" t="s">
        <v>144</v>
      </c>
      <c r="E636" s="202" t="s">
        <v>1</v>
      </c>
      <c r="F636" s="203" t="s">
        <v>619</v>
      </c>
      <c r="G636" s="201"/>
      <c r="H636" s="204">
        <v>801.8</v>
      </c>
      <c r="I636" s="205"/>
      <c r="J636" s="201"/>
      <c r="K636" s="201"/>
      <c r="L636" s="206"/>
      <c r="M636" s="207"/>
      <c r="N636" s="208"/>
      <c r="O636" s="208"/>
      <c r="P636" s="208"/>
      <c r="Q636" s="208"/>
      <c r="R636" s="208"/>
      <c r="S636" s="208"/>
      <c r="T636" s="209"/>
      <c r="AT636" s="210" t="s">
        <v>144</v>
      </c>
      <c r="AU636" s="210" t="s">
        <v>81</v>
      </c>
      <c r="AV636" s="12" t="s">
        <v>81</v>
      </c>
      <c r="AW636" s="12" t="s">
        <v>33</v>
      </c>
      <c r="AX636" s="12" t="s">
        <v>72</v>
      </c>
      <c r="AY636" s="210" t="s">
        <v>133</v>
      </c>
    </row>
    <row r="637" spans="2:65" s="11" customFormat="1" ht="11.25">
      <c r="B637" s="190"/>
      <c r="C637" s="191"/>
      <c r="D637" s="187" t="s">
        <v>144</v>
      </c>
      <c r="E637" s="192" t="s">
        <v>1</v>
      </c>
      <c r="F637" s="193" t="s">
        <v>620</v>
      </c>
      <c r="G637" s="191"/>
      <c r="H637" s="192" t="s">
        <v>1</v>
      </c>
      <c r="I637" s="194"/>
      <c r="J637" s="191"/>
      <c r="K637" s="191"/>
      <c r="L637" s="195"/>
      <c r="M637" s="196"/>
      <c r="N637" s="197"/>
      <c r="O637" s="197"/>
      <c r="P637" s="197"/>
      <c r="Q637" s="197"/>
      <c r="R637" s="197"/>
      <c r="S637" s="197"/>
      <c r="T637" s="198"/>
      <c r="AT637" s="199" t="s">
        <v>144</v>
      </c>
      <c r="AU637" s="199" t="s">
        <v>81</v>
      </c>
      <c r="AV637" s="11" t="s">
        <v>79</v>
      </c>
      <c r="AW637" s="11" t="s">
        <v>33</v>
      </c>
      <c r="AX637" s="11" t="s">
        <v>72</v>
      </c>
      <c r="AY637" s="199" t="s">
        <v>133</v>
      </c>
    </row>
    <row r="638" spans="2:65" s="11" customFormat="1" ht="11.25">
      <c r="B638" s="190"/>
      <c r="C638" s="191"/>
      <c r="D638" s="187" t="s">
        <v>144</v>
      </c>
      <c r="E638" s="192" t="s">
        <v>1</v>
      </c>
      <c r="F638" s="193" t="s">
        <v>171</v>
      </c>
      <c r="G638" s="191"/>
      <c r="H638" s="192" t="s">
        <v>1</v>
      </c>
      <c r="I638" s="194"/>
      <c r="J638" s="191"/>
      <c r="K638" s="191"/>
      <c r="L638" s="195"/>
      <c r="M638" s="196"/>
      <c r="N638" s="197"/>
      <c r="O638" s="197"/>
      <c r="P638" s="197"/>
      <c r="Q638" s="197"/>
      <c r="R638" s="197"/>
      <c r="S638" s="197"/>
      <c r="T638" s="198"/>
      <c r="AT638" s="199" t="s">
        <v>144</v>
      </c>
      <c r="AU638" s="199" t="s">
        <v>81</v>
      </c>
      <c r="AV638" s="11" t="s">
        <v>79</v>
      </c>
      <c r="AW638" s="11" t="s">
        <v>33</v>
      </c>
      <c r="AX638" s="11" t="s">
        <v>72</v>
      </c>
      <c r="AY638" s="199" t="s">
        <v>133</v>
      </c>
    </row>
    <row r="639" spans="2:65" s="12" customFormat="1" ht="11.25">
      <c r="B639" s="200"/>
      <c r="C639" s="201"/>
      <c r="D639" s="187" t="s">
        <v>144</v>
      </c>
      <c r="E639" s="202" t="s">
        <v>1</v>
      </c>
      <c r="F639" s="203" t="s">
        <v>621</v>
      </c>
      <c r="G639" s="201"/>
      <c r="H639" s="204">
        <v>391.6</v>
      </c>
      <c r="I639" s="205"/>
      <c r="J639" s="201"/>
      <c r="K639" s="201"/>
      <c r="L639" s="206"/>
      <c r="M639" s="207"/>
      <c r="N639" s="208"/>
      <c r="O639" s="208"/>
      <c r="P639" s="208"/>
      <c r="Q639" s="208"/>
      <c r="R639" s="208"/>
      <c r="S639" s="208"/>
      <c r="T639" s="209"/>
      <c r="AT639" s="210" t="s">
        <v>144</v>
      </c>
      <c r="AU639" s="210" t="s">
        <v>81</v>
      </c>
      <c r="AV639" s="12" t="s">
        <v>81</v>
      </c>
      <c r="AW639" s="12" t="s">
        <v>33</v>
      </c>
      <c r="AX639" s="12" t="s">
        <v>72</v>
      </c>
      <c r="AY639" s="210" t="s">
        <v>133</v>
      </c>
    </row>
    <row r="640" spans="2:65" s="12" customFormat="1" ht="11.25">
      <c r="B640" s="200"/>
      <c r="C640" s="201"/>
      <c r="D640" s="187" t="s">
        <v>144</v>
      </c>
      <c r="E640" s="202" t="s">
        <v>1</v>
      </c>
      <c r="F640" s="203" t="s">
        <v>622</v>
      </c>
      <c r="G640" s="201"/>
      <c r="H640" s="204">
        <v>792.22</v>
      </c>
      <c r="I640" s="205"/>
      <c r="J640" s="201"/>
      <c r="K640" s="201"/>
      <c r="L640" s="206"/>
      <c r="M640" s="207"/>
      <c r="N640" s="208"/>
      <c r="O640" s="208"/>
      <c r="P640" s="208"/>
      <c r="Q640" s="208"/>
      <c r="R640" s="208"/>
      <c r="S640" s="208"/>
      <c r="T640" s="209"/>
      <c r="AT640" s="210" t="s">
        <v>144</v>
      </c>
      <c r="AU640" s="210" t="s">
        <v>81</v>
      </c>
      <c r="AV640" s="12" t="s">
        <v>81</v>
      </c>
      <c r="AW640" s="12" t="s">
        <v>33</v>
      </c>
      <c r="AX640" s="12" t="s">
        <v>72</v>
      </c>
      <c r="AY640" s="210" t="s">
        <v>133</v>
      </c>
    </row>
    <row r="641" spans="2:65" s="11" customFormat="1" ht="11.25">
      <c r="B641" s="190"/>
      <c r="C641" s="191"/>
      <c r="D641" s="187" t="s">
        <v>144</v>
      </c>
      <c r="E641" s="192" t="s">
        <v>1</v>
      </c>
      <c r="F641" s="193" t="s">
        <v>164</v>
      </c>
      <c r="G641" s="191"/>
      <c r="H641" s="192" t="s">
        <v>1</v>
      </c>
      <c r="I641" s="194"/>
      <c r="J641" s="191"/>
      <c r="K641" s="191"/>
      <c r="L641" s="195"/>
      <c r="M641" s="196"/>
      <c r="N641" s="197"/>
      <c r="O641" s="197"/>
      <c r="P641" s="197"/>
      <c r="Q641" s="197"/>
      <c r="R641" s="197"/>
      <c r="S641" s="197"/>
      <c r="T641" s="198"/>
      <c r="AT641" s="199" t="s">
        <v>144</v>
      </c>
      <c r="AU641" s="199" t="s">
        <v>81</v>
      </c>
      <c r="AV641" s="11" t="s">
        <v>79</v>
      </c>
      <c r="AW641" s="11" t="s">
        <v>33</v>
      </c>
      <c r="AX641" s="11" t="s">
        <v>72</v>
      </c>
      <c r="AY641" s="199" t="s">
        <v>133</v>
      </c>
    </row>
    <row r="642" spans="2:65" s="12" customFormat="1" ht="11.25">
      <c r="B642" s="200"/>
      <c r="C642" s="201"/>
      <c r="D642" s="187" t="s">
        <v>144</v>
      </c>
      <c r="E642" s="202" t="s">
        <v>1</v>
      </c>
      <c r="F642" s="203" t="s">
        <v>623</v>
      </c>
      <c r="G642" s="201"/>
      <c r="H642" s="204">
        <v>65.400000000000006</v>
      </c>
      <c r="I642" s="205"/>
      <c r="J642" s="201"/>
      <c r="K642" s="201"/>
      <c r="L642" s="206"/>
      <c r="M642" s="207"/>
      <c r="N642" s="208"/>
      <c r="O642" s="208"/>
      <c r="P642" s="208"/>
      <c r="Q642" s="208"/>
      <c r="R642" s="208"/>
      <c r="S642" s="208"/>
      <c r="T642" s="209"/>
      <c r="AT642" s="210" t="s">
        <v>144</v>
      </c>
      <c r="AU642" s="210" t="s">
        <v>81</v>
      </c>
      <c r="AV642" s="12" t="s">
        <v>81</v>
      </c>
      <c r="AW642" s="12" t="s">
        <v>33</v>
      </c>
      <c r="AX642" s="12" t="s">
        <v>72</v>
      </c>
      <c r="AY642" s="210" t="s">
        <v>133</v>
      </c>
    </row>
    <row r="643" spans="2:65" s="13" customFormat="1" ht="11.25">
      <c r="B643" s="211"/>
      <c r="C643" s="212"/>
      <c r="D643" s="187" t="s">
        <v>144</v>
      </c>
      <c r="E643" s="213" t="s">
        <v>1</v>
      </c>
      <c r="F643" s="214" t="s">
        <v>149</v>
      </c>
      <c r="G643" s="212"/>
      <c r="H643" s="215">
        <v>2051.02</v>
      </c>
      <c r="I643" s="216"/>
      <c r="J643" s="212"/>
      <c r="K643" s="212"/>
      <c r="L643" s="217"/>
      <c r="M643" s="218"/>
      <c r="N643" s="219"/>
      <c r="O643" s="219"/>
      <c r="P643" s="219"/>
      <c r="Q643" s="219"/>
      <c r="R643" s="219"/>
      <c r="S643" s="219"/>
      <c r="T643" s="220"/>
      <c r="AT643" s="221" t="s">
        <v>144</v>
      </c>
      <c r="AU643" s="221" t="s">
        <v>81</v>
      </c>
      <c r="AV643" s="13" t="s">
        <v>140</v>
      </c>
      <c r="AW643" s="13" t="s">
        <v>33</v>
      </c>
      <c r="AX643" s="13" t="s">
        <v>79</v>
      </c>
      <c r="AY643" s="221" t="s">
        <v>133</v>
      </c>
    </row>
    <row r="644" spans="2:65" s="1" customFormat="1" ht="16.5" customHeight="1">
      <c r="B644" s="33"/>
      <c r="C644" s="175" t="s">
        <v>628</v>
      </c>
      <c r="D644" s="175" t="s">
        <v>135</v>
      </c>
      <c r="E644" s="176" t="s">
        <v>629</v>
      </c>
      <c r="F644" s="177" t="s">
        <v>630</v>
      </c>
      <c r="G644" s="178" t="s">
        <v>138</v>
      </c>
      <c r="H644" s="179">
        <v>400.9</v>
      </c>
      <c r="I644" s="180"/>
      <c r="J644" s="181">
        <f>ROUND(I644*H644,2)</f>
        <v>0</v>
      </c>
      <c r="K644" s="177" t="s">
        <v>139</v>
      </c>
      <c r="L644" s="37"/>
      <c r="M644" s="182" t="s">
        <v>1</v>
      </c>
      <c r="N644" s="183" t="s">
        <v>43</v>
      </c>
      <c r="O644" s="59"/>
      <c r="P644" s="184">
        <f>O644*H644</f>
        <v>0</v>
      </c>
      <c r="Q644" s="184">
        <v>0</v>
      </c>
      <c r="R644" s="184">
        <f>Q644*H644</f>
        <v>0</v>
      </c>
      <c r="S644" s="184">
        <v>0</v>
      </c>
      <c r="T644" s="185">
        <f>S644*H644</f>
        <v>0</v>
      </c>
      <c r="AR644" s="16" t="s">
        <v>140</v>
      </c>
      <c r="AT644" s="16" t="s">
        <v>135</v>
      </c>
      <c r="AU644" s="16" t="s">
        <v>81</v>
      </c>
      <c r="AY644" s="16" t="s">
        <v>133</v>
      </c>
      <c r="BE644" s="186">
        <f>IF(N644="základní",J644,0)</f>
        <v>0</v>
      </c>
      <c r="BF644" s="186">
        <f>IF(N644="snížená",J644,0)</f>
        <v>0</v>
      </c>
      <c r="BG644" s="186">
        <f>IF(N644="zákl. přenesená",J644,0)</f>
        <v>0</v>
      </c>
      <c r="BH644" s="186">
        <f>IF(N644="sníž. přenesená",J644,0)</f>
        <v>0</v>
      </c>
      <c r="BI644" s="186">
        <f>IF(N644="nulová",J644,0)</f>
        <v>0</v>
      </c>
      <c r="BJ644" s="16" t="s">
        <v>79</v>
      </c>
      <c r="BK644" s="186">
        <f>ROUND(I644*H644,2)</f>
        <v>0</v>
      </c>
      <c r="BL644" s="16" t="s">
        <v>140</v>
      </c>
      <c r="BM644" s="16" t="s">
        <v>631</v>
      </c>
    </row>
    <row r="645" spans="2:65" s="1" customFormat="1" ht="19.5">
      <c r="B645" s="33"/>
      <c r="C645" s="34"/>
      <c r="D645" s="187" t="s">
        <v>142</v>
      </c>
      <c r="E645" s="34"/>
      <c r="F645" s="188" t="s">
        <v>632</v>
      </c>
      <c r="G645" s="34"/>
      <c r="H645" s="34"/>
      <c r="I645" s="103"/>
      <c r="J645" s="34"/>
      <c r="K645" s="34"/>
      <c r="L645" s="37"/>
      <c r="M645" s="189"/>
      <c r="N645" s="59"/>
      <c r="O645" s="59"/>
      <c r="P645" s="59"/>
      <c r="Q645" s="59"/>
      <c r="R645" s="59"/>
      <c r="S645" s="59"/>
      <c r="T645" s="60"/>
      <c r="AT645" s="16" t="s">
        <v>142</v>
      </c>
      <c r="AU645" s="16" t="s">
        <v>81</v>
      </c>
    </row>
    <row r="646" spans="2:65" s="11" customFormat="1" ht="11.25">
      <c r="B646" s="190"/>
      <c r="C646" s="191"/>
      <c r="D646" s="187" t="s">
        <v>144</v>
      </c>
      <c r="E646" s="192" t="s">
        <v>1</v>
      </c>
      <c r="F646" s="193" t="s">
        <v>153</v>
      </c>
      <c r="G646" s="191"/>
      <c r="H646" s="192" t="s">
        <v>1</v>
      </c>
      <c r="I646" s="194"/>
      <c r="J646" s="191"/>
      <c r="K646" s="191"/>
      <c r="L646" s="195"/>
      <c r="M646" s="196"/>
      <c r="N646" s="197"/>
      <c r="O646" s="197"/>
      <c r="P646" s="197"/>
      <c r="Q646" s="197"/>
      <c r="R646" s="197"/>
      <c r="S646" s="197"/>
      <c r="T646" s="198"/>
      <c r="AT646" s="199" t="s">
        <v>144</v>
      </c>
      <c r="AU646" s="199" t="s">
        <v>81</v>
      </c>
      <c r="AV646" s="11" t="s">
        <v>79</v>
      </c>
      <c r="AW646" s="11" t="s">
        <v>33</v>
      </c>
      <c r="AX646" s="11" t="s">
        <v>72</v>
      </c>
      <c r="AY646" s="199" t="s">
        <v>133</v>
      </c>
    </row>
    <row r="647" spans="2:65" s="11" customFormat="1" ht="11.25">
      <c r="B647" s="190"/>
      <c r="C647" s="191"/>
      <c r="D647" s="187" t="s">
        <v>144</v>
      </c>
      <c r="E647" s="192" t="s">
        <v>1</v>
      </c>
      <c r="F647" s="193" t="s">
        <v>146</v>
      </c>
      <c r="G647" s="191"/>
      <c r="H647" s="192" t="s">
        <v>1</v>
      </c>
      <c r="I647" s="194"/>
      <c r="J647" s="191"/>
      <c r="K647" s="191"/>
      <c r="L647" s="195"/>
      <c r="M647" s="196"/>
      <c r="N647" s="197"/>
      <c r="O647" s="197"/>
      <c r="P647" s="197"/>
      <c r="Q647" s="197"/>
      <c r="R647" s="197"/>
      <c r="S647" s="197"/>
      <c r="T647" s="198"/>
      <c r="AT647" s="199" t="s">
        <v>144</v>
      </c>
      <c r="AU647" s="199" t="s">
        <v>81</v>
      </c>
      <c r="AV647" s="11" t="s">
        <v>79</v>
      </c>
      <c r="AW647" s="11" t="s">
        <v>33</v>
      </c>
      <c r="AX647" s="11" t="s">
        <v>72</v>
      </c>
      <c r="AY647" s="199" t="s">
        <v>133</v>
      </c>
    </row>
    <row r="648" spans="2:65" s="11" customFormat="1" ht="11.25">
      <c r="B648" s="190"/>
      <c r="C648" s="191"/>
      <c r="D648" s="187" t="s">
        <v>144</v>
      </c>
      <c r="E648" s="192" t="s">
        <v>1</v>
      </c>
      <c r="F648" s="193" t="s">
        <v>147</v>
      </c>
      <c r="G648" s="191"/>
      <c r="H648" s="192" t="s">
        <v>1</v>
      </c>
      <c r="I648" s="194"/>
      <c r="J648" s="191"/>
      <c r="K648" s="191"/>
      <c r="L648" s="195"/>
      <c r="M648" s="196"/>
      <c r="N648" s="197"/>
      <c r="O648" s="197"/>
      <c r="P648" s="197"/>
      <c r="Q648" s="197"/>
      <c r="R648" s="197"/>
      <c r="S648" s="197"/>
      <c r="T648" s="198"/>
      <c r="AT648" s="199" t="s">
        <v>144</v>
      </c>
      <c r="AU648" s="199" t="s">
        <v>81</v>
      </c>
      <c r="AV648" s="11" t="s">
        <v>79</v>
      </c>
      <c r="AW648" s="11" t="s">
        <v>33</v>
      </c>
      <c r="AX648" s="11" t="s">
        <v>72</v>
      </c>
      <c r="AY648" s="199" t="s">
        <v>133</v>
      </c>
    </row>
    <row r="649" spans="2:65" s="12" customFormat="1" ht="11.25">
      <c r="B649" s="200"/>
      <c r="C649" s="201"/>
      <c r="D649" s="187" t="s">
        <v>144</v>
      </c>
      <c r="E649" s="202" t="s">
        <v>1</v>
      </c>
      <c r="F649" s="203" t="s">
        <v>148</v>
      </c>
      <c r="G649" s="201"/>
      <c r="H649" s="204">
        <v>400.9</v>
      </c>
      <c r="I649" s="205"/>
      <c r="J649" s="201"/>
      <c r="K649" s="201"/>
      <c r="L649" s="206"/>
      <c r="M649" s="207"/>
      <c r="N649" s="208"/>
      <c r="O649" s="208"/>
      <c r="P649" s="208"/>
      <c r="Q649" s="208"/>
      <c r="R649" s="208"/>
      <c r="S649" s="208"/>
      <c r="T649" s="209"/>
      <c r="AT649" s="210" t="s">
        <v>144</v>
      </c>
      <c r="AU649" s="210" t="s">
        <v>81</v>
      </c>
      <c r="AV649" s="12" t="s">
        <v>81</v>
      </c>
      <c r="AW649" s="12" t="s">
        <v>33</v>
      </c>
      <c r="AX649" s="12" t="s">
        <v>72</v>
      </c>
      <c r="AY649" s="210" t="s">
        <v>133</v>
      </c>
    </row>
    <row r="650" spans="2:65" s="13" customFormat="1" ht="11.25">
      <c r="B650" s="211"/>
      <c r="C650" s="212"/>
      <c r="D650" s="187" t="s">
        <v>144</v>
      </c>
      <c r="E650" s="213" t="s">
        <v>1</v>
      </c>
      <c r="F650" s="214" t="s">
        <v>149</v>
      </c>
      <c r="G650" s="212"/>
      <c r="H650" s="215">
        <v>400.9</v>
      </c>
      <c r="I650" s="216"/>
      <c r="J650" s="212"/>
      <c r="K650" s="212"/>
      <c r="L650" s="217"/>
      <c r="M650" s="218"/>
      <c r="N650" s="219"/>
      <c r="O650" s="219"/>
      <c r="P650" s="219"/>
      <c r="Q650" s="219"/>
      <c r="R650" s="219"/>
      <c r="S650" s="219"/>
      <c r="T650" s="220"/>
      <c r="AT650" s="221" t="s">
        <v>144</v>
      </c>
      <c r="AU650" s="221" t="s">
        <v>81</v>
      </c>
      <c r="AV650" s="13" t="s">
        <v>140</v>
      </c>
      <c r="AW650" s="13" t="s">
        <v>33</v>
      </c>
      <c r="AX650" s="13" t="s">
        <v>79</v>
      </c>
      <c r="AY650" s="221" t="s">
        <v>133</v>
      </c>
    </row>
    <row r="651" spans="2:65" s="10" customFormat="1" ht="22.9" customHeight="1">
      <c r="B651" s="159"/>
      <c r="C651" s="160"/>
      <c r="D651" s="161" t="s">
        <v>71</v>
      </c>
      <c r="E651" s="173" t="s">
        <v>188</v>
      </c>
      <c r="F651" s="173" t="s">
        <v>633</v>
      </c>
      <c r="G651" s="160"/>
      <c r="H651" s="160"/>
      <c r="I651" s="163"/>
      <c r="J651" s="174">
        <f>BK651</f>
        <v>0</v>
      </c>
      <c r="K651" s="160"/>
      <c r="L651" s="165"/>
      <c r="M651" s="166"/>
      <c r="N651" s="167"/>
      <c r="O651" s="167"/>
      <c r="P651" s="168">
        <f>SUM(P652:P753)</f>
        <v>0</v>
      </c>
      <c r="Q651" s="167"/>
      <c r="R651" s="168">
        <f>SUM(R652:R753)</f>
        <v>148.49023099999999</v>
      </c>
      <c r="S651" s="167"/>
      <c r="T651" s="169">
        <f>SUM(T652:T753)</f>
        <v>0</v>
      </c>
      <c r="AR651" s="170" t="s">
        <v>79</v>
      </c>
      <c r="AT651" s="171" t="s">
        <v>71</v>
      </c>
      <c r="AU651" s="171" t="s">
        <v>79</v>
      </c>
      <c r="AY651" s="170" t="s">
        <v>133</v>
      </c>
      <c r="BK651" s="172">
        <f>SUM(BK652:BK753)</f>
        <v>0</v>
      </c>
    </row>
    <row r="652" spans="2:65" s="1" customFormat="1" ht="16.5" customHeight="1">
      <c r="B652" s="33"/>
      <c r="C652" s="175" t="s">
        <v>634</v>
      </c>
      <c r="D652" s="175" t="s">
        <v>135</v>
      </c>
      <c r="E652" s="176" t="s">
        <v>635</v>
      </c>
      <c r="F652" s="177" t="s">
        <v>636</v>
      </c>
      <c r="G652" s="178" t="s">
        <v>637</v>
      </c>
      <c r="H652" s="179">
        <v>4</v>
      </c>
      <c r="I652" s="180"/>
      <c r="J652" s="181">
        <f>ROUND(I652*H652,2)</f>
        <v>0</v>
      </c>
      <c r="K652" s="177" t="s">
        <v>139</v>
      </c>
      <c r="L652" s="37"/>
      <c r="M652" s="182" t="s">
        <v>1</v>
      </c>
      <c r="N652" s="183" t="s">
        <v>43</v>
      </c>
      <c r="O652" s="59"/>
      <c r="P652" s="184">
        <f>O652*H652</f>
        <v>0</v>
      </c>
      <c r="Q652" s="184">
        <v>8.5999999999999998E-4</v>
      </c>
      <c r="R652" s="184">
        <f>Q652*H652</f>
        <v>3.4399999999999999E-3</v>
      </c>
      <c r="S652" s="184">
        <v>0</v>
      </c>
      <c r="T652" s="185">
        <f>S652*H652</f>
        <v>0</v>
      </c>
      <c r="AR652" s="16" t="s">
        <v>140</v>
      </c>
      <c r="AT652" s="16" t="s">
        <v>135</v>
      </c>
      <c r="AU652" s="16" t="s">
        <v>81</v>
      </c>
      <c r="AY652" s="16" t="s">
        <v>133</v>
      </c>
      <c r="BE652" s="186">
        <f>IF(N652="základní",J652,0)</f>
        <v>0</v>
      </c>
      <c r="BF652" s="186">
        <f>IF(N652="snížená",J652,0)</f>
        <v>0</v>
      </c>
      <c r="BG652" s="186">
        <f>IF(N652="zákl. přenesená",J652,0)</f>
        <v>0</v>
      </c>
      <c r="BH652" s="186">
        <f>IF(N652="sníž. přenesená",J652,0)</f>
        <v>0</v>
      </c>
      <c r="BI652" s="186">
        <f>IF(N652="nulová",J652,0)</f>
        <v>0</v>
      </c>
      <c r="BJ652" s="16" t="s">
        <v>79</v>
      </c>
      <c r="BK652" s="186">
        <f>ROUND(I652*H652,2)</f>
        <v>0</v>
      </c>
      <c r="BL652" s="16" t="s">
        <v>140</v>
      </c>
      <c r="BM652" s="16" t="s">
        <v>638</v>
      </c>
    </row>
    <row r="653" spans="2:65" s="1" customFormat="1" ht="11.25">
      <c r="B653" s="33"/>
      <c r="C653" s="34"/>
      <c r="D653" s="187" t="s">
        <v>142</v>
      </c>
      <c r="E653" s="34"/>
      <c r="F653" s="188" t="s">
        <v>639</v>
      </c>
      <c r="G653" s="34"/>
      <c r="H653" s="34"/>
      <c r="I653" s="103"/>
      <c r="J653" s="34"/>
      <c r="K653" s="34"/>
      <c r="L653" s="37"/>
      <c r="M653" s="189"/>
      <c r="N653" s="59"/>
      <c r="O653" s="59"/>
      <c r="P653" s="59"/>
      <c r="Q653" s="59"/>
      <c r="R653" s="59"/>
      <c r="S653" s="59"/>
      <c r="T653" s="60"/>
      <c r="AT653" s="16" t="s">
        <v>142</v>
      </c>
      <c r="AU653" s="16" t="s">
        <v>81</v>
      </c>
    </row>
    <row r="654" spans="2:65" s="1" customFormat="1" ht="16.5" customHeight="1">
      <c r="B654" s="33"/>
      <c r="C654" s="222" t="s">
        <v>640</v>
      </c>
      <c r="D654" s="222" t="s">
        <v>505</v>
      </c>
      <c r="E654" s="223" t="s">
        <v>641</v>
      </c>
      <c r="F654" s="224" t="s">
        <v>642</v>
      </c>
      <c r="G654" s="225" t="s">
        <v>637</v>
      </c>
      <c r="H654" s="226">
        <v>2</v>
      </c>
      <c r="I654" s="227"/>
      <c r="J654" s="228">
        <f>ROUND(I654*H654,2)</f>
        <v>0</v>
      </c>
      <c r="K654" s="224" t="s">
        <v>139</v>
      </c>
      <c r="L654" s="229"/>
      <c r="M654" s="230" t="s">
        <v>1</v>
      </c>
      <c r="N654" s="231" t="s">
        <v>43</v>
      </c>
      <c r="O654" s="59"/>
      <c r="P654" s="184">
        <f>O654*H654</f>
        <v>0</v>
      </c>
      <c r="Q654" s="184">
        <v>6.1999999999999998E-3</v>
      </c>
      <c r="R654" s="184">
        <f>Q654*H654</f>
        <v>1.24E-2</v>
      </c>
      <c r="S654" s="184">
        <v>0</v>
      </c>
      <c r="T654" s="185">
        <f>S654*H654</f>
        <v>0</v>
      </c>
      <c r="AR654" s="16" t="s">
        <v>188</v>
      </c>
      <c r="AT654" s="16" t="s">
        <v>505</v>
      </c>
      <c r="AU654" s="16" t="s">
        <v>81</v>
      </c>
      <c r="AY654" s="16" t="s">
        <v>133</v>
      </c>
      <c r="BE654" s="186">
        <f>IF(N654="základní",J654,0)</f>
        <v>0</v>
      </c>
      <c r="BF654" s="186">
        <f>IF(N654="snížená",J654,0)</f>
        <v>0</v>
      </c>
      <c r="BG654" s="186">
        <f>IF(N654="zákl. přenesená",J654,0)</f>
        <v>0</v>
      </c>
      <c r="BH654" s="186">
        <f>IF(N654="sníž. přenesená",J654,0)</f>
        <v>0</v>
      </c>
      <c r="BI654" s="186">
        <f>IF(N654="nulová",J654,0)</f>
        <v>0</v>
      </c>
      <c r="BJ654" s="16" t="s">
        <v>79</v>
      </c>
      <c r="BK654" s="186">
        <f>ROUND(I654*H654,2)</f>
        <v>0</v>
      </c>
      <c r="BL654" s="16" t="s">
        <v>140</v>
      </c>
      <c r="BM654" s="16" t="s">
        <v>643</v>
      </c>
    </row>
    <row r="655" spans="2:65" s="1" customFormat="1" ht="11.25">
      <c r="B655" s="33"/>
      <c r="C655" s="34"/>
      <c r="D655" s="187" t="s">
        <v>142</v>
      </c>
      <c r="E655" s="34"/>
      <c r="F655" s="188" t="s">
        <v>642</v>
      </c>
      <c r="G655" s="34"/>
      <c r="H655" s="34"/>
      <c r="I655" s="103"/>
      <c r="J655" s="34"/>
      <c r="K655" s="34"/>
      <c r="L655" s="37"/>
      <c r="M655" s="189"/>
      <c r="N655" s="59"/>
      <c r="O655" s="59"/>
      <c r="P655" s="59"/>
      <c r="Q655" s="59"/>
      <c r="R655" s="59"/>
      <c r="S655" s="59"/>
      <c r="T655" s="60"/>
      <c r="AT655" s="16" t="s">
        <v>142</v>
      </c>
      <c r="AU655" s="16" t="s">
        <v>81</v>
      </c>
    </row>
    <row r="656" spans="2:65" s="1" customFormat="1" ht="16.5" customHeight="1">
      <c r="B656" s="33"/>
      <c r="C656" s="222" t="s">
        <v>644</v>
      </c>
      <c r="D656" s="222" t="s">
        <v>505</v>
      </c>
      <c r="E656" s="223" t="s">
        <v>645</v>
      </c>
      <c r="F656" s="224" t="s">
        <v>646</v>
      </c>
      <c r="G656" s="225" t="s">
        <v>637</v>
      </c>
      <c r="H656" s="226">
        <v>2</v>
      </c>
      <c r="I656" s="227"/>
      <c r="J656" s="228">
        <f>ROUND(I656*H656,2)</f>
        <v>0</v>
      </c>
      <c r="K656" s="224" t="s">
        <v>139</v>
      </c>
      <c r="L656" s="229"/>
      <c r="M656" s="230" t="s">
        <v>1</v>
      </c>
      <c r="N656" s="231" t="s">
        <v>43</v>
      </c>
      <c r="O656" s="59"/>
      <c r="P656" s="184">
        <f>O656*H656</f>
        <v>0</v>
      </c>
      <c r="Q656" s="184">
        <v>1.78E-2</v>
      </c>
      <c r="R656" s="184">
        <f>Q656*H656</f>
        <v>3.56E-2</v>
      </c>
      <c r="S656" s="184">
        <v>0</v>
      </c>
      <c r="T656" s="185">
        <f>S656*H656</f>
        <v>0</v>
      </c>
      <c r="AR656" s="16" t="s">
        <v>188</v>
      </c>
      <c r="AT656" s="16" t="s">
        <v>505</v>
      </c>
      <c r="AU656" s="16" t="s">
        <v>81</v>
      </c>
      <c r="AY656" s="16" t="s">
        <v>133</v>
      </c>
      <c r="BE656" s="186">
        <f>IF(N656="základní",J656,0)</f>
        <v>0</v>
      </c>
      <c r="BF656" s="186">
        <f>IF(N656="snížená",J656,0)</f>
        <v>0</v>
      </c>
      <c r="BG656" s="186">
        <f>IF(N656="zákl. přenesená",J656,0)</f>
        <v>0</v>
      </c>
      <c r="BH656" s="186">
        <f>IF(N656="sníž. přenesená",J656,0)</f>
        <v>0</v>
      </c>
      <c r="BI656" s="186">
        <f>IF(N656="nulová",J656,0)</f>
        <v>0</v>
      </c>
      <c r="BJ656" s="16" t="s">
        <v>79</v>
      </c>
      <c r="BK656" s="186">
        <f>ROUND(I656*H656,2)</f>
        <v>0</v>
      </c>
      <c r="BL656" s="16" t="s">
        <v>140</v>
      </c>
      <c r="BM656" s="16" t="s">
        <v>647</v>
      </c>
    </row>
    <row r="657" spans="2:65" s="1" customFormat="1" ht="11.25">
      <c r="B657" s="33"/>
      <c r="C657" s="34"/>
      <c r="D657" s="187" t="s">
        <v>142</v>
      </c>
      <c r="E657" s="34"/>
      <c r="F657" s="188" t="s">
        <v>646</v>
      </c>
      <c r="G657" s="34"/>
      <c r="H657" s="34"/>
      <c r="I657" s="103"/>
      <c r="J657" s="34"/>
      <c r="K657" s="34"/>
      <c r="L657" s="37"/>
      <c r="M657" s="189"/>
      <c r="N657" s="59"/>
      <c r="O657" s="59"/>
      <c r="P657" s="59"/>
      <c r="Q657" s="59"/>
      <c r="R657" s="59"/>
      <c r="S657" s="59"/>
      <c r="T657" s="60"/>
      <c r="AT657" s="16" t="s">
        <v>142</v>
      </c>
      <c r="AU657" s="16" t="s">
        <v>81</v>
      </c>
    </row>
    <row r="658" spans="2:65" s="1" customFormat="1" ht="16.5" customHeight="1">
      <c r="B658" s="33"/>
      <c r="C658" s="175" t="s">
        <v>648</v>
      </c>
      <c r="D658" s="175" t="s">
        <v>135</v>
      </c>
      <c r="E658" s="176" t="s">
        <v>649</v>
      </c>
      <c r="F658" s="177" t="s">
        <v>650</v>
      </c>
      <c r="G658" s="178" t="s">
        <v>637</v>
      </c>
      <c r="H658" s="179">
        <v>8</v>
      </c>
      <c r="I658" s="180"/>
      <c r="J658" s="181">
        <f>ROUND(I658*H658,2)</f>
        <v>0</v>
      </c>
      <c r="K658" s="177" t="s">
        <v>139</v>
      </c>
      <c r="L658" s="37"/>
      <c r="M658" s="182" t="s">
        <v>1</v>
      </c>
      <c r="N658" s="183" t="s">
        <v>43</v>
      </c>
      <c r="O658" s="59"/>
      <c r="P658" s="184">
        <f>O658*H658</f>
        <v>0</v>
      </c>
      <c r="Q658" s="184">
        <v>1.6100000000000001E-3</v>
      </c>
      <c r="R658" s="184">
        <f>Q658*H658</f>
        <v>1.2880000000000001E-2</v>
      </c>
      <c r="S658" s="184">
        <v>0</v>
      </c>
      <c r="T658" s="185">
        <f>S658*H658</f>
        <v>0</v>
      </c>
      <c r="AR658" s="16" t="s">
        <v>140</v>
      </c>
      <c r="AT658" s="16" t="s">
        <v>135</v>
      </c>
      <c r="AU658" s="16" t="s">
        <v>81</v>
      </c>
      <c r="AY658" s="16" t="s">
        <v>133</v>
      </c>
      <c r="BE658" s="186">
        <f>IF(N658="základní",J658,0)</f>
        <v>0</v>
      </c>
      <c r="BF658" s="186">
        <f>IF(N658="snížená",J658,0)</f>
        <v>0</v>
      </c>
      <c r="BG658" s="186">
        <f>IF(N658="zákl. přenesená",J658,0)</f>
        <v>0</v>
      </c>
      <c r="BH658" s="186">
        <f>IF(N658="sníž. přenesená",J658,0)</f>
        <v>0</v>
      </c>
      <c r="BI658" s="186">
        <f>IF(N658="nulová",J658,0)</f>
        <v>0</v>
      </c>
      <c r="BJ658" s="16" t="s">
        <v>79</v>
      </c>
      <c r="BK658" s="186">
        <f>ROUND(I658*H658,2)</f>
        <v>0</v>
      </c>
      <c r="BL658" s="16" t="s">
        <v>140</v>
      </c>
      <c r="BM658" s="16" t="s">
        <v>651</v>
      </c>
    </row>
    <row r="659" spans="2:65" s="1" customFormat="1" ht="11.25">
      <c r="B659" s="33"/>
      <c r="C659" s="34"/>
      <c r="D659" s="187" t="s">
        <v>142</v>
      </c>
      <c r="E659" s="34"/>
      <c r="F659" s="188" t="s">
        <v>650</v>
      </c>
      <c r="G659" s="34"/>
      <c r="H659" s="34"/>
      <c r="I659" s="103"/>
      <c r="J659" s="34"/>
      <c r="K659" s="34"/>
      <c r="L659" s="37"/>
      <c r="M659" s="189"/>
      <c r="N659" s="59"/>
      <c r="O659" s="59"/>
      <c r="P659" s="59"/>
      <c r="Q659" s="59"/>
      <c r="R659" s="59"/>
      <c r="S659" s="59"/>
      <c r="T659" s="60"/>
      <c r="AT659" s="16" t="s">
        <v>142</v>
      </c>
      <c r="AU659" s="16" t="s">
        <v>81</v>
      </c>
    </row>
    <row r="660" spans="2:65" s="1" customFormat="1" ht="16.5" customHeight="1">
      <c r="B660" s="33"/>
      <c r="C660" s="222" t="s">
        <v>652</v>
      </c>
      <c r="D660" s="222" t="s">
        <v>505</v>
      </c>
      <c r="E660" s="223" t="s">
        <v>653</v>
      </c>
      <c r="F660" s="224" t="s">
        <v>654</v>
      </c>
      <c r="G660" s="225" t="s">
        <v>637</v>
      </c>
      <c r="H660" s="226">
        <v>2</v>
      </c>
      <c r="I660" s="227"/>
      <c r="J660" s="228">
        <f>ROUND(I660*H660,2)</f>
        <v>0</v>
      </c>
      <c r="K660" s="224" t="s">
        <v>139</v>
      </c>
      <c r="L660" s="229"/>
      <c r="M660" s="230" t="s">
        <v>1</v>
      </c>
      <c r="N660" s="231" t="s">
        <v>43</v>
      </c>
      <c r="O660" s="59"/>
      <c r="P660" s="184">
        <f>O660*H660</f>
        <v>0</v>
      </c>
      <c r="Q660" s="184">
        <v>1.2999999999999999E-2</v>
      </c>
      <c r="R660" s="184">
        <f>Q660*H660</f>
        <v>2.5999999999999999E-2</v>
      </c>
      <c r="S660" s="184">
        <v>0</v>
      </c>
      <c r="T660" s="185">
        <f>S660*H660</f>
        <v>0</v>
      </c>
      <c r="AR660" s="16" t="s">
        <v>188</v>
      </c>
      <c r="AT660" s="16" t="s">
        <v>505</v>
      </c>
      <c r="AU660" s="16" t="s">
        <v>81</v>
      </c>
      <c r="AY660" s="16" t="s">
        <v>133</v>
      </c>
      <c r="BE660" s="186">
        <f>IF(N660="základní",J660,0)</f>
        <v>0</v>
      </c>
      <c r="BF660" s="186">
        <f>IF(N660="snížená",J660,0)</f>
        <v>0</v>
      </c>
      <c r="BG660" s="186">
        <f>IF(N660="zákl. přenesená",J660,0)</f>
        <v>0</v>
      </c>
      <c r="BH660" s="186">
        <f>IF(N660="sníž. přenesená",J660,0)</f>
        <v>0</v>
      </c>
      <c r="BI660" s="186">
        <f>IF(N660="nulová",J660,0)</f>
        <v>0</v>
      </c>
      <c r="BJ660" s="16" t="s">
        <v>79</v>
      </c>
      <c r="BK660" s="186">
        <f>ROUND(I660*H660,2)</f>
        <v>0</v>
      </c>
      <c r="BL660" s="16" t="s">
        <v>140</v>
      </c>
      <c r="BM660" s="16" t="s">
        <v>655</v>
      </c>
    </row>
    <row r="661" spans="2:65" s="1" customFormat="1" ht="11.25">
      <c r="B661" s="33"/>
      <c r="C661" s="34"/>
      <c r="D661" s="187" t="s">
        <v>142</v>
      </c>
      <c r="E661" s="34"/>
      <c r="F661" s="188" t="s">
        <v>654</v>
      </c>
      <c r="G661" s="34"/>
      <c r="H661" s="34"/>
      <c r="I661" s="103"/>
      <c r="J661" s="34"/>
      <c r="K661" s="34"/>
      <c r="L661" s="37"/>
      <c r="M661" s="189"/>
      <c r="N661" s="59"/>
      <c r="O661" s="59"/>
      <c r="P661" s="59"/>
      <c r="Q661" s="59"/>
      <c r="R661" s="59"/>
      <c r="S661" s="59"/>
      <c r="T661" s="60"/>
      <c r="AT661" s="16" t="s">
        <v>142</v>
      </c>
      <c r="AU661" s="16" t="s">
        <v>81</v>
      </c>
    </row>
    <row r="662" spans="2:65" s="1" customFormat="1" ht="16.5" customHeight="1">
      <c r="B662" s="33"/>
      <c r="C662" s="222" t="s">
        <v>656</v>
      </c>
      <c r="D662" s="222" t="s">
        <v>505</v>
      </c>
      <c r="E662" s="223" t="s">
        <v>657</v>
      </c>
      <c r="F662" s="224" t="s">
        <v>658</v>
      </c>
      <c r="G662" s="225" t="s">
        <v>637</v>
      </c>
      <c r="H662" s="226">
        <v>2</v>
      </c>
      <c r="I662" s="227"/>
      <c r="J662" s="228">
        <f>ROUND(I662*H662,2)</f>
        <v>0</v>
      </c>
      <c r="K662" s="224" t="s">
        <v>1</v>
      </c>
      <c r="L662" s="229"/>
      <c r="M662" s="230" t="s">
        <v>1</v>
      </c>
      <c r="N662" s="231" t="s">
        <v>43</v>
      </c>
      <c r="O662" s="59"/>
      <c r="P662" s="184">
        <f>O662*H662</f>
        <v>0</v>
      </c>
      <c r="Q662" s="184">
        <v>1.6500000000000001E-2</v>
      </c>
      <c r="R662" s="184">
        <f>Q662*H662</f>
        <v>3.3000000000000002E-2</v>
      </c>
      <c r="S662" s="184">
        <v>0</v>
      </c>
      <c r="T662" s="185">
        <f>S662*H662</f>
        <v>0</v>
      </c>
      <c r="AR662" s="16" t="s">
        <v>188</v>
      </c>
      <c r="AT662" s="16" t="s">
        <v>505</v>
      </c>
      <c r="AU662" s="16" t="s">
        <v>81</v>
      </c>
      <c r="AY662" s="16" t="s">
        <v>133</v>
      </c>
      <c r="BE662" s="186">
        <f>IF(N662="základní",J662,0)</f>
        <v>0</v>
      </c>
      <c r="BF662" s="186">
        <f>IF(N662="snížená",J662,0)</f>
        <v>0</v>
      </c>
      <c r="BG662" s="186">
        <f>IF(N662="zákl. přenesená",J662,0)</f>
        <v>0</v>
      </c>
      <c r="BH662" s="186">
        <f>IF(N662="sníž. přenesená",J662,0)</f>
        <v>0</v>
      </c>
      <c r="BI662" s="186">
        <f>IF(N662="nulová",J662,0)</f>
        <v>0</v>
      </c>
      <c r="BJ662" s="16" t="s">
        <v>79</v>
      </c>
      <c r="BK662" s="186">
        <f>ROUND(I662*H662,2)</f>
        <v>0</v>
      </c>
      <c r="BL662" s="16" t="s">
        <v>140</v>
      </c>
      <c r="BM662" s="16" t="s">
        <v>659</v>
      </c>
    </row>
    <row r="663" spans="2:65" s="1" customFormat="1" ht="11.25">
      <c r="B663" s="33"/>
      <c r="C663" s="34"/>
      <c r="D663" s="187" t="s">
        <v>142</v>
      </c>
      <c r="E663" s="34"/>
      <c r="F663" s="188" t="s">
        <v>658</v>
      </c>
      <c r="G663" s="34"/>
      <c r="H663" s="34"/>
      <c r="I663" s="103"/>
      <c r="J663" s="34"/>
      <c r="K663" s="34"/>
      <c r="L663" s="37"/>
      <c r="M663" s="189"/>
      <c r="N663" s="59"/>
      <c r="O663" s="59"/>
      <c r="P663" s="59"/>
      <c r="Q663" s="59"/>
      <c r="R663" s="59"/>
      <c r="S663" s="59"/>
      <c r="T663" s="60"/>
      <c r="AT663" s="16" t="s">
        <v>142</v>
      </c>
      <c r="AU663" s="16" t="s">
        <v>81</v>
      </c>
    </row>
    <row r="664" spans="2:65" s="1" customFormat="1" ht="16.5" customHeight="1">
      <c r="B664" s="33"/>
      <c r="C664" s="175" t="s">
        <v>660</v>
      </c>
      <c r="D664" s="175" t="s">
        <v>135</v>
      </c>
      <c r="E664" s="176" t="s">
        <v>661</v>
      </c>
      <c r="F664" s="177" t="s">
        <v>662</v>
      </c>
      <c r="G664" s="178" t="s">
        <v>637</v>
      </c>
      <c r="H664" s="179">
        <v>2</v>
      </c>
      <c r="I664" s="180"/>
      <c r="J664" s="181">
        <f>ROUND(I664*H664,2)</f>
        <v>0</v>
      </c>
      <c r="K664" s="177" t="s">
        <v>159</v>
      </c>
      <c r="L664" s="37"/>
      <c r="M664" s="182" t="s">
        <v>1</v>
      </c>
      <c r="N664" s="183" t="s">
        <v>43</v>
      </c>
      <c r="O664" s="59"/>
      <c r="P664" s="184">
        <f>O664*H664</f>
        <v>0</v>
      </c>
      <c r="Q664" s="184">
        <v>1.1999999999999999E-3</v>
      </c>
      <c r="R664" s="184">
        <f>Q664*H664</f>
        <v>2.3999999999999998E-3</v>
      </c>
      <c r="S664" s="184">
        <v>0</v>
      </c>
      <c r="T664" s="185">
        <f>S664*H664</f>
        <v>0</v>
      </c>
      <c r="AR664" s="16" t="s">
        <v>140</v>
      </c>
      <c r="AT664" s="16" t="s">
        <v>135</v>
      </c>
      <c r="AU664" s="16" t="s">
        <v>81</v>
      </c>
      <c r="AY664" s="16" t="s">
        <v>133</v>
      </c>
      <c r="BE664" s="186">
        <f>IF(N664="základní",J664,0)</f>
        <v>0</v>
      </c>
      <c r="BF664" s="186">
        <f>IF(N664="snížená",J664,0)</f>
        <v>0</v>
      </c>
      <c r="BG664" s="186">
        <f>IF(N664="zákl. přenesená",J664,0)</f>
        <v>0</v>
      </c>
      <c r="BH664" s="186">
        <f>IF(N664="sníž. přenesená",J664,0)</f>
        <v>0</v>
      </c>
      <c r="BI664" s="186">
        <f>IF(N664="nulová",J664,0)</f>
        <v>0</v>
      </c>
      <c r="BJ664" s="16" t="s">
        <v>79</v>
      </c>
      <c r="BK664" s="186">
        <f>ROUND(I664*H664,2)</f>
        <v>0</v>
      </c>
      <c r="BL664" s="16" t="s">
        <v>140</v>
      </c>
      <c r="BM664" s="16" t="s">
        <v>663</v>
      </c>
    </row>
    <row r="665" spans="2:65" s="1" customFormat="1" ht="11.25">
      <c r="B665" s="33"/>
      <c r="C665" s="34"/>
      <c r="D665" s="187" t="s">
        <v>142</v>
      </c>
      <c r="E665" s="34"/>
      <c r="F665" s="188" t="s">
        <v>662</v>
      </c>
      <c r="G665" s="34"/>
      <c r="H665" s="34"/>
      <c r="I665" s="103"/>
      <c r="J665" s="34"/>
      <c r="K665" s="34"/>
      <c r="L665" s="37"/>
      <c r="M665" s="189"/>
      <c r="N665" s="59"/>
      <c r="O665" s="59"/>
      <c r="P665" s="59"/>
      <c r="Q665" s="59"/>
      <c r="R665" s="59"/>
      <c r="S665" s="59"/>
      <c r="T665" s="60"/>
      <c r="AT665" s="16" t="s">
        <v>142</v>
      </c>
      <c r="AU665" s="16" t="s">
        <v>81</v>
      </c>
    </row>
    <row r="666" spans="2:65" s="1" customFormat="1" ht="16.5" customHeight="1">
      <c r="B666" s="33"/>
      <c r="C666" s="222" t="s">
        <v>664</v>
      </c>
      <c r="D666" s="222" t="s">
        <v>505</v>
      </c>
      <c r="E666" s="223" t="s">
        <v>665</v>
      </c>
      <c r="F666" s="224" t="s">
        <v>666</v>
      </c>
      <c r="G666" s="225" t="s">
        <v>637</v>
      </c>
      <c r="H666" s="226">
        <v>2</v>
      </c>
      <c r="I666" s="227"/>
      <c r="J666" s="228">
        <f>ROUND(I666*H666,2)</f>
        <v>0</v>
      </c>
      <c r="K666" s="224" t="s">
        <v>139</v>
      </c>
      <c r="L666" s="229"/>
      <c r="M666" s="230" t="s">
        <v>1</v>
      </c>
      <c r="N666" s="231" t="s">
        <v>43</v>
      </c>
      <c r="O666" s="59"/>
      <c r="P666" s="184">
        <f>O666*H666</f>
        <v>0</v>
      </c>
      <c r="Q666" s="184">
        <v>1.21E-2</v>
      </c>
      <c r="R666" s="184">
        <f>Q666*H666</f>
        <v>2.4199999999999999E-2</v>
      </c>
      <c r="S666" s="184">
        <v>0</v>
      </c>
      <c r="T666" s="185">
        <f>S666*H666</f>
        <v>0</v>
      </c>
      <c r="AR666" s="16" t="s">
        <v>188</v>
      </c>
      <c r="AT666" s="16" t="s">
        <v>505</v>
      </c>
      <c r="AU666" s="16" t="s">
        <v>81</v>
      </c>
      <c r="AY666" s="16" t="s">
        <v>133</v>
      </c>
      <c r="BE666" s="186">
        <f>IF(N666="základní",J666,0)</f>
        <v>0</v>
      </c>
      <c r="BF666" s="186">
        <f>IF(N666="snížená",J666,0)</f>
        <v>0</v>
      </c>
      <c r="BG666" s="186">
        <f>IF(N666="zákl. přenesená",J666,0)</f>
        <v>0</v>
      </c>
      <c r="BH666" s="186">
        <f>IF(N666="sníž. přenesená",J666,0)</f>
        <v>0</v>
      </c>
      <c r="BI666" s="186">
        <f>IF(N666="nulová",J666,0)</f>
        <v>0</v>
      </c>
      <c r="BJ666" s="16" t="s">
        <v>79</v>
      </c>
      <c r="BK666" s="186">
        <f>ROUND(I666*H666,2)</f>
        <v>0</v>
      </c>
      <c r="BL666" s="16" t="s">
        <v>140</v>
      </c>
      <c r="BM666" s="16" t="s">
        <v>667</v>
      </c>
    </row>
    <row r="667" spans="2:65" s="1" customFormat="1" ht="11.25">
      <c r="B667" s="33"/>
      <c r="C667" s="34"/>
      <c r="D667" s="187" t="s">
        <v>142</v>
      </c>
      <c r="E667" s="34"/>
      <c r="F667" s="188" t="s">
        <v>666</v>
      </c>
      <c r="G667" s="34"/>
      <c r="H667" s="34"/>
      <c r="I667" s="103"/>
      <c r="J667" s="34"/>
      <c r="K667" s="34"/>
      <c r="L667" s="37"/>
      <c r="M667" s="189"/>
      <c r="N667" s="59"/>
      <c r="O667" s="59"/>
      <c r="P667" s="59"/>
      <c r="Q667" s="59"/>
      <c r="R667" s="59"/>
      <c r="S667" s="59"/>
      <c r="T667" s="60"/>
      <c r="AT667" s="16" t="s">
        <v>142</v>
      </c>
      <c r="AU667" s="16" t="s">
        <v>81</v>
      </c>
    </row>
    <row r="668" spans="2:65" s="1" customFormat="1" ht="16.5" customHeight="1">
      <c r="B668" s="33"/>
      <c r="C668" s="175" t="s">
        <v>668</v>
      </c>
      <c r="D668" s="175" t="s">
        <v>135</v>
      </c>
      <c r="E668" s="176" t="s">
        <v>669</v>
      </c>
      <c r="F668" s="177" t="s">
        <v>670</v>
      </c>
      <c r="G668" s="178" t="s">
        <v>196</v>
      </c>
      <c r="H668" s="179">
        <v>345.1</v>
      </c>
      <c r="I668" s="180"/>
      <c r="J668" s="181">
        <f>ROUND(I668*H668,2)</f>
        <v>0</v>
      </c>
      <c r="K668" s="177" t="s">
        <v>159</v>
      </c>
      <c r="L668" s="37"/>
      <c r="M668" s="182" t="s">
        <v>1</v>
      </c>
      <c r="N668" s="183" t="s">
        <v>43</v>
      </c>
      <c r="O668" s="59"/>
      <c r="P668" s="184">
        <f>O668*H668</f>
        <v>0</v>
      </c>
      <c r="Q668" s="184">
        <v>0</v>
      </c>
      <c r="R668" s="184">
        <f>Q668*H668</f>
        <v>0</v>
      </c>
      <c r="S668" s="184">
        <v>0</v>
      </c>
      <c r="T668" s="185">
        <f>S668*H668</f>
        <v>0</v>
      </c>
      <c r="AR668" s="16" t="s">
        <v>140</v>
      </c>
      <c r="AT668" s="16" t="s">
        <v>135</v>
      </c>
      <c r="AU668" s="16" t="s">
        <v>81</v>
      </c>
      <c r="AY668" s="16" t="s">
        <v>133</v>
      </c>
      <c r="BE668" s="186">
        <f>IF(N668="základní",J668,0)</f>
        <v>0</v>
      </c>
      <c r="BF668" s="186">
        <f>IF(N668="snížená",J668,0)</f>
        <v>0</v>
      </c>
      <c r="BG668" s="186">
        <f>IF(N668="zákl. přenesená",J668,0)</f>
        <v>0</v>
      </c>
      <c r="BH668" s="186">
        <f>IF(N668="sníž. přenesená",J668,0)</f>
        <v>0</v>
      </c>
      <c r="BI668" s="186">
        <f>IF(N668="nulová",J668,0)</f>
        <v>0</v>
      </c>
      <c r="BJ668" s="16" t="s">
        <v>79</v>
      </c>
      <c r="BK668" s="186">
        <f>ROUND(I668*H668,2)</f>
        <v>0</v>
      </c>
      <c r="BL668" s="16" t="s">
        <v>140</v>
      </c>
      <c r="BM668" s="16" t="s">
        <v>671</v>
      </c>
    </row>
    <row r="669" spans="2:65" s="1" customFormat="1" ht="11.25">
      <c r="B669" s="33"/>
      <c r="C669" s="34"/>
      <c r="D669" s="187" t="s">
        <v>142</v>
      </c>
      <c r="E669" s="34"/>
      <c r="F669" s="188" t="s">
        <v>672</v>
      </c>
      <c r="G669" s="34"/>
      <c r="H669" s="34"/>
      <c r="I669" s="103"/>
      <c r="J669" s="34"/>
      <c r="K669" s="34"/>
      <c r="L669" s="37"/>
      <c r="M669" s="189"/>
      <c r="N669" s="59"/>
      <c r="O669" s="59"/>
      <c r="P669" s="59"/>
      <c r="Q669" s="59"/>
      <c r="R669" s="59"/>
      <c r="S669" s="59"/>
      <c r="T669" s="60"/>
      <c r="AT669" s="16" t="s">
        <v>142</v>
      </c>
      <c r="AU669" s="16" t="s">
        <v>81</v>
      </c>
    </row>
    <row r="670" spans="2:65" s="1" customFormat="1" ht="16.5" customHeight="1">
      <c r="B670" s="33"/>
      <c r="C670" s="222" t="s">
        <v>673</v>
      </c>
      <c r="D670" s="222" t="s">
        <v>505</v>
      </c>
      <c r="E670" s="223" t="s">
        <v>674</v>
      </c>
      <c r="F670" s="224" t="s">
        <v>675</v>
      </c>
      <c r="G670" s="225" t="s">
        <v>637</v>
      </c>
      <c r="H670" s="226">
        <v>1</v>
      </c>
      <c r="I670" s="227"/>
      <c r="J670" s="228">
        <f>ROUND(I670*H670,2)</f>
        <v>0</v>
      </c>
      <c r="K670" s="224" t="s">
        <v>1</v>
      </c>
      <c r="L670" s="229"/>
      <c r="M670" s="230" t="s">
        <v>1</v>
      </c>
      <c r="N670" s="231" t="s">
        <v>43</v>
      </c>
      <c r="O670" s="59"/>
      <c r="P670" s="184">
        <f>O670*H670</f>
        <v>0</v>
      </c>
      <c r="Q670" s="184">
        <v>1E-4</v>
      </c>
      <c r="R670" s="184">
        <f>Q670*H670</f>
        <v>1E-4</v>
      </c>
      <c r="S670" s="184">
        <v>0</v>
      </c>
      <c r="T670" s="185">
        <f>S670*H670</f>
        <v>0</v>
      </c>
      <c r="AR670" s="16" t="s">
        <v>188</v>
      </c>
      <c r="AT670" s="16" t="s">
        <v>505</v>
      </c>
      <c r="AU670" s="16" t="s">
        <v>81</v>
      </c>
      <c r="AY670" s="16" t="s">
        <v>133</v>
      </c>
      <c r="BE670" s="186">
        <f>IF(N670="základní",J670,0)</f>
        <v>0</v>
      </c>
      <c r="BF670" s="186">
        <f>IF(N670="snížená",J670,0)</f>
        <v>0</v>
      </c>
      <c r="BG670" s="186">
        <f>IF(N670="zákl. přenesená",J670,0)</f>
        <v>0</v>
      </c>
      <c r="BH670" s="186">
        <f>IF(N670="sníž. přenesená",J670,0)</f>
        <v>0</v>
      </c>
      <c r="BI670" s="186">
        <f>IF(N670="nulová",J670,0)</f>
        <v>0</v>
      </c>
      <c r="BJ670" s="16" t="s">
        <v>79</v>
      </c>
      <c r="BK670" s="186">
        <f>ROUND(I670*H670,2)</f>
        <v>0</v>
      </c>
      <c r="BL670" s="16" t="s">
        <v>140</v>
      </c>
      <c r="BM670" s="16" t="s">
        <v>676</v>
      </c>
    </row>
    <row r="671" spans="2:65" s="1" customFormat="1" ht="11.25">
      <c r="B671" s="33"/>
      <c r="C671" s="34"/>
      <c r="D671" s="187" t="s">
        <v>142</v>
      </c>
      <c r="E671" s="34"/>
      <c r="F671" s="188" t="s">
        <v>677</v>
      </c>
      <c r="G671" s="34"/>
      <c r="H671" s="34"/>
      <c r="I671" s="103"/>
      <c r="J671" s="34"/>
      <c r="K671" s="34"/>
      <c r="L671" s="37"/>
      <c r="M671" s="189"/>
      <c r="N671" s="59"/>
      <c r="O671" s="59"/>
      <c r="P671" s="59"/>
      <c r="Q671" s="59"/>
      <c r="R671" s="59"/>
      <c r="S671" s="59"/>
      <c r="T671" s="60"/>
      <c r="AT671" s="16" t="s">
        <v>142</v>
      </c>
      <c r="AU671" s="16" t="s">
        <v>81</v>
      </c>
    </row>
    <row r="672" spans="2:65" s="1" customFormat="1" ht="16.5" customHeight="1">
      <c r="B672" s="33"/>
      <c r="C672" s="222" t="s">
        <v>678</v>
      </c>
      <c r="D672" s="222" t="s">
        <v>505</v>
      </c>
      <c r="E672" s="223" t="s">
        <v>679</v>
      </c>
      <c r="F672" s="224" t="s">
        <v>680</v>
      </c>
      <c r="G672" s="225" t="s">
        <v>196</v>
      </c>
      <c r="H672" s="226">
        <v>345.1</v>
      </c>
      <c r="I672" s="227"/>
      <c r="J672" s="228">
        <f>ROUND(I672*H672,2)</f>
        <v>0</v>
      </c>
      <c r="K672" s="224" t="s">
        <v>139</v>
      </c>
      <c r="L672" s="229"/>
      <c r="M672" s="230" t="s">
        <v>1</v>
      </c>
      <c r="N672" s="231" t="s">
        <v>43</v>
      </c>
      <c r="O672" s="59"/>
      <c r="P672" s="184">
        <f>O672*H672</f>
        <v>0</v>
      </c>
      <c r="Q672" s="184">
        <v>1.0499999999999999E-3</v>
      </c>
      <c r="R672" s="184">
        <f>Q672*H672</f>
        <v>0.36235499999999998</v>
      </c>
      <c r="S672" s="184">
        <v>0</v>
      </c>
      <c r="T672" s="185">
        <f>S672*H672</f>
        <v>0</v>
      </c>
      <c r="AR672" s="16" t="s">
        <v>188</v>
      </c>
      <c r="AT672" s="16" t="s">
        <v>505</v>
      </c>
      <c r="AU672" s="16" t="s">
        <v>81</v>
      </c>
      <c r="AY672" s="16" t="s">
        <v>133</v>
      </c>
      <c r="BE672" s="186">
        <f>IF(N672="základní",J672,0)</f>
        <v>0</v>
      </c>
      <c r="BF672" s="186">
        <f>IF(N672="snížená",J672,0)</f>
        <v>0</v>
      </c>
      <c r="BG672" s="186">
        <f>IF(N672="zákl. přenesená",J672,0)</f>
        <v>0</v>
      </c>
      <c r="BH672" s="186">
        <f>IF(N672="sníž. přenesená",J672,0)</f>
        <v>0</v>
      </c>
      <c r="BI672" s="186">
        <f>IF(N672="nulová",J672,0)</f>
        <v>0</v>
      </c>
      <c r="BJ672" s="16" t="s">
        <v>79</v>
      </c>
      <c r="BK672" s="186">
        <f>ROUND(I672*H672,2)</f>
        <v>0</v>
      </c>
      <c r="BL672" s="16" t="s">
        <v>140</v>
      </c>
      <c r="BM672" s="16" t="s">
        <v>681</v>
      </c>
    </row>
    <row r="673" spans="2:65" s="1" customFormat="1" ht="11.25">
      <c r="B673" s="33"/>
      <c r="C673" s="34"/>
      <c r="D673" s="187" t="s">
        <v>142</v>
      </c>
      <c r="E673" s="34"/>
      <c r="F673" s="188" t="s">
        <v>682</v>
      </c>
      <c r="G673" s="34"/>
      <c r="H673" s="34"/>
      <c r="I673" s="103"/>
      <c r="J673" s="34"/>
      <c r="K673" s="34"/>
      <c r="L673" s="37"/>
      <c r="M673" s="189"/>
      <c r="N673" s="59"/>
      <c r="O673" s="59"/>
      <c r="P673" s="59"/>
      <c r="Q673" s="59"/>
      <c r="R673" s="59"/>
      <c r="S673" s="59"/>
      <c r="T673" s="60"/>
      <c r="AT673" s="16" t="s">
        <v>142</v>
      </c>
      <c r="AU673" s="16" t="s">
        <v>81</v>
      </c>
    </row>
    <row r="674" spans="2:65" s="12" customFormat="1" ht="11.25">
      <c r="B674" s="200"/>
      <c r="C674" s="201"/>
      <c r="D674" s="187" t="s">
        <v>144</v>
      </c>
      <c r="E674" s="202" t="s">
        <v>1</v>
      </c>
      <c r="F674" s="203" t="s">
        <v>683</v>
      </c>
      <c r="G674" s="201"/>
      <c r="H674" s="204">
        <v>345.1</v>
      </c>
      <c r="I674" s="205"/>
      <c r="J674" s="201"/>
      <c r="K674" s="201"/>
      <c r="L674" s="206"/>
      <c r="M674" s="207"/>
      <c r="N674" s="208"/>
      <c r="O674" s="208"/>
      <c r="P674" s="208"/>
      <c r="Q674" s="208"/>
      <c r="R674" s="208"/>
      <c r="S674" s="208"/>
      <c r="T674" s="209"/>
      <c r="AT674" s="210" t="s">
        <v>144</v>
      </c>
      <c r="AU674" s="210" t="s">
        <v>81</v>
      </c>
      <c r="AV674" s="12" t="s">
        <v>81</v>
      </c>
      <c r="AW674" s="12" t="s">
        <v>33</v>
      </c>
      <c r="AX674" s="12" t="s">
        <v>79</v>
      </c>
      <c r="AY674" s="210" t="s">
        <v>133</v>
      </c>
    </row>
    <row r="675" spans="2:65" s="1" customFormat="1" ht="16.5" customHeight="1">
      <c r="B675" s="33"/>
      <c r="C675" s="175" t="s">
        <v>684</v>
      </c>
      <c r="D675" s="175" t="s">
        <v>135</v>
      </c>
      <c r="E675" s="176" t="s">
        <v>685</v>
      </c>
      <c r="F675" s="177" t="s">
        <v>686</v>
      </c>
      <c r="G675" s="178" t="s">
        <v>196</v>
      </c>
      <c r="H675" s="179">
        <v>400</v>
      </c>
      <c r="I675" s="180"/>
      <c r="J675" s="181">
        <f>ROUND(I675*H675,2)</f>
        <v>0</v>
      </c>
      <c r="K675" s="177" t="s">
        <v>1</v>
      </c>
      <c r="L675" s="37"/>
      <c r="M675" s="182" t="s">
        <v>1</v>
      </c>
      <c r="N675" s="183" t="s">
        <v>43</v>
      </c>
      <c r="O675" s="59"/>
      <c r="P675" s="184">
        <f>O675*H675</f>
        <v>0</v>
      </c>
      <c r="Q675" s="184">
        <v>1.0000000000000001E-5</v>
      </c>
      <c r="R675" s="184">
        <f>Q675*H675</f>
        <v>4.0000000000000001E-3</v>
      </c>
      <c r="S675" s="184">
        <v>0</v>
      </c>
      <c r="T675" s="185">
        <f>S675*H675</f>
        <v>0</v>
      </c>
      <c r="AR675" s="16" t="s">
        <v>140</v>
      </c>
      <c r="AT675" s="16" t="s">
        <v>135</v>
      </c>
      <c r="AU675" s="16" t="s">
        <v>81</v>
      </c>
      <c r="AY675" s="16" t="s">
        <v>133</v>
      </c>
      <c r="BE675" s="186">
        <f>IF(N675="základní",J675,0)</f>
        <v>0</v>
      </c>
      <c r="BF675" s="186">
        <f>IF(N675="snížená",J675,0)</f>
        <v>0</v>
      </c>
      <c r="BG675" s="186">
        <f>IF(N675="zákl. přenesená",J675,0)</f>
        <v>0</v>
      </c>
      <c r="BH675" s="186">
        <f>IF(N675="sníž. přenesená",J675,0)</f>
        <v>0</v>
      </c>
      <c r="BI675" s="186">
        <f>IF(N675="nulová",J675,0)</f>
        <v>0</v>
      </c>
      <c r="BJ675" s="16" t="s">
        <v>79</v>
      </c>
      <c r="BK675" s="186">
        <f>ROUND(I675*H675,2)</f>
        <v>0</v>
      </c>
      <c r="BL675" s="16" t="s">
        <v>140</v>
      </c>
      <c r="BM675" s="16" t="s">
        <v>687</v>
      </c>
    </row>
    <row r="676" spans="2:65" s="1" customFormat="1" ht="11.25">
      <c r="B676" s="33"/>
      <c r="C676" s="34"/>
      <c r="D676" s="187" t="s">
        <v>142</v>
      </c>
      <c r="E676" s="34"/>
      <c r="F676" s="188" t="s">
        <v>686</v>
      </c>
      <c r="G676" s="34"/>
      <c r="H676" s="34"/>
      <c r="I676" s="103"/>
      <c r="J676" s="34"/>
      <c r="K676" s="34"/>
      <c r="L676" s="37"/>
      <c r="M676" s="189"/>
      <c r="N676" s="59"/>
      <c r="O676" s="59"/>
      <c r="P676" s="59"/>
      <c r="Q676" s="59"/>
      <c r="R676" s="59"/>
      <c r="S676" s="59"/>
      <c r="T676" s="60"/>
      <c r="AT676" s="16" t="s">
        <v>142</v>
      </c>
      <c r="AU676" s="16" t="s">
        <v>81</v>
      </c>
    </row>
    <row r="677" spans="2:65" s="1" customFormat="1" ht="16.5" customHeight="1">
      <c r="B677" s="33"/>
      <c r="C677" s="222" t="s">
        <v>688</v>
      </c>
      <c r="D677" s="222" t="s">
        <v>505</v>
      </c>
      <c r="E677" s="223" t="s">
        <v>689</v>
      </c>
      <c r="F677" s="224" t="s">
        <v>690</v>
      </c>
      <c r="G677" s="225" t="s">
        <v>637</v>
      </c>
      <c r="H677" s="226">
        <v>82</v>
      </c>
      <c r="I677" s="227"/>
      <c r="J677" s="228">
        <f>ROUND(I677*H677,2)</f>
        <v>0</v>
      </c>
      <c r="K677" s="224" t="s">
        <v>139</v>
      </c>
      <c r="L677" s="229"/>
      <c r="M677" s="230" t="s">
        <v>1</v>
      </c>
      <c r="N677" s="231" t="s">
        <v>43</v>
      </c>
      <c r="O677" s="59"/>
      <c r="P677" s="184">
        <f>O677*H677</f>
        <v>0</v>
      </c>
      <c r="Q677" s="184">
        <v>2.4799999999999999E-2</v>
      </c>
      <c r="R677" s="184">
        <f>Q677*H677</f>
        <v>2.0335999999999999</v>
      </c>
      <c r="S677" s="184">
        <v>0</v>
      </c>
      <c r="T677" s="185">
        <f>S677*H677</f>
        <v>0</v>
      </c>
      <c r="AR677" s="16" t="s">
        <v>188</v>
      </c>
      <c r="AT677" s="16" t="s">
        <v>505</v>
      </c>
      <c r="AU677" s="16" t="s">
        <v>81</v>
      </c>
      <c r="AY677" s="16" t="s">
        <v>133</v>
      </c>
      <c r="BE677" s="186">
        <f>IF(N677="základní",J677,0)</f>
        <v>0</v>
      </c>
      <c r="BF677" s="186">
        <f>IF(N677="snížená",J677,0)</f>
        <v>0</v>
      </c>
      <c r="BG677" s="186">
        <f>IF(N677="zákl. přenesená",J677,0)</f>
        <v>0</v>
      </c>
      <c r="BH677" s="186">
        <f>IF(N677="sníž. přenesená",J677,0)</f>
        <v>0</v>
      </c>
      <c r="BI677" s="186">
        <f>IF(N677="nulová",J677,0)</f>
        <v>0</v>
      </c>
      <c r="BJ677" s="16" t="s">
        <v>79</v>
      </c>
      <c r="BK677" s="186">
        <f>ROUND(I677*H677,2)</f>
        <v>0</v>
      </c>
      <c r="BL677" s="16" t="s">
        <v>140</v>
      </c>
      <c r="BM677" s="16" t="s">
        <v>691</v>
      </c>
    </row>
    <row r="678" spans="2:65" s="1" customFormat="1" ht="11.25">
      <c r="B678" s="33"/>
      <c r="C678" s="34"/>
      <c r="D678" s="187" t="s">
        <v>142</v>
      </c>
      <c r="E678" s="34"/>
      <c r="F678" s="188" t="s">
        <v>692</v>
      </c>
      <c r="G678" s="34"/>
      <c r="H678" s="34"/>
      <c r="I678" s="103"/>
      <c r="J678" s="34"/>
      <c r="K678" s="34"/>
      <c r="L678" s="37"/>
      <c r="M678" s="189"/>
      <c r="N678" s="59"/>
      <c r="O678" s="59"/>
      <c r="P678" s="59"/>
      <c r="Q678" s="59"/>
      <c r="R678" s="59"/>
      <c r="S678" s="59"/>
      <c r="T678" s="60"/>
      <c r="AT678" s="16" t="s">
        <v>142</v>
      </c>
      <c r="AU678" s="16" t="s">
        <v>81</v>
      </c>
    </row>
    <row r="679" spans="2:65" s="1" customFormat="1" ht="16.5" customHeight="1">
      <c r="B679" s="33"/>
      <c r="C679" s="175" t="s">
        <v>693</v>
      </c>
      <c r="D679" s="175" t="s">
        <v>135</v>
      </c>
      <c r="E679" s="176" t="s">
        <v>694</v>
      </c>
      <c r="F679" s="177" t="s">
        <v>695</v>
      </c>
      <c r="G679" s="178" t="s">
        <v>196</v>
      </c>
      <c r="H679" s="179">
        <v>671.8</v>
      </c>
      <c r="I679" s="180"/>
      <c r="J679" s="181">
        <f>ROUND(I679*H679,2)</f>
        <v>0</v>
      </c>
      <c r="K679" s="177" t="s">
        <v>139</v>
      </c>
      <c r="L679" s="37"/>
      <c r="M679" s="182" t="s">
        <v>1</v>
      </c>
      <c r="N679" s="183" t="s">
        <v>43</v>
      </c>
      <c r="O679" s="59"/>
      <c r="P679" s="184">
        <f>O679*H679</f>
        <v>0</v>
      </c>
      <c r="Q679" s="184">
        <v>2.0000000000000002E-5</v>
      </c>
      <c r="R679" s="184">
        <f>Q679*H679</f>
        <v>1.3436E-2</v>
      </c>
      <c r="S679" s="184">
        <v>0</v>
      </c>
      <c r="T679" s="185">
        <f>S679*H679</f>
        <v>0</v>
      </c>
      <c r="AR679" s="16" t="s">
        <v>140</v>
      </c>
      <c r="AT679" s="16" t="s">
        <v>135</v>
      </c>
      <c r="AU679" s="16" t="s">
        <v>81</v>
      </c>
      <c r="AY679" s="16" t="s">
        <v>133</v>
      </c>
      <c r="BE679" s="186">
        <f>IF(N679="základní",J679,0)</f>
        <v>0</v>
      </c>
      <c r="BF679" s="186">
        <f>IF(N679="snížená",J679,0)</f>
        <v>0</v>
      </c>
      <c r="BG679" s="186">
        <f>IF(N679="zákl. přenesená",J679,0)</f>
        <v>0</v>
      </c>
      <c r="BH679" s="186">
        <f>IF(N679="sníž. přenesená",J679,0)</f>
        <v>0</v>
      </c>
      <c r="BI679" s="186">
        <f>IF(N679="nulová",J679,0)</f>
        <v>0</v>
      </c>
      <c r="BJ679" s="16" t="s">
        <v>79</v>
      </c>
      <c r="BK679" s="186">
        <f>ROUND(I679*H679,2)</f>
        <v>0</v>
      </c>
      <c r="BL679" s="16" t="s">
        <v>140</v>
      </c>
      <c r="BM679" s="16" t="s">
        <v>696</v>
      </c>
    </row>
    <row r="680" spans="2:65" s="1" customFormat="1" ht="11.25">
      <c r="B680" s="33"/>
      <c r="C680" s="34"/>
      <c r="D680" s="187" t="s">
        <v>142</v>
      </c>
      <c r="E680" s="34"/>
      <c r="F680" s="188" t="s">
        <v>695</v>
      </c>
      <c r="G680" s="34"/>
      <c r="H680" s="34"/>
      <c r="I680" s="103"/>
      <c r="J680" s="34"/>
      <c r="K680" s="34"/>
      <c r="L680" s="37"/>
      <c r="M680" s="189"/>
      <c r="N680" s="59"/>
      <c r="O680" s="59"/>
      <c r="P680" s="59"/>
      <c r="Q680" s="59"/>
      <c r="R680" s="59"/>
      <c r="S680" s="59"/>
      <c r="T680" s="60"/>
      <c r="AT680" s="16" t="s">
        <v>142</v>
      </c>
      <c r="AU680" s="16" t="s">
        <v>81</v>
      </c>
    </row>
    <row r="681" spans="2:65" s="1" customFormat="1" ht="16.5" customHeight="1">
      <c r="B681" s="33"/>
      <c r="C681" s="222" t="s">
        <v>697</v>
      </c>
      <c r="D681" s="222" t="s">
        <v>505</v>
      </c>
      <c r="E681" s="223" t="s">
        <v>698</v>
      </c>
      <c r="F681" s="224" t="s">
        <v>699</v>
      </c>
      <c r="G681" s="225" t="s">
        <v>637</v>
      </c>
      <c r="H681" s="226">
        <v>135</v>
      </c>
      <c r="I681" s="227"/>
      <c r="J681" s="228">
        <f>ROUND(I681*H681,2)</f>
        <v>0</v>
      </c>
      <c r="K681" s="224" t="s">
        <v>139</v>
      </c>
      <c r="L681" s="229"/>
      <c r="M681" s="230" t="s">
        <v>1</v>
      </c>
      <c r="N681" s="231" t="s">
        <v>43</v>
      </c>
      <c r="O681" s="59"/>
      <c r="P681" s="184">
        <f>O681*H681</f>
        <v>0</v>
      </c>
      <c r="Q681" s="184">
        <v>3.1940000000000003E-2</v>
      </c>
      <c r="R681" s="184">
        <f>Q681*H681</f>
        <v>4.3119000000000005</v>
      </c>
      <c r="S681" s="184">
        <v>0</v>
      </c>
      <c r="T681" s="185">
        <f>S681*H681</f>
        <v>0</v>
      </c>
      <c r="AR681" s="16" t="s">
        <v>188</v>
      </c>
      <c r="AT681" s="16" t="s">
        <v>505</v>
      </c>
      <c r="AU681" s="16" t="s">
        <v>81</v>
      </c>
      <c r="AY681" s="16" t="s">
        <v>133</v>
      </c>
      <c r="BE681" s="186">
        <f>IF(N681="základní",J681,0)</f>
        <v>0</v>
      </c>
      <c r="BF681" s="186">
        <f>IF(N681="snížená",J681,0)</f>
        <v>0</v>
      </c>
      <c r="BG681" s="186">
        <f>IF(N681="zákl. přenesená",J681,0)</f>
        <v>0</v>
      </c>
      <c r="BH681" s="186">
        <f>IF(N681="sníž. přenesená",J681,0)</f>
        <v>0</v>
      </c>
      <c r="BI681" s="186">
        <f>IF(N681="nulová",J681,0)</f>
        <v>0</v>
      </c>
      <c r="BJ681" s="16" t="s">
        <v>79</v>
      </c>
      <c r="BK681" s="186">
        <f>ROUND(I681*H681,2)</f>
        <v>0</v>
      </c>
      <c r="BL681" s="16" t="s">
        <v>140</v>
      </c>
      <c r="BM681" s="16" t="s">
        <v>700</v>
      </c>
    </row>
    <row r="682" spans="2:65" s="1" customFormat="1" ht="11.25">
      <c r="B682" s="33"/>
      <c r="C682" s="34"/>
      <c r="D682" s="187" t="s">
        <v>142</v>
      </c>
      <c r="E682" s="34"/>
      <c r="F682" s="188" t="s">
        <v>701</v>
      </c>
      <c r="G682" s="34"/>
      <c r="H682" s="34"/>
      <c r="I682" s="103"/>
      <c r="J682" s="34"/>
      <c r="K682" s="34"/>
      <c r="L682" s="37"/>
      <c r="M682" s="189"/>
      <c r="N682" s="59"/>
      <c r="O682" s="59"/>
      <c r="P682" s="59"/>
      <c r="Q682" s="59"/>
      <c r="R682" s="59"/>
      <c r="S682" s="59"/>
      <c r="T682" s="60"/>
      <c r="AT682" s="16" t="s">
        <v>142</v>
      </c>
      <c r="AU682" s="16" t="s">
        <v>81</v>
      </c>
    </row>
    <row r="683" spans="2:65" s="1" customFormat="1" ht="22.5" customHeight="1">
      <c r="B683" s="33"/>
      <c r="C683" s="175" t="s">
        <v>702</v>
      </c>
      <c r="D683" s="175" t="s">
        <v>135</v>
      </c>
      <c r="E683" s="176" t="s">
        <v>703</v>
      </c>
      <c r="F683" s="177" t="s">
        <v>704</v>
      </c>
      <c r="G683" s="178" t="s">
        <v>637</v>
      </c>
      <c r="H683" s="179">
        <v>4</v>
      </c>
      <c r="I683" s="180"/>
      <c r="J683" s="181">
        <f>ROUND(I683*H683,2)</f>
        <v>0</v>
      </c>
      <c r="K683" s="177" t="s">
        <v>159</v>
      </c>
      <c r="L683" s="37"/>
      <c r="M683" s="182" t="s">
        <v>1</v>
      </c>
      <c r="N683" s="183" t="s">
        <v>43</v>
      </c>
      <c r="O683" s="59"/>
      <c r="P683" s="184">
        <f>O683*H683</f>
        <v>0</v>
      </c>
      <c r="Q683" s="184">
        <v>0</v>
      </c>
      <c r="R683" s="184">
        <f>Q683*H683</f>
        <v>0</v>
      </c>
      <c r="S683" s="184">
        <v>0</v>
      </c>
      <c r="T683" s="185">
        <f>S683*H683</f>
        <v>0</v>
      </c>
      <c r="AR683" s="16" t="s">
        <v>140</v>
      </c>
      <c r="AT683" s="16" t="s">
        <v>135</v>
      </c>
      <c r="AU683" s="16" t="s">
        <v>81</v>
      </c>
      <c r="AY683" s="16" t="s">
        <v>133</v>
      </c>
      <c r="BE683" s="186">
        <f>IF(N683="základní",J683,0)</f>
        <v>0</v>
      </c>
      <c r="BF683" s="186">
        <f>IF(N683="snížená",J683,0)</f>
        <v>0</v>
      </c>
      <c r="BG683" s="186">
        <f>IF(N683="zákl. přenesená",J683,0)</f>
        <v>0</v>
      </c>
      <c r="BH683" s="186">
        <f>IF(N683="sníž. přenesená",J683,0)</f>
        <v>0</v>
      </c>
      <c r="BI683" s="186">
        <f>IF(N683="nulová",J683,0)</f>
        <v>0</v>
      </c>
      <c r="BJ683" s="16" t="s">
        <v>79</v>
      </c>
      <c r="BK683" s="186">
        <f>ROUND(I683*H683,2)</f>
        <v>0</v>
      </c>
      <c r="BL683" s="16" t="s">
        <v>140</v>
      </c>
      <c r="BM683" s="16" t="s">
        <v>705</v>
      </c>
    </row>
    <row r="684" spans="2:65" s="1" customFormat="1" ht="11.25">
      <c r="B684" s="33"/>
      <c r="C684" s="34"/>
      <c r="D684" s="187" t="s">
        <v>142</v>
      </c>
      <c r="E684" s="34"/>
      <c r="F684" s="188" t="s">
        <v>706</v>
      </c>
      <c r="G684" s="34"/>
      <c r="H684" s="34"/>
      <c r="I684" s="103"/>
      <c r="J684" s="34"/>
      <c r="K684" s="34"/>
      <c r="L684" s="37"/>
      <c r="M684" s="189"/>
      <c r="N684" s="59"/>
      <c r="O684" s="59"/>
      <c r="P684" s="59"/>
      <c r="Q684" s="59"/>
      <c r="R684" s="59"/>
      <c r="S684" s="59"/>
      <c r="T684" s="60"/>
      <c r="AT684" s="16" t="s">
        <v>142</v>
      </c>
      <c r="AU684" s="16" t="s">
        <v>81</v>
      </c>
    </row>
    <row r="685" spans="2:65" s="1" customFormat="1" ht="16.5" customHeight="1">
      <c r="B685" s="33"/>
      <c r="C685" s="222" t="s">
        <v>707</v>
      </c>
      <c r="D685" s="222" t="s">
        <v>505</v>
      </c>
      <c r="E685" s="223" t="s">
        <v>708</v>
      </c>
      <c r="F685" s="224" t="s">
        <v>709</v>
      </c>
      <c r="G685" s="225" t="s">
        <v>637</v>
      </c>
      <c r="H685" s="226">
        <v>4</v>
      </c>
      <c r="I685" s="227"/>
      <c r="J685" s="228">
        <f>ROUND(I685*H685,2)</f>
        <v>0</v>
      </c>
      <c r="K685" s="224" t="s">
        <v>139</v>
      </c>
      <c r="L685" s="229"/>
      <c r="M685" s="230" t="s">
        <v>1</v>
      </c>
      <c r="N685" s="231" t="s">
        <v>43</v>
      </c>
      <c r="O685" s="59"/>
      <c r="P685" s="184">
        <f>O685*H685</f>
        <v>0</v>
      </c>
      <c r="Q685" s="184">
        <v>3.2000000000000003E-4</v>
      </c>
      <c r="R685" s="184">
        <f>Q685*H685</f>
        <v>1.2800000000000001E-3</v>
      </c>
      <c r="S685" s="184">
        <v>0</v>
      </c>
      <c r="T685" s="185">
        <f>S685*H685</f>
        <v>0</v>
      </c>
      <c r="AR685" s="16" t="s">
        <v>188</v>
      </c>
      <c r="AT685" s="16" t="s">
        <v>505</v>
      </c>
      <c r="AU685" s="16" t="s">
        <v>81</v>
      </c>
      <c r="AY685" s="16" t="s">
        <v>133</v>
      </c>
      <c r="BE685" s="186">
        <f>IF(N685="základní",J685,0)</f>
        <v>0</v>
      </c>
      <c r="BF685" s="186">
        <f>IF(N685="snížená",J685,0)</f>
        <v>0</v>
      </c>
      <c r="BG685" s="186">
        <f>IF(N685="zákl. přenesená",J685,0)</f>
        <v>0</v>
      </c>
      <c r="BH685" s="186">
        <f>IF(N685="sníž. přenesená",J685,0)</f>
        <v>0</v>
      </c>
      <c r="BI685" s="186">
        <f>IF(N685="nulová",J685,0)</f>
        <v>0</v>
      </c>
      <c r="BJ685" s="16" t="s">
        <v>79</v>
      </c>
      <c r="BK685" s="186">
        <f>ROUND(I685*H685,2)</f>
        <v>0</v>
      </c>
      <c r="BL685" s="16" t="s">
        <v>140</v>
      </c>
      <c r="BM685" s="16" t="s">
        <v>710</v>
      </c>
    </row>
    <row r="686" spans="2:65" s="1" customFormat="1" ht="11.25">
      <c r="B686" s="33"/>
      <c r="C686" s="34"/>
      <c r="D686" s="187" t="s">
        <v>142</v>
      </c>
      <c r="E686" s="34"/>
      <c r="F686" s="188" t="s">
        <v>709</v>
      </c>
      <c r="G686" s="34"/>
      <c r="H686" s="34"/>
      <c r="I686" s="103"/>
      <c r="J686" s="34"/>
      <c r="K686" s="34"/>
      <c r="L686" s="37"/>
      <c r="M686" s="189"/>
      <c r="N686" s="59"/>
      <c r="O686" s="59"/>
      <c r="P686" s="59"/>
      <c r="Q686" s="59"/>
      <c r="R686" s="59"/>
      <c r="S686" s="59"/>
      <c r="T686" s="60"/>
      <c r="AT686" s="16" t="s">
        <v>142</v>
      </c>
      <c r="AU686" s="16" t="s">
        <v>81</v>
      </c>
    </row>
    <row r="687" spans="2:65" s="1" customFormat="1" ht="16.5" customHeight="1">
      <c r="B687" s="33"/>
      <c r="C687" s="175" t="s">
        <v>711</v>
      </c>
      <c r="D687" s="175" t="s">
        <v>135</v>
      </c>
      <c r="E687" s="176" t="s">
        <v>712</v>
      </c>
      <c r="F687" s="177" t="s">
        <v>713</v>
      </c>
      <c r="G687" s="178" t="s">
        <v>637</v>
      </c>
      <c r="H687" s="179">
        <v>2</v>
      </c>
      <c r="I687" s="180"/>
      <c r="J687" s="181">
        <f>ROUND(I687*H687,2)</f>
        <v>0</v>
      </c>
      <c r="K687" s="177" t="s">
        <v>1</v>
      </c>
      <c r="L687" s="37"/>
      <c r="M687" s="182" t="s">
        <v>1</v>
      </c>
      <c r="N687" s="183" t="s">
        <v>43</v>
      </c>
      <c r="O687" s="59"/>
      <c r="P687" s="184">
        <f>O687*H687</f>
        <v>0</v>
      </c>
      <c r="Q687" s="184">
        <v>3.8000000000000002E-4</v>
      </c>
      <c r="R687" s="184">
        <f>Q687*H687</f>
        <v>7.6000000000000004E-4</v>
      </c>
      <c r="S687" s="184">
        <v>0</v>
      </c>
      <c r="T687" s="185">
        <f>S687*H687</f>
        <v>0</v>
      </c>
      <c r="AR687" s="16" t="s">
        <v>140</v>
      </c>
      <c r="AT687" s="16" t="s">
        <v>135</v>
      </c>
      <c r="AU687" s="16" t="s">
        <v>81</v>
      </c>
      <c r="AY687" s="16" t="s">
        <v>133</v>
      </c>
      <c r="BE687" s="186">
        <f>IF(N687="základní",J687,0)</f>
        <v>0</v>
      </c>
      <c r="BF687" s="186">
        <f>IF(N687="snížená",J687,0)</f>
        <v>0</v>
      </c>
      <c r="BG687" s="186">
        <f>IF(N687="zákl. přenesená",J687,0)</f>
        <v>0</v>
      </c>
      <c r="BH687" s="186">
        <f>IF(N687="sníž. přenesená",J687,0)</f>
        <v>0</v>
      </c>
      <c r="BI687" s="186">
        <f>IF(N687="nulová",J687,0)</f>
        <v>0</v>
      </c>
      <c r="BJ687" s="16" t="s">
        <v>79</v>
      </c>
      <c r="BK687" s="186">
        <f>ROUND(I687*H687,2)</f>
        <v>0</v>
      </c>
      <c r="BL687" s="16" t="s">
        <v>140</v>
      </c>
      <c r="BM687" s="16" t="s">
        <v>714</v>
      </c>
    </row>
    <row r="688" spans="2:65" s="1" customFormat="1" ht="11.25">
      <c r="B688" s="33"/>
      <c r="C688" s="34"/>
      <c r="D688" s="187" t="s">
        <v>142</v>
      </c>
      <c r="E688" s="34"/>
      <c r="F688" s="188" t="s">
        <v>713</v>
      </c>
      <c r="G688" s="34"/>
      <c r="H688" s="34"/>
      <c r="I688" s="103"/>
      <c r="J688" s="34"/>
      <c r="K688" s="34"/>
      <c r="L688" s="37"/>
      <c r="M688" s="189"/>
      <c r="N688" s="59"/>
      <c r="O688" s="59"/>
      <c r="P688" s="59"/>
      <c r="Q688" s="59"/>
      <c r="R688" s="59"/>
      <c r="S688" s="59"/>
      <c r="T688" s="60"/>
      <c r="AT688" s="16" t="s">
        <v>142</v>
      </c>
      <c r="AU688" s="16" t="s">
        <v>81</v>
      </c>
    </row>
    <row r="689" spans="2:65" s="1" customFormat="1" ht="16.5" customHeight="1">
      <c r="B689" s="33"/>
      <c r="C689" s="222" t="s">
        <v>715</v>
      </c>
      <c r="D689" s="222" t="s">
        <v>505</v>
      </c>
      <c r="E689" s="223" t="s">
        <v>716</v>
      </c>
      <c r="F689" s="224" t="s">
        <v>717</v>
      </c>
      <c r="G689" s="225" t="s">
        <v>637</v>
      </c>
      <c r="H689" s="226">
        <v>2</v>
      </c>
      <c r="I689" s="227"/>
      <c r="J689" s="228">
        <f>ROUND(I689*H689,2)</f>
        <v>0</v>
      </c>
      <c r="K689" s="224" t="s">
        <v>1</v>
      </c>
      <c r="L689" s="229"/>
      <c r="M689" s="230" t="s">
        <v>1</v>
      </c>
      <c r="N689" s="231" t="s">
        <v>43</v>
      </c>
      <c r="O689" s="59"/>
      <c r="P689" s="184">
        <f>O689*H689</f>
        <v>0</v>
      </c>
      <c r="Q689" s="184">
        <v>2.5999999999999999E-2</v>
      </c>
      <c r="R689" s="184">
        <f>Q689*H689</f>
        <v>5.1999999999999998E-2</v>
      </c>
      <c r="S689" s="184">
        <v>0</v>
      </c>
      <c r="T689" s="185">
        <f>S689*H689</f>
        <v>0</v>
      </c>
      <c r="AR689" s="16" t="s">
        <v>188</v>
      </c>
      <c r="AT689" s="16" t="s">
        <v>505</v>
      </c>
      <c r="AU689" s="16" t="s">
        <v>81</v>
      </c>
      <c r="AY689" s="16" t="s">
        <v>133</v>
      </c>
      <c r="BE689" s="186">
        <f>IF(N689="základní",J689,0)</f>
        <v>0</v>
      </c>
      <c r="BF689" s="186">
        <f>IF(N689="snížená",J689,0)</f>
        <v>0</v>
      </c>
      <c r="BG689" s="186">
        <f>IF(N689="zákl. přenesená",J689,0)</f>
        <v>0</v>
      </c>
      <c r="BH689" s="186">
        <f>IF(N689="sníž. přenesená",J689,0)</f>
        <v>0</v>
      </c>
      <c r="BI689" s="186">
        <f>IF(N689="nulová",J689,0)</f>
        <v>0</v>
      </c>
      <c r="BJ689" s="16" t="s">
        <v>79</v>
      </c>
      <c r="BK689" s="186">
        <f>ROUND(I689*H689,2)</f>
        <v>0</v>
      </c>
      <c r="BL689" s="16" t="s">
        <v>140</v>
      </c>
      <c r="BM689" s="16" t="s">
        <v>718</v>
      </c>
    </row>
    <row r="690" spans="2:65" s="1" customFormat="1" ht="11.25">
      <c r="B690" s="33"/>
      <c r="C690" s="34"/>
      <c r="D690" s="187" t="s">
        <v>142</v>
      </c>
      <c r="E690" s="34"/>
      <c r="F690" s="188" t="s">
        <v>717</v>
      </c>
      <c r="G690" s="34"/>
      <c r="H690" s="34"/>
      <c r="I690" s="103"/>
      <c r="J690" s="34"/>
      <c r="K690" s="34"/>
      <c r="L690" s="37"/>
      <c r="M690" s="189"/>
      <c r="N690" s="59"/>
      <c r="O690" s="59"/>
      <c r="P690" s="59"/>
      <c r="Q690" s="59"/>
      <c r="R690" s="59"/>
      <c r="S690" s="59"/>
      <c r="T690" s="60"/>
      <c r="AT690" s="16" t="s">
        <v>142</v>
      </c>
      <c r="AU690" s="16" t="s">
        <v>81</v>
      </c>
    </row>
    <row r="691" spans="2:65" s="1" customFormat="1" ht="16.5" customHeight="1">
      <c r="B691" s="33"/>
      <c r="C691" s="175" t="s">
        <v>719</v>
      </c>
      <c r="D691" s="175" t="s">
        <v>135</v>
      </c>
      <c r="E691" s="176" t="s">
        <v>720</v>
      </c>
      <c r="F691" s="177" t="s">
        <v>721</v>
      </c>
      <c r="G691" s="178" t="s">
        <v>637</v>
      </c>
      <c r="H691" s="179">
        <v>2</v>
      </c>
      <c r="I691" s="180"/>
      <c r="J691" s="181">
        <f>ROUND(I691*H691,2)</f>
        <v>0</v>
      </c>
      <c r="K691" s="177" t="s">
        <v>1</v>
      </c>
      <c r="L691" s="37"/>
      <c r="M691" s="182" t="s">
        <v>1</v>
      </c>
      <c r="N691" s="183" t="s">
        <v>43</v>
      </c>
      <c r="O691" s="59"/>
      <c r="P691" s="184">
        <f>O691*H691</f>
        <v>0</v>
      </c>
      <c r="Q691" s="184">
        <v>8.0000000000000004E-4</v>
      </c>
      <c r="R691" s="184">
        <f>Q691*H691</f>
        <v>1.6000000000000001E-3</v>
      </c>
      <c r="S691" s="184">
        <v>0</v>
      </c>
      <c r="T691" s="185">
        <f>S691*H691</f>
        <v>0</v>
      </c>
      <c r="AR691" s="16" t="s">
        <v>140</v>
      </c>
      <c r="AT691" s="16" t="s">
        <v>135</v>
      </c>
      <c r="AU691" s="16" t="s">
        <v>81</v>
      </c>
      <c r="AY691" s="16" t="s">
        <v>133</v>
      </c>
      <c r="BE691" s="186">
        <f>IF(N691="základní",J691,0)</f>
        <v>0</v>
      </c>
      <c r="BF691" s="186">
        <f>IF(N691="snížená",J691,0)</f>
        <v>0</v>
      </c>
      <c r="BG691" s="186">
        <f>IF(N691="zákl. přenesená",J691,0)</f>
        <v>0</v>
      </c>
      <c r="BH691" s="186">
        <f>IF(N691="sníž. přenesená",J691,0)</f>
        <v>0</v>
      </c>
      <c r="BI691" s="186">
        <f>IF(N691="nulová",J691,0)</f>
        <v>0</v>
      </c>
      <c r="BJ691" s="16" t="s">
        <v>79</v>
      </c>
      <c r="BK691" s="186">
        <f>ROUND(I691*H691,2)</f>
        <v>0</v>
      </c>
      <c r="BL691" s="16" t="s">
        <v>140</v>
      </c>
      <c r="BM691" s="16" t="s">
        <v>722</v>
      </c>
    </row>
    <row r="692" spans="2:65" s="1" customFormat="1" ht="11.25">
      <c r="B692" s="33"/>
      <c r="C692" s="34"/>
      <c r="D692" s="187" t="s">
        <v>142</v>
      </c>
      <c r="E692" s="34"/>
      <c r="F692" s="188" t="s">
        <v>721</v>
      </c>
      <c r="G692" s="34"/>
      <c r="H692" s="34"/>
      <c r="I692" s="103"/>
      <c r="J692" s="34"/>
      <c r="K692" s="34"/>
      <c r="L692" s="37"/>
      <c r="M692" s="189"/>
      <c r="N692" s="59"/>
      <c r="O692" s="59"/>
      <c r="P692" s="59"/>
      <c r="Q692" s="59"/>
      <c r="R692" s="59"/>
      <c r="S692" s="59"/>
      <c r="T692" s="60"/>
      <c r="AT692" s="16" t="s">
        <v>142</v>
      </c>
      <c r="AU692" s="16" t="s">
        <v>81</v>
      </c>
    </row>
    <row r="693" spans="2:65" s="1" customFormat="1" ht="16.5" customHeight="1">
      <c r="B693" s="33"/>
      <c r="C693" s="222" t="s">
        <v>723</v>
      </c>
      <c r="D693" s="222" t="s">
        <v>505</v>
      </c>
      <c r="E693" s="223" t="s">
        <v>724</v>
      </c>
      <c r="F693" s="224" t="s">
        <v>725</v>
      </c>
      <c r="G693" s="225" t="s">
        <v>637</v>
      </c>
      <c r="H693" s="226">
        <v>2</v>
      </c>
      <c r="I693" s="227"/>
      <c r="J693" s="228">
        <f>ROUND(I693*H693,2)</f>
        <v>0</v>
      </c>
      <c r="K693" s="224" t="s">
        <v>139</v>
      </c>
      <c r="L693" s="229"/>
      <c r="M693" s="230" t="s">
        <v>1</v>
      </c>
      <c r="N693" s="231" t="s">
        <v>43</v>
      </c>
      <c r="O693" s="59"/>
      <c r="P693" s="184">
        <f>O693*H693</f>
        <v>0</v>
      </c>
      <c r="Q693" s="184">
        <v>3.5000000000000001E-3</v>
      </c>
      <c r="R693" s="184">
        <f>Q693*H693</f>
        <v>7.0000000000000001E-3</v>
      </c>
      <c r="S693" s="184">
        <v>0</v>
      </c>
      <c r="T693" s="185">
        <f>S693*H693</f>
        <v>0</v>
      </c>
      <c r="AR693" s="16" t="s">
        <v>188</v>
      </c>
      <c r="AT693" s="16" t="s">
        <v>505</v>
      </c>
      <c r="AU693" s="16" t="s">
        <v>81</v>
      </c>
      <c r="AY693" s="16" t="s">
        <v>133</v>
      </c>
      <c r="BE693" s="186">
        <f>IF(N693="základní",J693,0)</f>
        <v>0</v>
      </c>
      <c r="BF693" s="186">
        <f>IF(N693="snížená",J693,0)</f>
        <v>0</v>
      </c>
      <c r="BG693" s="186">
        <f>IF(N693="zákl. přenesená",J693,0)</f>
        <v>0</v>
      </c>
      <c r="BH693" s="186">
        <f>IF(N693="sníž. přenesená",J693,0)</f>
        <v>0</v>
      </c>
      <c r="BI693" s="186">
        <f>IF(N693="nulová",J693,0)</f>
        <v>0</v>
      </c>
      <c r="BJ693" s="16" t="s">
        <v>79</v>
      </c>
      <c r="BK693" s="186">
        <f>ROUND(I693*H693,2)</f>
        <v>0</v>
      </c>
      <c r="BL693" s="16" t="s">
        <v>140</v>
      </c>
      <c r="BM693" s="16" t="s">
        <v>726</v>
      </c>
    </row>
    <row r="694" spans="2:65" s="1" customFormat="1" ht="11.25">
      <c r="B694" s="33"/>
      <c r="C694" s="34"/>
      <c r="D694" s="187" t="s">
        <v>142</v>
      </c>
      <c r="E694" s="34"/>
      <c r="F694" s="188" t="s">
        <v>727</v>
      </c>
      <c r="G694" s="34"/>
      <c r="H694" s="34"/>
      <c r="I694" s="103"/>
      <c r="J694" s="34"/>
      <c r="K694" s="34"/>
      <c r="L694" s="37"/>
      <c r="M694" s="189"/>
      <c r="N694" s="59"/>
      <c r="O694" s="59"/>
      <c r="P694" s="59"/>
      <c r="Q694" s="59"/>
      <c r="R694" s="59"/>
      <c r="S694" s="59"/>
      <c r="T694" s="60"/>
      <c r="AT694" s="16" t="s">
        <v>142</v>
      </c>
      <c r="AU694" s="16" t="s">
        <v>81</v>
      </c>
    </row>
    <row r="695" spans="2:65" s="1" customFormat="1" ht="16.5" customHeight="1">
      <c r="B695" s="33"/>
      <c r="C695" s="222" t="s">
        <v>728</v>
      </c>
      <c r="D695" s="222" t="s">
        <v>505</v>
      </c>
      <c r="E695" s="223" t="s">
        <v>729</v>
      </c>
      <c r="F695" s="224" t="s">
        <v>730</v>
      </c>
      <c r="G695" s="225" t="s">
        <v>637</v>
      </c>
      <c r="H695" s="226">
        <v>2</v>
      </c>
      <c r="I695" s="227"/>
      <c r="J695" s="228">
        <f>ROUND(I695*H695,2)</f>
        <v>0</v>
      </c>
      <c r="K695" s="224" t="s">
        <v>1</v>
      </c>
      <c r="L695" s="229"/>
      <c r="M695" s="230" t="s">
        <v>1</v>
      </c>
      <c r="N695" s="231" t="s">
        <v>43</v>
      </c>
      <c r="O695" s="59"/>
      <c r="P695" s="184">
        <f>O695*H695</f>
        <v>0</v>
      </c>
      <c r="Q695" s="184">
        <v>1.5100000000000001E-2</v>
      </c>
      <c r="R695" s="184">
        <f>Q695*H695</f>
        <v>3.0200000000000001E-2</v>
      </c>
      <c r="S695" s="184">
        <v>0</v>
      </c>
      <c r="T695" s="185">
        <f>S695*H695</f>
        <v>0</v>
      </c>
      <c r="AR695" s="16" t="s">
        <v>188</v>
      </c>
      <c r="AT695" s="16" t="s">
        <v>505</v>
      </c>
      <c r="AU695" s="16" t="s">
        <v>81</v>
      </c>
      <c r="AY695" s="16" t="s">
        <v>133</v>
      </c>
      <c r="BE695" s="186">
        <f>IF(N695="základní",J695,0)</f>
        <v>0</v>
      </c>
      <c r="BF695" s="186">
        <f>IF(N695="snížená",J695,0)</f>
        <v>0</v>
      </c>
      <c r="BG695" s="186">
        <f>IF(N695="zákl. přenesená",J695,0)</f>
        <v>0</v>
      </c>
      <c r="BH695" s="186">
        <f>IF(N695="sníž. přenesená",J695,0)</f>
        <v>0</v>
      </c>
      <c r="BI695" s="186">
        <f>IF(N695="nulová",J695,0)</f>
        <v>0</v>
      </c>
      <c r="BJ695" s="16" t="s">
        <v>79</v>
      </c>
      <c r="BK695" s="186">
        <f>ROUND(I695*H695,2)</f>
        <v>0</v>
      </c>
      <c r="BL695" s="16" t="s">
        <v>140</v>
      </c>
      <c r="BM695" s="16" t="s">
        <v>731</v>
      </c>
    </row>
    <row r="696" spans="2:65" s="1" customFormat="1" ht="11.25">
      <c r="B696" s="33"/>
      <c r="C696" s="34"/>
      <c r="D696" s="187" t="s">
        <v>142</v>
      </c>
      <c r="E696" s="34"/>
      <c r="F696" s="188" t="s">
        <v>730</v>
      </c>
      <c r="G696" s="34"/>
      <c r="H696" s="34"/>
      <c r="I696" s="103"/>
      <c r="J696" s="34"/>
      <c r="K696" s="34"/>
      <c r="L696" s="37"/>
      <c r="M696" s="189"/>
      <c r="N696" s="59"/>
      <c r="O696" s="59"/>
      <c r="P696" s="59"/>
      <c r="Q696" s="59"/>
      <c r="R696" s="59"/>
      <c r="S696" s="59"/>
      <c r="T696" s="60"/>
      <c r="AT696" s="16" t="s">
        <v>142</v>
      </c>
      <c r="AU696" s="16" t="s">
        <v>81</v>
      </c>
    </row>
    <row r="697" spans="2:65" s="1" customFormat="1" ht="16.5" customHeight="1">
      <c r="B697" s="33"/>
      <c r="C697" s="175" t="s">
        <v>732</v>
      </c>
      <c r="D697" s="175" t="s">
        <v>135</v>
      </c>
      <c r="E697" s="176" t="s">
        <v>733</v>
      </c>
      <c r="F697" s="177" t="s">
        <v>734</v>
      </c>
      <c r="G697" s="178" t="s">
        <v>637</v>
      </c>
      <c r="H697" s="179">
        <v>3</v>
      </c>
      <c r="I697" s="180"/>
      <c r="J697" s="181">
        <f>ROUND(I697*H697,2)</f>
        <v>0</v>
      </c>
      <c r="K697" s="177" t="s">
        <v>139</v>
      </c>
      <c r="L697" s="37"/>
      <c r="M697" s="182" t="s">
        <v>1</v>
      </c>
      <c r="N697" s="183" t="s">
        <v>43</v>
      </c>
      <c r="O697" s="59"/>
      <c r="P697" s="184">
        <f>O697*H697</f>
        <v>0</v>
      </c>
      <c r="Q697" s="184">
        <v>0.46009</v>
      </c>
      <c r="R697" s="184">
        <f>Q697*H697</f>
        <v>1.3802699999999999</v>
      </c>
      <c r="S697" s="184">
        <v>0</v>
      </c>
      <c r="T697" s="185">
        <f>S697*H697</f>
        <v>0</v>
      </c>
      <c r="AR697" s="16" t="s">
        <v>140</v>
      </c>
      <c r="AT697" s="16" t="s">
        <v>135</v>
      </c>
      <c r="AU697" s="16" t="s">
        <v>81</v>
      </c>
      <c r="AY697" s="16" t="s">
        <v>133</v>
      </c>
      <c r="BE697" s="186">
        <f>IF(N697="základní",J697,0)</f>
        <v>0</v>
      </c>
      <c r="BF697" s="186">
        <f>IF(N697="snížená",J697,0)</f>
        <v>0</v>
      </c>
      <c r="BG697" s="186">
        <f>IF(N697="zákl. přenesená",J697,0)</f>
        <v>0</v>
      </c>
      <c r="BH697" s="186">
        <f>IF(N697="sníž. přenesená",J697,0)</f>
        <v>0</v>
      </c>
      <c r="BI697" s="186">
        <f>IF(N697="nulová",J697,0)</f>
        <v>0</v>
      </c>
      <c r="BJ697" s="16" t="s">
        <v>79</v>
      </c>
      <c r="BK697" s="186">
        <f>ROUND(I697*H697,2)</f>
        <v>0</v>
      </c>
      <c r="BL697" s="16" t="s">
        <v>140</v>
      </c>
      <c r="BM697" s="16" t="s">
        <v>735</v>
      </c>
    </row>
    <row r="698" spans="2:65" s="1" customFormat="1" ht="11.25">
      <c r="B698" s="33"/>
      <c r="C698" s="34"/>
      <c r="D698" s="187" t="s">
        <v>142</v>
      </c>
      <c r="E698" s="34"/>
      <c r="F698" s="188" t="s">
        <v>734</v>
      </c>
      <c r="G698" s="34"/>
      <c r="H698" s="34"/>
      <c r="I698" s="103"/>
      <c r="J698" s="34"/>
      <c r="K698" s="34"/>
      <c r="L698" s="37"/>
      <c r="M698" s="189"/>
      <c r="N698" s="59"/>
      <c r="O698" s="59"/>
      <c r="P698" s="59"/>
      <c r="Q698" s="59"/>
      <c r="R698" s="59"/>
      <c r="S698" s="59"/>
      <c r="T698" s="60"/>
      <c r="AT698" s="16" t="s">
        <v>142</v>
      </c>
      <c r="AU698" s="16" t="s">
        <v>81</v>
      </c>
    </row>
    <row r="699" spans="2:65" s="1" customFormat="1" ht="16.5" customHeight="1">
      <c r="B699" s="33"/>
      <c r="C699" s="175" t="s">
        <v>736</v>
      </c>
      <c r="D699" s="175" t="s">
        <v>135</v>
      </c>
      <c r="E699" s="176" t="s">
        <v>737</v>
      </c>
      <c r="F699" s="177" t="s">
        <v>738</v>
      </c>
      <c r="G699" s="178" t="s">
        <v>196</v>
      </c>
      <c r="H699" s="179">
        <v>1071.8</v>
      </c>
      <c r="I699" s="180"/>
      <c r="J699" s="181">
        <f>ROUND(I699*H699,2)</f>
        <v>0</v>
      </c>
      <c r="K699" s="177" t="s">
        <v>139</v>
      </c>
      <c r="L699" s="37"/>
      <c r="M699" s="182" t="s">
        <v>1</v>
      </c>
      <c r="N699" s="183" t="s">
        <v>43</v>
      </c>
      <c r="O699" s="59"/>
      <c r="P699" s="184">
        <f>O699*H699</f>
        <v>0</v>
      </c>
      <c r="Q699" s="184">
        <v>0</v>
      </c>
      <c r="R699" s="184">
        <f>Q699*H699</f>
        <v>0</v>
      </c>
      <c r="S699" s="184">
        <v>0</v>
      </c>
      <c r="T699" s="185">
        <f>S699*H699</f>
        <v>0</v>
      </c>
      <c r="AR699" s="16" t="s">
        <v>140</v>
      </c>
      <c r="AT699" s="16" t="s">
        <v>135</v>
      </c>
      <c r="AU699" s="16" t="s">
        <v>81</v>
      </c>
      <c r="AY699" s="16" t="s">
        <v>133</v>
      </c>
      <c r="BE699" s="186">
        <f>IF(N699="základní",J699,0)</f>
        <v>0</v>
      </c>
      <c r="BF699" s="186">
        <f>IF(N699="snížená",J699,0)</f>
        <v>0</v>
      </c>
      <c r="BG699" s="186">
        <f>IF(N699="zákl. přenesená",J699,0)</f>
        <v>0</v>
      </c>
      <c r="BH699" s="186">
        <f>IF(N699="sníž. přenesená",J699,0)</f>
        <v>0</v>
      </c>
      <c r="BI699" s="186">
        <f>IF(N699="nulová",J699,0)</f>
        <v>0</v>
      </c>
      <c r="BJ699" s="16" t="s">
        <v>79</v>
      </c>
      <c r="BK699" s="186">
        <f>ROUND(I699*H699,2)</f>
        <v>0</v>
      </c>
      <c r="BL699" s="16" t="s">
        <v>140</v>
      </c>
      <c r="BM699" s="16" t="s">
        <v>739</v>
      </c>
    </row>
    <row r="700" spans="2:65" s="1" customFormat="1" ht="11.25">
      <c r="B700" s="33"/>
      <c r="C700" s="34"/>
      <c r="D700" s="187" t="s">
        <v>142</v>
      </c>
      <c r="E700" s="34"/>
      <c r="F700" s="188" t="s">
        <v>738</v>
      </c>
      <c r="G700" s="34"/>
      <c r="H700" s="34"/>
      <c r="I700" s="103"/>
      <c r="J700" s="34"/>
      <c r="K700" s="34"/>
      <c r="L700" s="37"/>
      <c r="M700" s="189"/>
      <c r="N700" s="59"/>
      <c r="O700" s="59"/>
      <c r="P700" s="59"/>
      <c r="Q700" s="59"/>
      <c r="R700" s="59"/>
      <c r="S700" s="59"/>
      <c r="T700" s="60"/>
      <c r="AT700" s="16" t="s">
        <v>142</v>
      </c>
      <c r="AU700" s="16" t="s">
        <v>81</v>
      </c>
    </row>
    <row r="701" spans="2:65" s="1" customFormat="1" ht="16.5" customHeight="1">
      <c r="B701" s="33"/>
      <c r="C701" s="175" t="s">
        <v>740</v>
      </c>
      <c r="D701" s="175" t="s">
        <v>135</v>
      </c>
      <c r="E701" s="176" t="s">
        <v>741</v>
      </c>
      <c r="F701" s="177" t="s">
        <v>742</v>
      </c>
      <c r="G701" s="178" t="s">
        <v>196</v>
      </c>
      <c r="H701" s="179">
        <v>345.1</v>
      </c>
      <c r="I701" s="180"/>
      <c r="J701" s="181">
        <f>ROUND(I701*H701,2)</f>
        <v>0</v>
      </c>
      <c r="K701" s="177" t="s">
        <v>139</v>
      </c>
      <c r="L701" s="37"/>
      <c r="M701" s="182" t="s">
        <v>1</v>
      </c>
      <c r="N701" s="183" t="s">
        <v>43</v>
      </c>
      <c r="O701" s="59"/>
      <c r="P701" s="184">
        <f>O701*H701</f>
        <v>0</v>
      </c>
      <c r="Q701" s="184">
        <v>0</v>
      </c>
      <c r="R701" s="184">
        <f>Q701*H701</f>
        <v>0</v>
      </c>
      <c r="S701" s="184">
        <v>0</v>
      </c>
      <c r="T701" s="185">
        <f>S701*H701</f>
        <v>0</v>
      </c>
      <c r="AR701" s="16" t="s">
        <v>140</v>
      </c>
      <c r="AT701" s="16" t="s">
        <v>135</v>
      </c>
      <c r="AU701" s="16" t="s">
        <v>81</v>
      </c>
      <c r="AY701" s="16" t="s">
        <v>133</v>
      </c>
      <c r="BE701" s="186">
        <f>IF(N701="základní",J701,0)</f>
        <v>0</v>
      </c>
      <c r="BF701" s="186">
        <f>IF(N701="snížená",J701,0)</f>
        <v>0</v>
      </c>
      <c r="BG701" s="186">
        <f>IF(N701="zákl. přenesená",J701,0)</f>
        <v>0</v>
      </c>
      <c r="BH701" s="186">
        <f>IF(N701="sníž. přenesená",J701,0)</f>
        <v>0</v>
      </c>
      <c r="BI701" s="186">
        <f>IF(N701="nulová",J701,0)</f>
        <v>0</v>
      </c>
      <c r="BJ701" s="16" t="s">
        <v>79</v>
      </c>
      <c r="BK701" s="186">
        <f>ROUND(I701*H701,2)</f>
        <v>0</v>
      </c>
      <c r="BL701" s="16" t="s">
        <v>140</v>
      </c>
      <c r="BM701" s="16" t="s">
        <v>743</v>
      </c>
    </row>
    <row r="702" spans="2:65" s="1" customFormat="1" ht="11.25">
      <c r="B702" s="33"/>
      <c r="C702" s="34"/>
      <c r="D702" s="187" t="s">
        <v>142</v>
      </c>
      <c r="E702" s="34"/>
      <c r="F702" s="188" t="s">
        <v>744</v>
      </c>
      <c r="G702" s="34"/>
      <c r="H702" s="34"/>
      <c r="I702" s="103"/>
      <c r="J702" s="34"/>
      <c r="K702" s="34"/>
      <c r="L702" s="37"/>
      <c r="M702" s="189"/>
      <c r="N702" s="59"/>
      <c r="O702" s="59"/>
      <c r="P702" s="59"/>
      <c r="Q702" s="59"/>
      <c r="R702" s="59"/>
      <c r="S702" s="59"/>
      <c r="T702" s="60"/>
      <c r="AT702" s="16" t="s">
        <v>142</v>
      </c>
      <c r="AU702" s="16" t="s">
        <v>81</v>
      </c>
    </row>
    <row r="703" spans="2:65" s="12" customFormat="1" ht="11.25">
      <c r="B703" s="200"/>
      <c r="C703" s="201"/>
      <c r="D703" s="187" t="s">
        <v>144</v>
      </c>
      <c r="E703" s="202" t="s">
        <v>1</v>
      </c>
      <c r="F703" s="203" t="s">
        <v>683</v>
      </c>
      <c r="G703" s="201"/>
      <c r="H703" s="204">
        <v>345.1</v>
      </c>
      <c r="I703" s="205"/>
      <c r="J703" s="201"/>
      <c r="K703" s="201"/>
      <c r="L703" s="206"/>
      <c r="M703" s="207"/>
      <c r="N703" s="208"/>
      <c r="O703" s="208"/>
      <c r="P703" s="208"/>
      <c r="Q703" s="208"/>
      <c r="R703" s="208"/>
      <c r="S703" s="208"/>
      <c r="T703" s="209"/>
      <c r="AT703" s="210" t="s">
        <v>144</v>
      </c>
      <c r="AU703" s="210" t="s">
        <v>81</v>
      </c>
      <c r="AV703" s="12" t="s">
        <v>81</v>
      </c>
      <c r="AW703" s="12" t="s">
        <v>33</v>
      </c>
      <c r="AX703" s="12" t="s">
        <v>79</v>
      </c>
      <c r="AY703" s="210" t="s">
        <v>133</v>
      </c>
    </row>
    <row r="704" spans="2:65" s="1" customFormat="1" ht="16.5" customHeight="1">
      <c r="B704" s="33"/>
      <c r="C704" s="175" t="s">
        <v>745</v>
      </c>
      <c r="D704" s="175" t="s">
        <v>135</v>
      </c>
      <c r="E704" s="176" t="s">
        <v>746</v>
      </c>
      <c r="F704" s="177" t="s">
        <v>747</v>
      </c>
      <c r="G704" s="178" t="s">
        <v>637</v>
      </c>
      <c r="H704" s="179">
        <v>79</v>
      </c>
      <c r="I704" s="180"/>
      <c r="J704" s="181">
        <f>ROUND(I704*H704,2)</f>
        <v>0</v>
      </c>
      <c r="K704" s="177" t="s">
        <v>139</v>
      </c>
      <c r="L704" s="37"/>
      <c r="M704" s="182" t="s">
        <v>1</v>
      </c>
      <c r="N704" s="183" t="s">
        <v>43</v>
      </c>
      <c r="O704" s="59"/>
      <c r="P704" s="184">
        <f>O704*H704</f>
        <v>0</v>
      </c>
      <c r="Q704" s="184">
        <v>3.5729999999999998E-2</v>
      </c>
      <c r="R704" s="184">
        <f>Q704*H704</f>
        <v>2.82267</v>
      </c>
      <c r="S704" s="184">
        <v>0</v>
      </c>
      <c r="T704" s="185">
        <f>S704*H704</f>
        <v>0</v>
      </c>
      <c r="AR704" s="16" t="s">
        <v>140</v>
      </c>
      <c r="AT704" s="16" t="s">
        <v>135</v>
      </c>
      <c r="AU704" s="16" t="s">
        <v>81</v>
      </c>
      <c r="AY704" s="16" t="s">
        <v>133</v>
      </c>
      <c r="BE704" s="186">
        <f>IF(N704="základní",J704,0)</f>
        <v>0</v>
      </c>
      <c r="BF704" s="186">
        <f>IF(N704="snížená",J704,0)</f>
        <v>0</v>
      </c>
      <c r="BG704" s="186">
        <f>IF(N704="zákl. přenesená",J704,0)</f>
        <v>0</v>
      </c>
      <c r="BH704" s="186">
        <f>IF(N704="sníž. přenesená",J704,0)</f>
        <v>0</v>
      </c>
      <c r="BI704" s="186">
        <f>IF(N704="nulová",J704,0)</f>
        <v>0</v>
      </c>
      <c r="BJ704" s="16" t="s">
        <v>79</v>
      </c>
      <c r="BK704" s="186">
        <f>ROUND(I704*H704,2)</f>
        <v>0</v>
      </c>
      <c r="BL704" s="16" t="s">
        <v>140</v>
      </c>
      <c r="BM704" s="16" t="s">
        <v>748</v>
      </c>
    </row>
    <row r="705" spans="2:65" s="1" customFormat="1" ht="11.25">
      <c r="B705" s="33"/>
      <c r="C705" s="34"/>
      <c r="D705" s="187" t="s">
        <v>142</v>
      </c>
      <c r="E705" s="34"/>
      <c r="F705" s="188" t="s">
        <v>747</v>
      </c>
      <c r="G705" s="34"/>
      <c r="H705" s="34"/>
      <c r="I705" s="103"/>
      <c r="J705" s="34"/>
      <c r="K705" s="34"/>
      <c r="L705" s="37"/>
      <c r="M705" s="189"/>
      <c r="N705" s="59"/>
      <c r="O705" s="59"/>
      <c r="P705" s="59"/>
      <c r="Q705" s="59"/>
      <c r="R705" s="59"/>
      <c r="S705" s="59"/>
      <c r="T705" s="60"/>
      <c r="AT705" s="16" t="s">
        <v>142</v>
      </c>
      <c r="AU705" s="16" t="s">
        <v>81</v>
      </c>
    </row>
    <row r="706" spans="2:65" s="1" customFormat="1" ht="16.5" customHeight="1">
      <c r="B706" s="33"/>
      <c r="C706" s="175" t="s">
        <v>749</v>
      </c>
      <c r="D706" s="175" t="s">
        <v>135</v>
      </c>
      <c r="E706" s="176" t="s">
        <v>750</v>
      </c>
      <c r="F706" s="177" t="s">
        <v>751</v>
      </c>
      <c r="G706" s="178" t="s">
        <v>637</v>
      </c>
      <c r="H706" s="179">
        <v>2</v>
      </c>
      <c r="I706" s="180"/>
      <c r="J706" s="181">
        <f>ROUND(I706*H706,2)</f>
        <v>0</v>
      </c>
      <c r="K706" s="177" t="s">
        <v>1</v>
      </c>
      <c r="L706" s="37"/>
      <c r="M706" s="182" t="s">
        <v>1</v>
      </c>
      <c r="N706" s="183" t="s">
        <v>43</v>
      </c>
      <c r="O706" s="59"/>
      <c r="P706" s="184">
        <f>O706*H706</f>
        <v>0</v>
      </c>
      <c r="Q706" s="184">
        <v>0</v>
      </c>
      <c r="R706" s="184">
        <f>Q706*H706</f>
        <v>0</v>
      </c>
      <c r="S706" s="184">
        <v>0</v>
      </c>
      <c r="T706" s="185">
        <f>S706*H706</f>
        <v>0</v>
      </c>
      <c r="AR706" s="16" t="s">
        <v>140</v>
      </c>
      <c r="AT706" s="16" t="s">
        <v>135</v>
      </c>
      <c r="AU706" s="16" t="s">
        <v>81</v>
      </c>
      <c r="AY706" s="16" t="s">
        <v>133</v>
      </c>
      <c r="BE706" s="186">
        <f>IF(N706="základní",J706,0)</f>
        <v>0</v>
      </c>
      <c r="BF706" s="186">
        <f>IF(N706="snížená",J706,0)</f>
        <v>0</v>
      </c>
      <c r="BG706" s="186">
        <f>IF(N706="zákl. přenesená",J706,0)</f>
        <v>0</v>
      </c>
      <c r="BH706" s="186">
        <f>IF(N706="sníž. přenesená",J706,0)</f>
        <v>0</v>
      </c>
      <c r="BI706" s="186">
        <f>IF(N706="nulová",J706,0)</f>
        <v>0</v>
      </c>
      <c r="BJ706" s="16" t="s">
        <v>79</v>
      </c>
      <c r="BK706" s="186">
        <f>ROUND(I706*H706,2)</f>
        <v>0</v>
      </c>
      <c r="BL706" s="16" t="s">
        <v>140</v>
      </c>
      <c r="BM706" s="16" t="s">
        <v>752</v>
      </c>
    </row>
    <row r="707" spans="2:65" s="1" customFormat="1" ht="11.25">
      <c r="B707" s="33"/>
      <c r="C707" s="34"/>
      <c r="D707" s="187" t="s">
        <v>142</v>
      </c>
      <c r="E707" s="34"/>
      <c r="F707" s="188" t="s">
        <v>753</v>
      </c>
      <c r="G707" s="34"/>
      <c r="H707" s="34"/>
      <c r="I707" s="103"/>
      <c r="J707" s="34"/>
      <c r="K707" s="34"/>
      <c r="L707" s="37"/>
      <c r="M707" s="189"/>
      <c r="N707" s="59"/>
      <c r="O707" s="59"/>
      <c r="P707" s="59"/>
      <c r="Q707" s="59"/>
      <c r="R707" s="59"/>
      <c r="S707" s="59"/>
      <c r="T707" s="60"/>
      <c r="AT707" s="16" t="s">
        <v>142</v>
      </c>
      <c r="AU707" s="16" t="s">
        <v>81</v>
      </c>
    </row>
    <row r="708" spans="2:65" s="1" customFormat="1" ht="22.5" customHeight="1">
      <c r="B708" s="33"/>
      <c r="C708" s="175" t="s">
        <v>754</v>
      </c>
      <c r="D708" s="175" t="s">
        <v>135</v>
      </c>
      <c r="E708" s="176" t="s">
        <v>755</v>
      </c>
      <c r="F708" s="177" t="s">
        <v>756</v>
      </c>
      <c r="G708" s="178" t="s">
        <v>637</v>
      </c>
      <c r="H708" s="179">
        <v>1</v>
      </c>
      <c r="I708" s="180"/>
      <c r="J708" s="181">
        <f>ROUND(I708*H708,2)</f>
        <v>0</v>
      </c>
      <c r="K708" s="177" t="s">
        <v>1</v>
      </c>
      <c r="L708" s="37"/>
      <c r="M708" s="182" t="s">
        <v>1</v>
      </c>
      <c r="N708" s="183" t="s">
        <v>43</v>
      </c>
      <c r="O708" s="59"/>
      <c r="P708" s="184">
        <f>O708*H708</f>
        <v>0</v>
      </c>
      <c r="Q708" s="184">
        <v>0</v>
      </c>
      <c r="R708" s="184">
        <f>Q708*H708</f>
        <v>0</v>
      </c>
      <c r="S708" s="184">
        <v>0</v>
      </c>
      <c r="T708" s="185">
        <f>S708*H708</f>
        <v>0</v>
      </c>
      <c r="AR708" s="16" t="s">
        <v>140</v>
      </c>
      <c r="AT708" s="16" t="s">
        <v>135</v>
      </c>
      <c r="AU708" s="16" t="s">
        <v>81</v>
      </c>
      <c r="AY708" s="16" t="s">
        <v>133</v>
      </c>
      <c r="BE708" s="186">
        <f>IF(N708="základní",J708,0)</f>
        <v>0</v>
      </c>
      <c r="BF708" s="186">
        <f>IF(N708="snížená",J708,0)</f>
        <v>0</v>
      </c>
      <c r="BG708" s="186">
        <f>IF(N708="zákl. přenesená",J708,0)</f>
        <v>0</v>
      </c>
      <c r="BH708" s="186">
        <f>IF(N708="sníž. přenesená",J708,0)</f>
        <v>0</v>
      </c>
      <c r="BI708" s="186">
        <f>IF(N708="nulová",J708,0)</f>
        <v>0</v>
      </c>
      <c r="BJ708" s="16" t="s">
        <v>79</v>
      </c>
      <c r="BK708" s="186">
        <f>ROUND(I708*H708,2)</f>
        <v>0</v>
      </c>
      <c r="BL708" s="16" t="s">
        <v>140</v>
      </c>
      <c r="BM708" s="16" t="s">
        <v>757</v>
      </c>
    </row>
    <row r="709" spans="2:65" s="1" customFormat="1" ht="11.25">
      <c r="B709" s="33"/>
      <c r="C709" s="34"/>
      <c r="D709" s="187" t="s">
        <v>142</v>
      </c>
      <c r="E709" s="34"/>
      <c r="F709" s="188" t="s">
        <v>758</v>
      </c>
      <c r="G709" s="34"/>
      <c r="H709" s="34"/>
      <c r="I709" s="103"/>
      <c r="J709" s="34"/>
      <c r="K709" s="34"/>
      <c r="L709" s="37"/>
      <c r="M709" s="189"/>
      <c r="N709" s="59"/>
      <c r="O709" s="59"/>
      <c r="P709" s="59"/>
      <c r="Q709" s="59"/>
      <c r="R709" s="59"/>
      <c r="S709" s="59"/>
      <c r="T709" s="60"/>
      <c r="AT709" s="16" t="s">
        <v>142</v>
      </c>
      <c r="AU709" s="16" t="s">
        <v>81</v>
      </c>
    </row>
    <row r="710" spans="2:65" s="1" customFormat="1" ht="22.5" customHeight="1">
      <c r="B710" s="33"/>
      <c r="C710" s="175" t="s">
        <v>759</v>
      </c>
      <c r="D710" s="175" t="s">
        <v>135</v>
      </c>
      <c r="E710" s="176" t="s">
        <v>760</v>
      </c>
      <c r="F710" s="177" t="s">
        <v>761</v>
      </c>
      <c r="G710" s="178" t="s">
        <v>637</v>
      </c>
      <c r="H710" s="179">
        <v>2</v>
      </c>
      <c r="I710" s="180"/>
      <c r="J710" s="181">
        <f>ROUND(I710*H710,2)</f>
        <v>0</v>
      </c>
      <c r="K710" s="177" t="s">
        <v>1</v>
      </c>
      <c r="L710" s="37"/>
      <c r="M710" s="182" t="s">
        <v>1</v>
      </c>
      <c r="N710" s="183" t="s">
        <v>43</v>
      </c>
      <c r="O710" s="59"/>
      <c r="P710" s="184">
        <f>O710*H710</f>
        <v>0</v>
      </c>
      <c r="Q710" s="184">
        <v>0</v>
      </c>
      <c r="R710" s="184">
        <f>Q710*H710</f>
        <v>0</v>
      </c>
      <c r="S710" s="184">
        <v>0</v>
      </c>
      <c r="T710" s="185">
        <f>S710*H710</f>
        <v>0</v>
      </c>
      <c r="AR710" s="16" t="s">
        <v>140</v>
      </c>
      <c r="AT710" s="16" t="s">
        <v>135</v>
      </c>
      <c r="AU710" s="16" t="s">
        <v>81</v>
      </c>
      <c r="AY710" s="16" t="s">
        <v>133</v>
      </c>
      <c r="BE710" s="186">
        <f>IF(N710="základní",J710,0)</f>
        <v>0</v>
      </c>
      <c r="BF710" s="186">
        <f>IF(N710="snížená",J710,0)</f>
        <v>0</v>
      </c>
      <c r="BG710" s="186">
        <f>IF(N710="zákl. přenesená",J710,0)</f>
        <v>0</v>
      </c>
      <c r="BH710" s="186">
        <f>IF(N710="sníž. přenesená",J710,0)</f>
        <v>0</v>
      </c>
      <c r="BI710" s="186">
        <f>IF(N710="nulová",J710,0)</f>
        <v>0</v>
      </c>
      <c r="BJ710" s="16" t="s">
        <v>79</v>
      </c>
      <c r="BK710" s="186">
        <f>ROUND(I710*H710,2)</f>
        <v>0</v>
      </c>
      <c r="BL710" s="16" t="s">
        <v>140</v>
      </c>
      <c r="BM710" s="16" t="s">
        <v>762</v>
      </c>
    </row>
    <row r="711" spans="2:65" s="1" customFormat="1" ht="11.25">
      <c r="B711" s="33"/>
      <c r="C711" s="34"/>
      <c r="D711" s="187" t="s">
        <v>142</v>
      </c>
      <c r="E711" s="34"/>
      <c r="F711" s="188" t="s">
        <v>763</v>
      </c>
      <c r="G711" s="34"/>
      <c r="H711" s="34"/>
      <c r="I711" s="103"/>
      <c r="J711" s="34"/>
      <c r="K711" s="34"/>
      <c r="L711" s="37"/>
      <c r="M711" s="189"/>
      <c r="N711" s="59"/>
      <c r="O711" s="59"/>
      <c r="P711" s="59"/>
      <c r="Q711" s="59"/>
      <c r="R711" s="59"/>
      <c r="S711" s="59"/>
      <c r="T711" s="60"/>
      <c r="AT711" s="16" t="s">
        <v>142</v>
      </c>
      <c r="AU711" s="16" t="s">
        <v>81</v>
      </c>
    </row>
    <row r="712" spans="2:65" s="1" customFormat="1" ht="16.5" customHeight="1">
      <c r="B712" s="33"/>
      <c r="C712" s="175" t="s">
        <v>764</v>
      </c>
      <c r="D712" s="175" t="s">
        <v>135</v>
      </c>
      <c r="E712" s="176" t="s">
        <v>765</v>
      </c>
      <c r="F712" s="177" t="s">
        <v>766</v>
      </c>
      <c r="G712" s="178" t="s">
        <v>637</v>
      </c>
      <c r="H712" s="179">
        <v>1</v>
      </c>
      <c r="I712" s="180"/>
      <c r="J712" s="181">
        <f>ROUND(I712*H712,2)</f>
        <v>0</v>
      </c>
      <c r="K712" s="177" t="s">
        <v>1</v>
      </c>
      <c r="L712" s="37"/>
      <c r="M712" s="182" t="s">
        <v>1</v>
      </c>
      <c r="N712" s="183" t="s">
        <v>43</v>
      </c>
      <c r="O712" s="59"/>
      <c r="P712" s="184">
        <f>O712*H712</f>
        <v>0</v>
      </c>
      <c r="Q712" s="184">
        <v>0</v>
      </c>
      <c r="R712" s="184">
        <f>Q712*H712</f>
        <v>0</v>
      </c>
      <c r="S712" s="184">
        <v>0</v>
      </c>
      <c r="T712" s="185">
        <f>S712*H712</f>
        <v>0</v>
      </c>
      <c r="AR712" s="16" t="s">
        <v>140</v>
      </c>
      <c r="AT712" s="16" t="s">
        <v>135</v>
      </c>
      <c r="AU712" s="16" t="s">
        <v>81</v>
      </c>
      <c r="AY712" s="16" t="s">
        <v>133</v>
      </c>
      <c r="BE712" s="186">
        <f>IF(N712="základní",J712,0)</f>
        <v>0</v>
      </c>
      <c r="BF712" s="186">
        <f>IF(N712="snížená",J712,0)</f>
        <v>0</v>
      </c>
      <c r="BG712" s="186">
        <f>IF(N712="zákl. přenesená",J712,0)</f>
        <v>0</v>
      </c>
      <c r="BH712" s="186">
        <f>IF(N712="sníž. přenesená",J712,0)</f>
        <v>0</v>
      </c>
      <c r="BI712" s="186">
        <f>IF(N712="nulová",J712,0)</f>
        <v>0</v>
      </c>
      <c r="BJ712" s="16" t="s">
        <v>79</v>
      </c>
      <c r="BK712" s="186">
        <f>ROUND(I712*H712,2)</f>
        <v>0</v>
      </c>
      <c r="BL712" s="16" t="s">
        <v>140</v>
      </c>
      <c r="BM712" s="16" t="s">
        <v>767</v>
      </c>
    </row>
    <row r="713" spans="2:65" s="1" customFormat="1" ht="11.25">
      <c r="B713" s="33"/>
      <c r="C713" s="34"/>
      <c r="D713" s="187" t="s">
        <v>142</v>
      </c>
      <c r="E713" s="34"/>
      <c r="F713" s="188" t="s">
        <v>768</v>
      </c>
      <c r="G713" s="34"/>
      <c r="H713" s="34"/>
      <c r="I713" s="103"/>
      <c r="J713" s="34"/>
      <c r="K713" s="34"/>
      <c r="L713" s="37"/>
      <c r="M713" s="189"/>
      <c r="N713" s="59"/>
      <c r="O713" s="59"/>
      <c r="P713" s="59"/>
      <c r="Q713" s="59"/>
      <c r="R713" s="59"/>
      <c r="S713" s="59"/>
      <c r="T713" s="60"/>
      <c r="AT713" s="16" t="s">
        <v>142</v>
      </c>
      <c r="AU713" s="16" t="s">
        <v>81</v>
      </c>
    </row>
    <row r="714" spans="2:65" s="1" customFormat="1" ht="22.5" customHeight="1">
      <c r="B714" s="33"/>
      <c r="C714" s="175" t="s">
        <v>769</v>
      </c>
      <c r="D714" s="175" t="s">
        <v>135</v>
      </c>
      <c r="E714" s="176" t="s">
        <v>770</v>
      </c>
      <c r="F714" s="177" t="s">
        <v>771</v>
      </c>
      <c r="G714" s="178" t="s">
        <v>637</v>
      </c>
      <c r="H714" s="179">
        <v>2</v>
      </c>
      <c r="I714" s="180"/>
      <c r="J714" s="181">
        <f>ROUND(I714*H714,2)</f>
        <v>0</v>
      </c>
      <c r="K714" s="177" t="s">
        <v>1</v>
      </c>
      <c r="L714" s="37"/>
      <c r="M714" s="182" t="s">
        <v>1</v>
      </c>
      <c r="N714" s="183" t="s">
        <v>43</v>
      </c>
      <c r="O714" s="59"/>
      <c r="P714" s="184">
        <f>O714*H714</f>
        <v>0</v>
      </c>
      <c r="Q714" s="184">
        <v>0</v>
      </c>
      <c r="R714" s="184">
        <f>Q714*H714</f>
        <v>0</v>
      </c>
      <c r="S714" s="184">
        <v>0</v>
      </c>
      <c r="T714" s="185">
        <f>S714*H714</f>
        <v>0</v>
      </c>
      <c r="AR714" s="16" t="s">
        <v>140</v>
      </c>
      <c r="AT714" s="16" t="s">
        <v>135</v>
      </c>
      <c r="AU714" s="16" t="s">
        <v>81</v>
      </c>
      <c r="AY714" s="16" t="s">
        <v>133</v>
      </c>
      <c r="BE714" s="186">
        <f>IF(N714="základní",J714,0)</f>
        <v>0</v>
      </c>
      <c r="BF714" s="186">
        <f>IF(N714="snížená",J714,0)</f>
        <v>0</v>
      </c>
      <c r="BG714" s="186">
        <f>IF(N714="zákl. přenesená",J714,0)</f>
        <v>0</v>
      </c>
      <c r="BH714" s="186">
        <f>IF(N714="sníž. přenesená",J714,0)</f>
        <v>0</v>
      </c>
      <c r="BI714" s="186">
        <f>IF(N714="nulová",J714,0)</f>
        <v>0</v>
      </c>
      <c r="BJ714" s="16" t="s">
        <v>79</v>
      </c>
      <c r="BK714" s="186">
        <f>ROUND(I714*H714,2)</f>
        <v>0</v>
      </c>
      <c r="BL714" s="16" t="s">
        <v>140</v>
      </c>
      <c r="BM714" s="16" t="s">
        <v>772</v>
      </c>
    </row>
    <row r="715" spans="2:65" s="1" customFormat="1" ht="11.25">
      <c r="B715" s="33"/>
      <c r="C715" s="34"/>
      <c r="D715" s="187" t="s">
        <v>142</v>
      </c>
      <c r="E715" s="34"/>
      <c r="F715" s="188" t="s">
        <v>773</v>
      </c>
      <c r="G715" s="34"/>
      <c r="H715" s="34"/>
      <c r="I715" s="103"/>
      <c r="J715" s="34"/>
      <c r="K715" s="34"/>
      <c r="L715" s="37"/>
      <c r="M715" s="189"/>
      <c r="N715" s="59"/>
      <c r="O715" s="59"/>
      <c r="P715" s="59"/>
      <c r="Q715" s="59"/>
      <c r="R715" s="59"/>
      <c r="S715" s="59"/>
      <c r="T715" s="60"/>
      <c r="AT715" s="16" t="s">
        <v>142</v>
      </c>
      <c r="AU715" s="16" t="s">
        <v>81</v>
      </c>
    </row>
    <row r="716" spans="2:65" s="1" customFormat="1" ht="16.5" customHeight="1">
      <c r="B716" s="33"/>
      <c r="C716" s="175" t="s">
        <v>774</v>
      </c>
      <c r="D716" s="175" t="s">
        <v>135</v>
      </c>
      <c r="E716" s="176" t="s">
        <v>775</v>
      </c>
      <c r="F716" s="177" t="s">
        <v>776</v>
      </c>
      <c r="G716" s="178" t="s">
        <v>637</v>
      </c>
      <c r="H716" s="179">
        <v>2</v>
      </c>
      <c r="I716" s="180"/>
      <c r="J716" s="181">
        <f>ROUND(I716*H716,2)</f>
        <v>0</v>
      </c>
      <c r="K716" s="177" t="s">
        <v>1</v>
      </c>
      <c r="L716" s="37"/>
      <c r="M716" s="182" t="s">
        <v>1</v>
      </c>
      <c r="N716" s="183" t="s">
        <v>43</v>
      </c>
      <c r="O716" s="59"/>
      <c r="P716" s="184">
        <f>O716*H716</f>
        <v>0</v>
      </c>
      <c r="Q716" s="184">
        <v>0</v>
      </c>
      <c r="R716" s="184">
        <f>Q716*H716</f>
        <v>0</v>
      </c>
      <c r="S716" s="184">
        <v>0</v>
      </c>
      <c r="T716" s="185">
        <f>S716*H716</f>
        <v>0</v>
      </c>
      <c r="AR716" s="16" t="s">
        <v>140</v>
      </c>
      <c r="AT716" s="16" t="s">
        <v>135</v>
      </c>
      <c r="AU716" s="16" t="s">
        <v>81</v>
      </c>
      <c r="AY716" s="16" t="s">
        <v>133</v>
      </c>
      <c r="BE716" s="186">
        <f>IF(N716="základní",J716,0)</f>
        <v>0</v>
      </c>
      <c r="BF716" s="186">
        <f>IF(N716="snížená",J716,0)</f>
        <v>0</v>
      </c>
      <c r="BG716" s="186">
        <f>IF(N716="zákl. přenesená",J716,0)</f>
        <v>0</v>
      </c>
      <c r="BH716" s="186">
        <f>IF(N716="sníž. přenesená",J716,0)</f>
        <v>0</v>
      </c>
      <c r="BI716" s="186">
        <f>IF(N716="nulová",J716,0)</f>
        <v>0</v>
      </c>
      <c r="BJ716" s="16" t="s">
        <v>79</v>
      </c>
      <c r="BK716" s="186">
        <f>ROUND(I716*H716,2)</f>
        <v>0</v>
      </c>
      <c r="BL716" s="16" t="s">
        <v>140</v>
      </c>
      <c r="BM716" s="16" t="s">
        <v>777</v>
      </c>
    </row>
    <row r="717" spans="2:65" s="1" customFormat="1" ht="11.25">
      <c r="B717" s="33"/>
      <c r="C717" s="34"/>
      <c r="D717" s="187" t="s">
        <v>142</v>
      </c>
      <c r="E717" s="34"/>
      <c r="F717" s="188" t="s">
        <v>776</v>
      </c>
      <c r="G717" s="34"/>
      <c r="H717" s="34"/>
      <c r="I717" s="103"/>
      <c r="J717" s="34"/>
      <c r="K717" s="34"/>
      <c r="L717" s="37"/>
      <c r="M717" s="189"/>
      <c r="N717" s="59"/>
      <c r="O717" s="59"/>
      <c r="P717" s="59"/>
      <c r="Q717" s="59"/>
      <c r="R717" s="59"/>
      <c r="S717" s="59"/>
      <c r="T717" s="60"/>
      <c r="AT717" s="16" t="s">
        <v>142</v>
      </c>
      <c r="AU717" s="16" t="s">
        <v>81</v>
      </c>
    </row>
    <row r="718" spans="2:65" s="1" customFormat="1" ht="16.5" customHeight="1">
      <c r="B718" s="33"/>
      <c r="C718" s="175" t="s">
        <v>778</v>
      </c>
      <c r="D718" s="175" t="s">
        <v>135</v>
      </c>
      <c r="E718" s="176" t="s">
        <v>779</v>
      </c>
      <c r="F718" s="177" t="s">
        <v>780</v>
      </c>
      <c r="G718" s="178" t="s">
        <v>637</v>
      </c>
      <c r="H718" s="179">
        <v>1</v>
      </c>
      <c r="I718" s="180"/>
      <c r="J718" s="181">
        <f>ROUND(I718*H718,2)</f>
        <v>0</v>
      </c>
      <c r="K718" s="177" t="s">
        <v>1</v>
      </c>
      <c r="L718" s="37"/>
      <c r="M718" s="182" t="s">
        <v>1</v>
      </c>
      <c r="N718" s="183" t="s">
        <v>43</v>
      </c>
      <c r="O718" s="59"/>
      <c r="P718" s="184">
        <f>O718*H718</f>
        <v>0</v>
      </c>
      <c r="Q718" s="184">
        <v>0</v>
      </c>
      <c r="R718" s="184">
        <f>Q718*H718</f>
        <v>0</v>
      </c>
      <c r="S718" s="184">
        <v>0</v>
      </c>
      <c r="T718" s="185">
        <f>S718*H718</f>
        <v>0</v>
      </c>
      <c r="AR718" s="16" t="s">
        <v>140</v>
      </c>
      <c r="AT718" s="16" t="s">
        <v>135</v>
      </c>
      <c r="AU718" s="16" t="s">
        <v>81</v>
      </c>
      <c r="AY718" s="16" t="s">
        <v>133</v>
      </c>
      <c r="BE718" s="186">
        <f>IF(N718="základní",J718,0)</f>
        <v>0</v>
      </c>
      <c r="BF718" s="186">
        <f>IF(N718="snížená",J718,0)</f>
        <v>0</v>
      </c>
      <c r="BG718" s="186">
        <f>IF(N718="zákl. přenesená",J718,0)</f>
        <v>0</v>
      </c>
      <c r="BH718" s="186">
        <f>IF(N718="sníž. přenesená",J718,0)</f>
        <v>0</v>
      </c>
      <c r="BI718" s="186">
        <f>IF(N718="nulová",J718,0)</f>
        <v>0</v>
      </c>
      <c r="BJ718" s="16" t="s">
        <v>79</v>
      </c>
      <c r="BK718" s="186">
        <f>ROUND(I718*H718,2)</f>
        <v>0</v>
      </c>
      <c r="BL718" s="16" t="s">
        <v>140</v>
      </c>
      <c r="BM718" s="16" t="s">
        <v>781</v>
      </c>
    </row>
    <row r="719" spans="2:65" s="1" customFormat="1" ht="11.25">
      <c r="B719" s="33"/>
      <c r="C719" s="34"/>
      <c r="D719" s="187" t="s">
        <v>142</v>
      </c>
      <c r="E719" s="34"/>
      <c r="F719" s="188" t="s">
        <v>782</v>
      </c>
      <c r="G719" s="34"/>
      <c r="H719" s="34"/>
      <c r="I719" s="103"/>
      <c r="J719" s="34"/>
      <c r="K719" s="34"/>
      <c r="L719" s="37"/>
      <c r="M719" s="189"/>
      <c r="N719" s="59"/>
      <c r="O719" s="59"/>
      <c r="P719" s="59"/>
      <c r="Q719" s="59"/>
      <c r="R719" s="59"/>
      <c r="S719" s="59"/>
      <c r="T719" s="60"/>
      <c r="AT719" s="16" t="s">
        <v>142</v>
      </c>
      <c r="AU719" s="16" t="s">
        <v>81</v>
      </c>
    </row>
    <row r="720" spans="2:65" s="1" customFormat="1" ht="16.5" customHeight="1">
      <c r="B720" s="33"/>
      <c r="C720" s="175" t="s">
        <v>783</v>
      </c>
      <c r="D720" s="175" t="s">
        <v>135</v>
      </c>
      <c r="E720" s="176" t="s">
        <v>784</v>
      </c>
      <c r="F720" s="177" t="s">
        <v>785</v>
      </c>
      <c r="G720" s="178" t="s">
        <v>637</v>
      </c>
      <c r="H720" s="179">
        <v>2</v>
      </c>
      <c r="I720" s="180"/>
      <c r="J720" s="181">
        <f>ROUND(I720*H720,2)</f>
        <v>0</v>
      </c>
      <c r="K720" s="177" t="s">
        <v>1</v>
      </c>
      <c r="L720" s="37"/>
      <c r="M720" s="182" t="s">
        <v>1</v>
      </c>
      <c r="N720" s="183" t="s">
        <v>43</v>
      </c>
      <c r="O720" s="59"/>
      <c r="P720" s="184">
        <f>O720*H720</f>
        <v>0</v>
      </c>
      <c r="Q720" s="184">
        <v>0</v>
      </c>
      <c r="R720" s="184">
        <f>Q720*H720</f>
        <v>0</v>
      </c>
      <c r="S720" s="184">
        <v>0</v>
      </c>
      <c r="T720" s="185">
        <f>S720*H720</f>
        <v>0</v>
      </c>
      <c r="AR720" s="16" t="s">
        <v>140</v>
      </c>
      <c r="AT720" s="16" t="s">
        <v>135</v>
      </c>
      <c r="AU720" s="16" t="s">
        <v>81</v>
      </c>
      <c r="AY720" s="16" t="s">
        <v>133</v>
      </c>
      <c r="BE720" s="186">
        <f>IF(N720="základní",J720,0)</f>
        <v>0</v>
      </c>
      <c r="BF720" s="186">
        <f>IF(N720="snížená",J720,0)</f>
        <v>0</v>
      </c>
      <c r="BG720" s="186">
        <f>IF(N720="zákl. přenesená",J720,0)</f>
        <v>0</v>
      </c>
      <c r="BH720" s="186">
        <f>IF(N720="sníž. přenesená",J720,0)</f>
        <v>0</v>
      </c>
      <c r="BI720" s="186">
        <f>IF(N720="nulová",J720,0)</f>
        <v>0</v>
      </c>
      <c r="BJ720" s="16" t="s">
        <v>79</v>
      </c>
      <c r="BK720" s="186">
        <f>ROUND(I720*H720,2)</f>
        <v>0</v>
      </c>
      <c r="BL720" s="16" t="s">
        <v>140</v>
      </c>
      <c r="BM720" s="16" t="s">
        <v>786</v>
      </c>
    </row>
    <row r="721" spans="2:65" s="1" customFormat="1" ht="11.25">
      <c r="B721" s="33"/>
      <c r="C721" s="34"/>
      <c r="D721" s="187" t="s">
        <v>142</v>
      </c>
      <c r="E721" s="34"/>
      <c r="F721" s="188" t="s">
        <v>787</v>
      </c>
      <c r="G721" s="34"/>
      <c r="H721" s="34"/>
      <c r="I721" s="103"/>
      <c r="J721" s="34"/>
      <c r="K721" s="34"/>
      <c r="L721" s="37"/>
      <c r="M721" s="189"/>
      <c r="N721" s="59"/>
      <c r="O721" s="59"/>
      <c r="P721" s="59"/>
      <c r="Q721" s="59"/>
      <c r="R721" s="59"/>
      <c r="S721" s="59"/>
      <c r="T721" s="60"/>
      <c r="AT721" s="16" t="s">
        <v>142</v>
      </c>
      <c r="AU721" s="16" t="s">
        <v>81</v>
      </c>
    </row>
    <row r="722" spans="2:65" s="1" customFormat="1" ht="16.5" customHeight="1">
      <c r="B722" s="33"/>
      <c r="C722" s="175" t="s">
        <v>788</v>
      </c>
      <c r="D722" s="175" t="s">
        <v>135</v>
      </c>
      <c r="E722" s="176" t="s">
        <v>789</v>
      </c>
      <c r="F722" s="177" t="s">
        <v>790</v>
      </c>
      <c r="G722" s="178" t="s">
        <v>637</v>
      </c>
      <c r="H722" s="179">
        <v>10</v>
      </c>
      <c r="I722" s="180"/>
      <c r="J722" s="181">
        <f>ROUND(I722*H722,2)</f>
        <v>0</v>
      </c>
      <c r="K722" s="177" t="s">
        <v>791</v>
      </c>
      <c r="L722" s="37"/>
      <c r="M722" s="182" t="s">
        <v>1</v>
      </c>
      <c r="N722" s="183" t="s">
        <v>43</v>
      </c>
      <c r="O722" s="59"/>
      <c r="P722" s="184">
        <f>O722*H722</f>
        <v>0</v>
      </c>
      <c r="Q722" s="184">
        <v>8.8319999999999996E-2</v>
      </c>
      <c r="R722" s="184">
        <f>Q722*H722</f>
        <v>0.88319999999999999</v>
      </c>
      <c r="S722" s="184">
        <v>0</v>
      </c>
      <c r="T722" s="185">
        <f>S722*H722</f>
        <v>0</v>
      </c>
      <c r="AR722" s="16" t="s">
        <v>140</v>
      </c>
      <c r="AT722" s="16" t="s">
        <v>135</v>
      </c>
      <c r="AU722" s="16" t="s">
        <v>81</v>
      </c>
      <c r="AY722" s="16" t="s">
        <v>133</v>
      </c>
      <c r="BE722" s="186">
        <f>IF(N722="základní",J722,0)</f>
        <v>0</v>
      </c>
      <c r="BF722" s="186">
        <f>IF(N722="snížená",J722,0)</f>
        <v>0</v>
      </c>
      <c r="BG722" s="186">
        <f>IF(N722="zákl. přenesená",J722,0)</f>
        <v>0</v>
      </c>
      <c r="BH722" s="186">
        <f>IF(N722="sníž. přenesená",J722,0)</f>
        <v>0</v>
      </c>
      <c r="BI722" s="186">
        <f>IF(N722="nulová",J722,0)</f>
        <v>0</v>
      </c>
      <c r="BJ722" s="16" t="s">
        <v>79</v>
      </c>
      <c r="BK722" s="186">
        <f>ROUND(I722*H722,2)</f>
        <v>0</v>
      </c>
      <c r="BL722" s="16" t="s">
        <v>140</v>
      </c>
      <c r="BM722" s="16" t="s">
        <v>792</v>
      </c>
    </row>
    <row r="723" spans="2:65" s="1" customFormat="1" ht="11.25">
      <c r="B723" s="33"/>
      <c r="C723" s="34"/>
      <c r="D723" s="187" t="s">
        <v>142</v>
      </c>
      <c r="E723" s="34"/>
      <c r="F723" s="188" t="s">
        <v>793</v>
      </c>
      <c r="G723" s="34"/>
      <c r="H723" s="34"/>
      <c r="I723" s="103"/>
      <c r="J723" s="34"/>
      <c r="K723" s="34"/>
      <c r="L723" s="37"/>
      <c r="M723" s="189"/>
      <c r="N723" s="59"/>
      <c r="O723" s="59"/>
      <c r="P723" s="59"/>
      <c r="Q723" s="59"/>
      <c r="R723" s="59"/>
      <c r="S723" s="59"/>
      <c r="T723" s="60"/>
      <c r="AT723" s="16" t="s">
        <v>142</v>
      </c>
      <c r="AU723" s="16" t="s">
        <v>81</v>
      </c>
    </row>
    <row r="724" spans="2:65" s="1" customFormat="1" ht="16.5" customHeight="1">
      <c r="B724" s="33"/>
      <c r="C724" s="175" t="s">
        <v>794</v>
      </c>
      <c r="D724" s="175" t="s">
        <v>135</v>
      </c>
      <c r="E724" s="176" t="s">
        <v>795</v>
      </c>
      <c r="F724" s="177" t="s">
        <v>796</v>
      </c>
      <c r="G724" s="178" t="s">
        <v>637</v>
      </c>
      <c r="H724" s="179">
        <v>16</v>
      </c>
      <c r="I724" s="180"/>
      <c r="J724" s="181">
        <f>ROUND(I724*H724,2)</f>
        <v>0</v>
      </c>
      <c r="K724" s="177" t="s">
        <v>791</v>
      </c>
      <c r="L724" s="37"/>
      <c r="M724" s="182" t="s">
        <v>1</v>
      </c>
      <c r="N724" s="183" t="s">
        <v>43</v>
      </c>
      <c r="O724" s="59"/>
      <c r="P724" s="184">
        <f>O724*H724</f>
        <v>0</v>
      </c>
      <c r="Q724" s="184">
        <v>0.17663999999999999</v>
      </c>
      <c r="R724" s="184">
        <f>Q724*H724</f>
        <v>2.8262399999999999</v>
      </c>
      <c r="S724" s="184">
        <v>0</v>
      </c>
      <c r="T724" s="185">
        <f>S724*H724</f>
        <v>0</v>
      </c>
      <c r="AR724" s="16" t="s">
        <v>140</v>
      </c>
      <c r="AT724" s="16" t="s">
        <v>135</v>
      </c>
      <c r="AU724" s="16" t="s">
        <v>81</v>
      </c>
      <c r="AY724" s="16" t="s">
        <v>133</v>
      </c>
      <c r="BE724" s="186">
        <f>IF(N724="základní",J724,0)</f>
        <v>0</v>
      </c>
      <c r="BF724" s="186">
        <f>IF(N724="snížená",J724,0)</f>
        <v>0</v>
      </c>
      <c r="BG724" s="186">
        <f>IF(N724="zákl. přenesená",J724,0)</f>
        <v>0</v>
      </c>
      <c r="BH724" s="186">
        <f>IF(N724="sníž. přenesená",J724,0)</f>
        <v>0</v>
      </c>
      <c r="BI724" s="186">
        <f>IF(N724="nulová",J724,0)</f>
        <v>0</v>
      </c>
      <c r="BJ724" s="16" t="s">
        <v>79</v>
      </c>
      <c r="BK724" s="186">
        <f>ROUND(I724*H724,2)</f>
        <v>0</v>
      </c>
      <c r="BL724" s="16" t="s">
        <v>140</v>
      </c>
      <c r="BM724" s="16" t="s">
        <v>797</v>
      </c>
    </row>
    <row r="725" spans="2:65" s="1" customFormat="1" ht="11.25">
      <c r="B725" s="33"/>
      <c r="C725" s="34"/>
      <c r="D725" s="187" t="s">
        <v>142</v>
      </c>
      <c r="E725" s="34"/>
      <c r="F725" s="188" t="s">
        <v>798</v>
      </c>
      <c r="G725" s="34"/>
      <c r="H725" s="34"/>
      <c r="I725" s="103"/>
      <c r="J725" s="34"/>
      <c r="K725" s="34"/>
      <c r="L725" s="37"/>
      <c r="M725" s="189"/>
      <c r="N725" s="59"/>
      <c r="O725" s="59"/>
      <c r="P725" s="59"/>
      <c r="Q725" s="59"/>
      <c r="R725" s="59"/>
      <c r="S725" s="59"/>
      <c r="T725" s="60"/>
      <c r="AT725" s="16" t="s">
        <v>142</v>
      </c>
      <c r="AU725" s="16" t="s">
        <v>81</v>
      </c>
    </row>
    <row r="726" spans="2:65" s="1" customFormat="1" ht="16.5" customHeight="1">
      <c r="B726" s="33"/>
      <c r="C726" s="175" t="s">
        <v>799</v>
      </c>
      <c r="D726" s="175" t="s">
        <v>135</v>
      </c>
      <c r="E726" s="176" t="s">
        <v>800</v>
      </c>
      <c r="F726" s="177" t="s">
        <v>801</v>
      </c>
      <c r="G726" s="178" t="s">
        <v>637</v>
      </c>
      <c r="H726" s="179">
        <v>4</v>
      </c>
      <c r="I726" s="180"/>
      <c r="J726" s="181">
        <f>ROUND(I726*H726,2)</f>
        <v>0</v>
      </c>
      <c r="K726" s="177" t="s">
        <v>791</v>
      </c>
      <c r="L726" s="37"/>
      <c r="M726" s="182" t="s">
        <v>1</v>
      </c>
      <c r="N726" s="183" t="s">
        <v>43</v>
      </c>
      <c r="O726" s="59"/>
      <c r="P726" s="184">
        <f>O726*H726</f>
        <v>0</v>
      </c>
      <c r="Q726" s="184">
        <v>0.26495999999999997</v>
      </c>
      <c r="R726" s="184">
        <f>Q726*H726</f>
        <v>1.0598399999999999</v>
      </c>
      <c r="S726" s="184">
        <v>0</v>
      </c>
      <c r="T726" s="185">
        <f>S726*H726</f>
        <v>0</v>
      </c>
      <c r="AR726" s="16" t="s">
        <v>140</v>
      </c>
      <c r="AT726" s="16" t="s">
        <v>135</v>
      </c>
      <c r="AU726" s="16" t="s">
        <v>81</v>
      </c>
      <c r="AY726" s="16" t="s">
        <v>133</v>
      </c>
      <c r="BE726" s="186">
        <f>IF(N726="základní",J726,0)</f>
        <v>0</v>
      </c>
      <c r="BF726" s="186">
        <f>IF(N726="snížená",J726,0)</f>
        <v>0</v>
      </c>
      <c r="BG726" s="186">
        <f>IF(N726="zákl. přenesená",J726,0)</f>
        <v>0</v>
      </c>
      <c r="BH726" s="186">
        <f>IF(N726="sníž. přenesená",J726,0)</f>
        <v>0</v>
      </c>
      <c r="BI726" s="186">
        <f>IF(N726="nulová",J726,0)</f>
        <v>0</v>
      </c>
      <c r="BJ726" s="16" t="s">
        <v>79</v>
      </c>
      <c r="BK726" s="186">
        <f>ROUND(I726*H726,2)</f>
        <v>0</v>
      </c>
      <c r="BL726" s="16" t="s">
        <v>140</v>
      </c>
      <c r="BM726" s="16" t="s">
        <v>802</v>
      </c>
    </row>
    <row r="727" spans="2:65" s="1" customFormat="1" ht="11.25">
      <c r="B727" s="33"/>
      <c r="C727" s="34"/>
      <c r="D727" s="187" t="s">
        <v>142</v>
      </c>
      <c r="E727" s="34"/>
      <c r="F727" s="188" t="s">
        <v>803</v>
      </c>
      <c r="G727" s="34"/>
      <c r="H727" s="34"/>
      <c r="I727" s="103"/>
      <c r="J727" s="34"/>
      <c r="K727" s="34"/>
      <c r="L727" s="37"/>
      <c r="M727" s="189"/>
      <c r="N727" s="59"/>
      <c r="O727" s="59"/>
      <c r="P727" s="59"/>
      <c r="Q727" s="59"/>
      <c r="R727" s="59"/>
      <c r="S727" s="59"/>
      <c r="T727" s="60"/>
      <c r="AT727" s="16" t="s">
        <v>142</v>
      </c>
      <c r="AU727" s="16" t="s">
        <v>81</v>
      </c>
    </row>
    <row r="728" spans="2:65" s="1" customFormat="1" ht="16.5" customHeight="1">
      <c r="B728" s="33"/>
      <c r="C728" s="175" t="s">
        <v>804</v>
      </c>
      <c r="D728" s="175" t="s">
        <v>135</v>
      </c>
      <c r="E728" s="176" t="s">
        <v>805</v>
      </c>
      <c r="F728" s="177" t="s">
        <v>806</v>
      </c>
      <c r="G728" s="178" t="s">
        <v>637</v>
      </c>
      <c r="H728" s="179">
        <v>88</v>
      </c>
      <c r="I728" s="180"/>
      <c r="J728" s="181">
        <f>ROUND(I728*H728,2)</f>
        <v>0</v>
      </c>
      <c r="K728" s="177" t="s">
        <v>139</v>
      </c>
      <c r="L728" s="37"/>
      <c r="M728" s="182" t="s">
        <v>1</v>
      </c>
      <c r="N728" s="183" t="s">
        <v>43</v>
      </c>
      <c r="O728" s="59"/>
      <c r="P728" s="184">
        <f>O728*H728</f>
        <v>0</v>
      </c>
      <c r="Q728" s="184">
        <v>9.1800000000000007E-3</v>
      </c>
      <c r="R728" s="184">
        <f>Q728*H728</f>
        <v>0.80784000000000011</v>
      </c>
      <c r="S728" s="184">
        <v>0</v>
      </c>
      <c r="T728" s="185">
        <f>S728*H728</f>
        <v>0</v>
      </c>
      <c r="AR728" s="16" t="s">
        <v>140</v>
      </c>
      <c r="AT728" s="16" t="s">
        <v>135</v>
      </c>
      <c r="AU728" s="16" t="s">
        <v>81</v>
      </c>
      <c r="AY728" s="16" t="s">
        <v>133</v>
      </c>
      <c r="BE728" s="186">
        <f>IF(N728="základní",J728,0)</f>
        <v>0</v>
      </c>
      <c r="BF728" s="186">
        <f>IF(N728="snížená",J728,0)</f>
        <v>0</v>
      </c>
      <c r="BG728" s="186">
        <f>IF(N728="zákl. přenesená",J728,0)</f>
        <v>0</v>
      </c>
      <c r="BH728" s="186">
        <f>IF(N728="sníž. přenesená",J728,0)</f>
        <v>0</v>
      </c>
      <c r="BI728" s="186">
        <f>IF(N728="nulová",J728,0)</f>
        <v>0</v>
      </c>
      <c r="BJ728" s="16" t="s">
        <v>79</v>
      </c>
      <c r="BK728" s="186">
        <f>ROUND(I728*H728,2)</f>
        <v>0</v>
      </c>
      <c r="BL728" s="16" t="s">
        <v>140</v>
      </c>
      <c r="BM728" s="16" t="s">
        <v>807</v>
      </c>
    </row>
    <row r="729" spans="2:65" s="1" customFormat="1" ht="11.25">
      <c r="B729" s="33"/>
      <c r="C729" s="34"/>
      <c r="D729" s="187" t="s">
        <v>142</v>
      </c>
      <c r="E729" s="34"/>
      <c r="F729" s="188" t="s">
        <v>806</v>
      </c>
      <c r="G729" s="34"/>
      <c r="H729" s="34"/>
      <c r="I729" s="103"/>
      <c r="J729" s="34"/>
      <c r="K729" s="34"/>
      <c r="L729" s="37"/>
      <c r="M729" s="189"/>
      <c r="N729" s="59"/>
      <c r="O729" s="59"/>
      <c r="P729" s="59"/>
      <c r="Q729" s="59"/>
      <c r="R729" s="59"/>
      <c r="S729" s="59"/>
      <c r="T729" s="60"/>
      <c r="AT729" s="16" t="s">
        <v>142</v>
      </c>
      <c r="AU729" s="16" t="s">
        <v>81</v>
      </c>
    </row>
    <row r="730" spans="2:65" s="1" customFormat="1" ht="16.5" customHeight="1">
      <c r="B730" s="33"/>
      <c r="C730" s="222" t="s">
        <v>808</v>
      </c>
      <c r="D730" s="222" t="s">
        <v>505</v>
      </c>
      <c r="E730" s="223" t="s">
        <v>809</v>
      </c>
      <c r="F730" s="224" t="s">
        <v>810</v>
      </c>
      <c r="G730" s="225" t="s">
        <v>637</v>
      </c>
      <c r="H730" s="226">
        <v>24</v>
      </c>
      <c r="I730" s="227"/>
      <c r="J730" s="228">
        <f>ROUND(I730*H730,2)</f>
        <v>0</v>
      </c>
      <c r="K730" s="224" t="s">
        <v>139</v>
      </c>
      <c r="L730" s="229"/>
      <c r="M730" s="230" t="s">
        <v>1</v>
      </c>
      <c r="N730" s="231" t="s">
        <v>43</v>
      </c>
      <c r="O730" s="59"/>
      <c r="P730" s="184">
        <f>O730*H730</f>
        <v>0</v>
      </c>
      <c r="Q730" s="184">
        <v>0.185</v>
      </c>
      <c r="R730" s="184">
        <f>Q730*H730</f>
        <v>4.4399999999999995</v>
      </c>
      <c r="S730" s="184">
        <v>0</v>
      </c>
      <c r="T730" s="185">
        <f>S730*H730</f>
        <v>0</v>
      </c>
      <c r="AR730" s="16" t="s">
        <v>188</v>
      </c>
      <c r="AT730" s="16" t="s">
        <v>505</v>
      </c>
      <c r="AU730" s="16" t="s">
        <v>81</v>
      </c>
      <c r="AY730" s="16" t="s">
        <v>133</v>
      </c>
      <c r="BE730" s="186">
        <f>IF(N730="základní",J730,0)</f>
        <v>0</v>
      </c>
      <c r="BF730" s="186">
        <f>IF(N730="snížená",J730,0)</f>
        <v>0</v>
      </c>
      <c r="BG730" s="186">
        <f>IF(N730="zákl. přenesená",J730,0)</f>
        <v>0</v>
      </c>
      <c r="BH730" s="186">
        <f>IF(N730="sníž. přenesená",J730,0)</f>
        <v>0</v>
      </c>
      <c r="BI730" s="186">
        <f>IF(N730="nulová",J730,0)</f>
        <v>0</v>
      </c>
      <c r="BJ730" s="16" t="s">
        <v>79</v>
      </c>
      <c r="BK730" s="186">
        <f>ROUND(I730*H730,2)</f>
        <v>0</v>
      </c>
      <c r="BL730" s="16" t="s">
        <v>140</v>
      </c>
      <c r="BM730" s="16" t="s">
        <v>811</v>
      </c>
    </row>
    <row r="731" spans="2:65" s="1" customFormat="1" ht="11.25">
      <c r="B731" s="33"/>
      <c r="C731" s="34"/>
      <c r="D731" s="187" t="s">
        <v>142</v>
      </c>
      <c r="E731" s="34"/>
      <c r="F731" s="188" t="s">
        <v>812</v>
      </c>
      <c r="G731" s="34"/>
      <c r="H731" s="34"/>
      <c r="I731" s="103"/>
      <c r="J731" s="34"/>
      <c r="K731" s="34"/>
      <c r="L731" s="37"/>
      <c r="M731" s="189"/>
      <c r="N731" s="59"/>
      <c r="O731" s="59"/>
      <c r="P731" s="59"/>
      <c r="Q731" s="59"/>
      <c r="R731" s="59"/>
      <c r="S731" s="59"/>
      <c r="T731" s="60"/>
      <c r="AT731" s="16" t="s">
        <v>142</v>
      </c>
      <c r="AU731" s="16" t="s">
        <v>81</v>
      </c>
    </row>
    <row r="732" spans="2:65" s="1" customFormat="1" ht="16.5" customHeight="1">
      <c r="B732" s="33"/>
      <c r="C732" s="222" t="s">
        <v>813</v>
      </c>
      <c r="D732" s="222" t="s">
        <v>505</v>
      </c>
      <c r="E732" s="223" t="s">
        <v>814</v>
      </c>
      <c r="F732" s="224" t="s">
        <v>815</v>
      </c>
      <c r="G732" s="225" t="s">
        <v>637</v>
      </c>
      <c r="H732" s="226">
        <v>64</v>
      </c>
      <c r="I732" s="227"/>
      <c r="J732" s="228">
        <f>ROUND(I732*H732,2)</f>
        <v>0</v>
      </c>
      <c r="K732" s="224" t="s">
        <v>139</v>
      </c>
      <c r="L732" s="229"/>
      <c r="M732" s="230" t="s">
        <v>1</v>
      </c>
      <c r="N732" s="231" t="s">
        <v>43</v>
      </c>
      <c r="O732" s="59"/>
      <c r="P732" s="184">
        <f>O732*H732</f>
        <v>0</v>
      </c>
      <c r="Q732" s="184">
        <v>0.37</v>
      </c>
      <c r="R732" s="184">
        <f>Q732*H732</f>
        <v>23.68</v>
      </c>
      <c r="S732" s="184">
        <v>0</v>
      </c>
      <c r="T732" s="185">
        <f>S732*H732</f>
        <v>0</v>
      </c>
      <c r="AR732" s="16" t="s">
        <v>188</v>
      </c>
      <c r="AT732" s="16" t="s">
        <v>505</v>
      </c>
      <c r="AU732" s="16" t="s">
        <v>81</v>
      </c>
      <c r="AY732" s="16" t="s">
        <v>133</v>
      </c>
      <c r="BE732" s="186">
        <f>IF(N732="základní",J732,0)</f>
        <v>0</v>
      </c>
      <c r="BF732" s="186">
        <f>IF(N732="snížená",J732,0)</f>
        <v>0</v>
      </c>
      <c r="BG732" s="186">
        <f>IF(N732="zákl. přenesená",J732,0)</f>
        <v>0</v>
      </c>
      <c r="BH732" s="186">
        <f>IF(N732="sníž. přenesená",J732,0)</f>
        <v>0</v>
      </c>
      <c r="BI732" s="186">
        <f>IF(N732="nulová",J732,0)</f>
        <v>0</v>
      </c>
      <c r="BJ732" s="16" t="s">
        <v>79</v>
      </c>
      <c r="BK732" s="186">
        <f>ROUND(I732*H732,2)</f>
        <v>0</v>
      </c>
      <c r="BL732" s="16" t="s">
        <v>140</v>
      </c>
      <c r="BM732" s="16" t="s">
        <v>816</v>
      </c>
    </row>
    <row r="733" spans="2:65" s="1" customFormat="1" ht="11.25">
      <c r="B733" s="33"/>
      <c r="C733" s="34"/>
      <c r="D733" s="187" t="s">
        <v>142</v>
      </c>
      <c r="E733" s="34"/>
      <c r="F733" s="188" t="s">
        <v>817</v>
      </c>
      <c r="G733" s="34"/>
      <c r="H733" s="34"/>
      <c r="I733" s="103"/>
      <c r="J733" s="34"/>
      <c r="K733" s="34"/>
      <c r="L733" s="37"/>
      <c r="M733" s="189"/>
      <c r="N733" s="59"/>
      <c r="O733" s="59"/>
      <c r="P733" s="59"/>
      <c r="Q733" s="59"/>
      <c r="R733" s="59"/>
      <c r="S733" s="59"/>
      <c r="T733" s="60"/>
      <c r="AT733" s="16" t="s">
        <v>142</v>
      </c>
      <c r="AU733" s="16" t="s">
        <v>81</v>
      </c>
    </row>
    <row r="734" spans="2:65" s="1" customFormat="1" ht="16.5" customHeight="1">
      <c r="B734" s="33"/>
      <c r="C734" s="175" t="s">
        <v>818</v>
      </c>
      <c r="D734" s="175" t="s">
        <v>135</v>
      </c>
      <c r="E734" s="176" t="s">
        <v>819</v>
      </c>
      <c r="F734" s="177" t="s">
        <v>820</v>
      </c>
      <c r="G734" s="178" t="s">
        <v>637</v>
      </c>
      <c r="H734" s="179">
        <v>35</v>
      </c>
      <c r="I734" s="180"/>
      <c r="J734" s="181">
        <f>ROUND(I734*H734,2)</f>
        <v>0</v>
      </c>
      <c r="K734" s="177" t="s">
        <v>139</v>
      </c>
      <c r="L734" s="37"/>
      <c r="M734" s="182" t="s">
        <v>1</v>
      </c>
      <c r="N734" s="183" t="s">
        <v>43</v>
      </c>
      <c r="O734" s="59"/>
      <c r="P734" s="184">
        <f>O734*H734</f>
        <v>0</v>
      </c>
      <c r="Q734" s="184">
        <v>1.1469999999999999E-2</v>
      </c>
      <c r="R734" s="184">
        <f>Q734*H734</f>
        <v>0.40144999999999997</v>
      </c>
      <c r="S734" s="184">
        <v>0</v>
      </c>
      <c r="T734" s="185">
        <f>S734*H734</f>
        <v>0</v>
      </c>
      <c r="AR734" s="16" t="s">
        <v>140</v>
      </c>
      <c r="AT734" s="16" t="s">
        <v>135</v>
      </c>
      <c r="AU734" s="16" t="s">
        <v>81</v>
      </c>
      <c r="AY734" s="16" t="s">
        <v>133</v>
      </c>
      <c r="BE734" s="186">
        <f>IF(N734="základní",J734,0)</f>
        <v>0</v>
      </c>
      <c r="BF734" s="186">
        <f>IF(N734="snížená",J734,0)</f>
        <v>0</v>
      </c>
      <c r="BG734" s="186">
        <f>IF(N734="zákl. přenesená",J734,0)</f>
        <v>0</v>
      </c>
      <c r="BH734" s="186">
        <f>IF(N734="sníž. přenesená",J734,0)</f>
        <v>0</v>
      </c>
      <c r="BI734" s="186">
        <f>IF(N734="nulová",J734,0)</f>
        <v>0</v>
      </c>
      <c r="BJ734" s="16" t="s">
        <v>79</v>
      </c>
      <c r="BK734" s="186">
        <f>ROUND(I734*H734,2)</f>
        <v>0</v>
      </c>
      <c r="BL734" s="16" t="s">
        <v>140</v>
      </c>
      <c r="BM734" s="16" t="s">
        <v>821</v>
      </c>
    </row>
    <row r="735" spans="2:65" s="1" customFormat="1" ht="11.25">
      <c r="B735" s="33"/>
      <c r="C735" s="34"/>
      <c r="D735" s="187" t="s">
        <v>142</v>
      </c>
      <c r="E735" s="34"/>
      <c r="F735" s="188" t="s">
        <v>820</v>
      </c>
      <c r="G735" s="34"/>
      <c r="H735" s="34"/>
      <c r="I735" s="103"/>
      <c r="J735" s="34"/>
      <c r="K735" s="34"/>
      <c r="L735" s="37"/>
      <c r="M735" s="189"/>
      <c r="N735" s="59"/>
      <c r="O735" s="59"/>
      <c r="P735" s="59"/>
      <c r="Q735" s="59"/>
      <c r="R735" s="59"/>
      <c r="S735" s="59"/>
      <c r="T735" s="60"/>
      <c r="AT735" s="16" t="s">
        <v>142</v>
      </c>
      <c r="AU735" s="16" t="s">
        <v>81</v>
      </c>
    </row>
    <row r="736" spans="2:65" s="1" customFormat="1" ht="16.5" customHeight="1">
      <c r="B736" s="33"/>
      <c r="C736" s="222" t="s">
        <v>822</v>
      </c>
      <c r="D736" s="222" t="s">
        <v>505</v>
      </c>
      <c r="E736" s="223" t="s">
        <v>823</v>
      </c>
      <c r="F736" s="224" t="s">
        <v>824</v>
      </c>
      <c r="G736" s="225" t="s">
        <v>637</v>
      </c>
      <c r="H736" s="226">
        <v>35</v>
      </c>
      <c r="I736" s="227"/>
      <c r="J736" s="228">
        <f>ROUND(I736*H736,2)</f>
        <v>0</v>
      </c>
      <c r="K736" s="224" t="s">
        <v>139</v>
      </c>
      <c r="L736" s="229"/>
      <c r="M736" s="230" t="s">
        <v>1</v>
      </c>
      <c r="N736" s="231" t="s">
        <v>43</v>
      </c>
      <c r="O736" s="59"/>
      <c r="P736" s="184">
        <f>O736*H736</f>
        <v>0</v>
      </c>
      <c r="Q736" s="184">
        <v>0.54800000000000004</v>
      </c>
      <c r="R736" s="184">
        <f>Q736*H736</f>
        <v>19.18</v>
      </c>
      <c r="S736" s="184">
        <v>0</v>
      </c>
      <c r="T736" s="185">
        <f>S736*H736</f>
        <v>0</v>
      </c>
      <c r="AR736" s="16" t="s">
        <v>188</v>
      </c>
      <c r="AT736" s="16" t="s">
        <v>505</v>
      </c>
      <c r="AU736" s="16" t="s">
        <v>81</v>
      </c>
      <c r="AY736" s="16" t="s">
        <v>133</v>
      </c>
      <c r="BE736" s="186">
        <f>IF(N736="základní",J736,0)</f>
        <v>0</v>
      </c>
      <c r="BF736" s="186">
        <f>IF(N736="snížená",J736,0)</f>
        <v>0</v>
      </c>
      <c r="BG736" s="186">
        <f>IF(N736="zákl. přenesená",J736,0)</f>
        <v>0</v>
      </c>
      <c r="BH736" s="186">
        <f>IF(N736="sníž. přenesená",J736,0)</f>
        <v>0</v>
      </c>
      <c r="BI736" s="186">
        <f>IF(N736="nulová",J736,0)</f>
        <v>0</v>
      </c>
      <c r="BJ736" s="16" t="s">
        <v>79</v>
      </c>
      <c r="BK736" s="186">
        <f>ROUND(I736*H736,2)</f>
        <v>0</v>
      </c>
      <c r="BL736" s="16" t="s">
        <v>140</v>
      </c>
      <c r="BM736" s="16" t="s">
        <v>825</v>
      </c>
    </row>
    <row r="737" spans="2:65" s="1" customFormat="1" ht="11.25">
      <c r="B737" s="33"/>
      <c r="C737" s="34"/>
      <c r="D737" s="187" t="s">
        <v>142</v>
      </c>
      <c r="E737" s="34"/>
      <c r="F737" s="188" t="s">
        <v>824</v>
      </c>
      <c r="G737" s="34"/>
      <c r="H737" s="34"/>
      <c r="I737" s="103"/>
      <c r="J737" s="34"/>
      <c r="K737" s="34"/>
      <c r="L737" s="37"/>
      <c r="M737" s="189"/>
      <c r="N737" s="59"/>
      <c r="O737" s="59"/>
      <c r="P737" s="59"/>
      <c r="Q737" s="59"/>
      <c r="R737" s="59"/>
      <c r="S737" s="59"/>
      <c r="T737" s="60"/>
      <c r="AT737" s="16" t="s">
        <v>142</v>
      </c>
      <c r="AU737" s="16" t="s">
        <v>81</v>
      </c>
    </row>
    <row r="738" spans="2:65" s="1" customFormat="1" ht="16.5" customHeight="1">
      <c r="B738" s="33"/>
      <c r="C738" s="175" t="s">
        <v>826</v>
      </c>
      <c r="D738" s="175" t="s">
        <v>135</v>
      </c>
      <c r="E738" s="176" t="s">
        <v>827</v>
      </c>
      <c r="F738" s="177" t="s">
        <v>828</v>
      </c>
      <c r="G738" s="178" t="s">
        <v>637</v>
      </c>
      <c r="H738" s="179">
        <v>35</v>
      </c>
      <c r="I738" s="180"/>
      <c r="J738" s="181">
        <f>ROUND(I738*H738,2)</f>
        <v>0</v>
      </c>
      <c r="K738" s="177" t="s">
        <v>139</v>
      </c>
      <c r="L738" s="37"/>
      <c r="M738" s="182" t="s">
        <v>1</v>
      </c>
      <c r="N738" s="183" t="s">
        <v>43</v>
      </c>
      <c r="O738" s="59"/>
      <c r="P738" s="184">
        <f>O738*H738</f>
        <v>0</v>
      </c>
      <c r="Q738" s="184">
        <v>2.7529999999999999E-2</v>
      </c>
      <c r="R738" s="184">
        <f>Q738*H738</f>
        <v>0.96354999999999991</v>
      </c>
      <c r="S738" s="184">
        <v>0</v>
      </c>
      <c r="T738" s="185">
        <f>S738*H738</f>
        <v>0</v>
      </c>
      <c r="AR738" s="16" t="s">
        <v>140</v>
      </c>
      <c r="AT738" s="16" t="s">
        <v>135</v>
      </c>
      <c r="AU738" s="16" t="s">
        <v>81</v>
      </c>
      <c r="AY738" s="16" t="s">
        <v>133</v>
      </c>
      <c r="BE738" s="186">
        <f>IF(N738="základní",J738,0)</f>
        <v>0</v>
      </c>
      <c r="BF738" s="186">
        <f>IF(N738="snížená",J738,0)</f>
        <v>0</v>
      </c>
      <c r="BG738" s="186">
        <f>IF(N738="zákl. přenesená",J738,0)</f>
        <v>0</v>
      </c>
      <c r="BH738" s="186">
        <f>IF(N738="sníž. přenesená",J738,0)</f>
        <v>0</v>
      </c>
      <c r="BI738" s="186">
        <f>IF(N738="nulová",J738,0)</f>
        <v>0</v>
      </c>
      <c r="BJ738" s="16" t="s">
        <v>79</v>
      </c>
      <c r="BK738" s="186">
        <f>ROUND(I738*H738,2)</f>
        <v>0</v>
      </c>
      <c r="BL738" s="16" t="s">
        <v>140</v>
      </c>
      <c r="BM738" s="16" t="s">
        <v>829</v>
      </c>
    </row>
    <row r="739" spans="2:65" s="1" customFormat="1" ht="11.25">
      <c r="B739" s="33"/>
      <c r="C739" s="34"/>
      <c r="D739" s="187" t="s">
        <v>142</v>
      </c>
      <c r="E739" s="34"/>
      <c r="F739" s="188" t="s">
        <v>828</v>
      </c>
      <c r="G739" s="34"/>
      <c r="H739" s="34"/>
      <c r="I739" s="103"/>
      <c r="J739" s="34"/>
      <c r="K739" s="34"/>
      <c r="L739" s="37"/>
      <c r="M739" s="189"/>
      <c r="N739" s="59"/>
      <c r="O739" s="59"/>
      <c r="P739" s="59"/>
      <c r="Q739" s="59"/>
      <c r="R739" s="59"/>
      <c r="S739" s="59"/>
      <c r="T739" s="60"/>
      <c r="AT739" s="16" t="s">
        <v>142</v>
      </c>
      <c r="AU739" s="16" t="s">
        <v>81</v>
      </c>
    </row>
    <row r="740" spans="2:65" s="1" customFormat="1" ht="16.5" customHeight="1">
      <c r="B740" s="33"/>
      <c r="C740" s="222" t="s">
        <v>830</v>
      </c>
      <c r="D740" s="222" t="s">
        <v>505</v>
      </c>
      <c r="E740" s="223" t="s">
        <v>831</v>
      </c>
      <c r="F740" s="224" t="s">
        <v>832</v>
      </c>
      <c r="G740" s="225" t="s">
        <v>637</v>
      </c>
      <c r="H740" s="226">
        <v>17</v>
      </c>
      <c r="I740" s="227"/>
      <c r="J740" s="228">
        <f>ROUND(I740*H740,2)</f>
        <v>0</v>
      </c>
      <c r="K740" s="224" t="s">
        <v>1</v>
      </c>
      <c r="L740" s="229"/>
      <c r="M740" s="230" t="s">
        <v>1</v>
      </c>
      <c r="N740" s="231" t="s">
        <v>43</v>
      </c>
      <c r="O740" s="59"/>
      <c r="P740" s="184">
        <f>O740*H740</f>
        <v>0</v>
      </c>
      <c r="Q740" s="184">
        <v>2.15</v>
      </c>
      <c r="R740" s="184">
        <f>Q740*H740</f>
        <v>36.549999999999997</v>
      </c>
      <c r="S740" s="184">
        <v>0</v>
      </c>
      <c r="T740" s="185">
        <f>S740*H740</f>
        <v>0</v>
      </c>
      <c r="AR740" s="16" t="s">
        <v>188</v>
      </c>
      <c r="AT740" s="16" t="s">
        <v>505</v>
      </c>
      <c r="AU740" s="16" t="s">
        <v>81</v>
      </c>
      <c r="AY740" s="16" t="s">
        <v>133</v>
      </c>
      <c r="BE740" s="186">
        <f>IF(N740="základní",J740,0)</f>
        <v>0</v>
      </c>
      <c r="BF740" s="186">
        <f>IF(N740="snížená",J740,0)</f>
        <v>0</v>
      </c>
      <c r="BG740" s="186">
        <f>IF(N740="zákl. přenesená",J740,0)</f>
        <v>0</v>
      </c>
      <c r="BH740" s="186">
        <f>IF(N740="sníž. přenesená",J740,0)</f>
        <v>0</v>
      </c>
      <c r="BI740" s="186">
        <f>IF(N740="nulová",J740,0)</f>
        <v>0</v>
      </c>
      <c r="BJ740" s="16" t="s">
        <v>79</v>
      </c>
      <c r="BK740" s="186">
        <f>ROUND(I740*H740,2)</f>
        <v>0</v>
      </c>
      <c r="BL740" s="16" t="s">
        <v>140</v>
      </c>
      <c r="BM740" s="16" t="s">
        <v>833</v>
      </c>
    </row>
    <row r="741" spans="2:65" s="1" customFormat="1" ht="19.5">
      <c r="B741" s="33"/>
      <c r="C741" s="34"/>
      <c r="D741" s="187" t="s">
        <v>142</v>
      </c>
      <c r="E741" s="34"/>
      <c r="F741" s="188" t="s">
        <v>834</v>
      </c>
      <c r="G741" s="34"/>
      <c r="H741" s="34"/>
      <c r="I741" s="103"/>
      <c r="J741" s="34"/>
      <c r="K741" s="34"/>
      <c r="L741" s="37"/>
      <c r="M741" s="189"/>
      <c r="N741" s="59"/>
      <c r="O741" s="59"/>
      <c r="P741" s="59"/>
      <c r="Q741" s="59"/>
      <c r="R741" s="59"/>
      <c r="S741" s="59"/>
      <c r="T741" s="60"/>
      <c r="AT741" s="16" t="s">
        <v>142</v>
      </c>
      <c r="AU741" s="16" t="s">
        <v>81</v>
      </c>
    </row>
    <row r="742" spans="2:65" s="1" customFormat="1" ht="16.5" customHeight="1">
      <c r="B742" s="33"/>
      <c r="C742" s="222" t="s">
        <v>835</v>
      </c>
      <c r="D742" s="222" t="s">
        <v>505</v>
      </c>
      <c r="E742" s="223" t="s">
        <v>836</v>
      </c>
      <c r="F742" s="224" t="s">
        <v>837</v>
      </c>
      <c r="G742" s="225" t="s">
        <v>637</v>
      </c>
      <c r="H742" s="226">
        <v>18</v>
      </c>
      <c r="I742" s="227"/>
      <c r="J742" s="228">
        <f>ROUND(I742*H742,2)</f>
        <v>0</v>
      </c>
      <c r="K742" s="224" t="s">
        <v>1</v>
      </c>
      <c r="L742" s="229"/>
      <c r="M742" s="230" t="s">
        <v>1</v>
      </c>
      <c r="N742" s="231" t="s">
        <v>43</v>
      </c>
      <c r="O742" s="59"/>
      <c r="P742" s="184">
        <f>O742*H742</f>
        <v>0</v>
      </c>
      <c r="Q742" s="184">
        <v>2.15</v>
      </c>
      <c r="R742" s="184">
        <f>Q742*H742</f>
        <v>38.699999999999996</v>
      </c>
      <c r="S742" s="184">
        <v>0</v>
      </c>
      <c r="T742" s="185">
        <f>S742*H742</f>
        <v>0</v>
      </c>
      <c r="AR742" s="16" t="s">
        <v>188</v>
      </c>
      <c r="AT742" s="16" t="s">
        <v>505</v>
      </c>
      <c r="AU742" s="16" t="s">
        <v>81</v>
      </c>
      <c r="AY742" s="16" t="s">
        <v>133</v>
      </c>
      <c r="BE742" s="186">
        <f>IF(N742="základní",J742,0)</f>
        <v>0</v>
      </c>
      <c r="BF742" s="186">
        <f>IF(N742="snížená",J742,0)</f>
        <v>0</v>
      </c>
      <c r="BG742" s="186">
        <f>IF(N742="zákl. přenesená",J742,0)</f>
        <v>0</v>
      </c>
      <c r="BH742" s="186">
        <f>IF(N742="sníž. přenesená",J742,0)</f>
        <v>0</v>
      </c>
      <c r="BI742" s="186">
        <f>IF(N742="nulová",J742,0)</f>
        <v>0</v>
      </c>
      <c r="BJ742" s="16" t="s">
        <v>79</v>
      </c>
      <c r="BK742" s="186">
        <f>ROUND(I742*H742,2)</f>
        <v>0</v>
      </c>
      <c r="BL742" s="16" t="s">
        <v>140</v>
      </c>
      <c r="BM742" s="16" t="s">
        <v>838</v>
      </c>
    </row>
    <row r="743" spans="2:65" s="1" customFormat="1" ht="11.25">
      <c r="B743" s="33"/>
      <c r="C743" s="34"/>
      <c r="D743" s="187" t="s">
        <v>142</v>
      </c>
      <c r="E743" s="34"/>
      <c r="F743" s="188" t="s">
        <v>837</v>
      </c>
      <c r="G743" s="34"/>
      <c r="H743" s="34"/>
      <c r="I743" s="103"/>
      <c r="J743" s="34"/>
      <c r="K743" s="34"/>
      <c r="L743" s="37"/>
      <c r="M743" s="189"/>
      <c r="N743" s="59"/>
      <c r="O743" s="59"/>
      <c r="P743" s="59"/>
      <c r="Q743" s="59"/>
      <c r="R743" s="59"/>
      <c r="S743" s="59"/>
      <c r="T743" s="60"/>
      <c r="AT743" s="16" t="s">
        <v>142</v>
      </c>
      <c r="AU743" s="16" t="s">
        <v>81</v>
      </c>
    </row>
    <row r="744" spans="2:65" s="1" customFormat="1" ht="16.5" customHeight="1">
      <c r="B744" s="33"/>
      <c r="C744" s="175" t="s">
        <v>839</v>
      </c>
      <c r="D744" s="175" t="s">
        <v>135</v>
      </c>
      <c r="E744" s="176" t="s">
        <v>840</v>
      </c>
      <c r="F744" s="177" t="s">
        <v>841</v>
      </c>
      <c r="G744" s="178" t="s">
        <v>637</v>
      </c>
      <c r="H744" s="179">
        <v>35</v>
      </c>
      <c r="I744" s="180"/>
      <c r="J744" s="181">
        <f>ROUND(I744*H744,2)</f>
        <v>0</v>
      </c>
      <c r="K744" s="177" t="s">
        <v>139</v>
      </c>
      <c r="L744" s="37"/>
      <c r="M744" s="182" t="s">
        <v>1</v>
      </c>
      <c r="N744" s="183" t="s">
        <v>43</v>
      </c>
      <c r="O744" s="59"/>
      <c r="P744" s="184">
        <f>O744*H744</f>
        <v>0</v>
      </c>
      <c r="Q744" s="184">
        <v>7.0200000000000002E-3</v>
      </c>
      <c r="R744" s="184">
        <f>Q744*H744</f>
        <v>0.2457</v>
      </c>
      <c r="S744" s="184">
        <v>0</v>
      </c>
      <c r="T744" s="185">
        <f>S744*H744</f>
        <v>0</v>
      </c>
      <c r="AR744" s="16" t="s">
        <v>140</v>
      </c>
      <c r="AT744" s="16" t="s">
        <v>135</v>
      </c>
      <c r="AU744" s="16" t="s">
        <v>81</v>
      </c>
      <c r="AY744" s="16" t="s">
        <v>133</v>
      </c>
      <c r="BE744" s="186">
        <f>IF(N744="základní",J744,0)</f>
        <v>0</v>
      </c>
      <c r="BF744" s="186">
        <f>IF(N744="snížená",J744,0)</f>
        <v>0</v>
      </c>
      <c r="BG744" s="186">
        <f>IF(N744="zákl. přenesená",J744,0)</f>
        <v>0</v>
      </c>
      <c r="BH744" s="186">
        <f>IF(N744="sníž. přenesená",J744,0)</f>
        <v>0</v>
      </c>
      <c r="BI744" s="186">
        <f>IF(N744="nulová",J744,0)</f>
        <v>0</v>
      </c>
      <c r="BJ744" s="16" t="s">
        <v>79</v>
      </c>
      <c r="BK744" s="186">
        <f>ROUND(I744*H744,2)</f>
        <v>0</v>
      </c>
      <c r="BL744" s="16" t="s">
        <v>140</v>
      </c>
      <c r="BM744" s="16" t="s">
        <v>842</v>
      </c>
    </row>
    <row r="745" spans="2:65" s="1" customFormat="1" ht="11.25">
      <c r="B745" s="33"/>
      <c r="C745" s="34"/>
      <c r="D745" s="187" t="s">
        <v>142</v>
      </c>
      <c r="E745" s="34"/>
      <c r="F745" s="188" t="s">
        <v>841</v>
      </c>
      <c r="G745" s="34"/>
      <c r="H745" s="34"/>
      <c r="I745" s="103"/>
      <c r="J745" s="34"/>
      <c r="K745" s="34"/>
      <c r="L745" s="37"/>
      <c r="M745" s="189"/>
      <c r="N745" s="59"/>
      <c r="O745" s="59"/>
      <c r="P745" s="59"/>
      <c r="Q745" s="59"/>
      <c r="R745" s="59"/>
      <c r="S745" s="59"/>
      <c r="T745" s="60"/>
      <c r="AT745" s="16" t="s">
        <v>142</v>
      </c>
      <c r="AU745" s="16" t="s">
        <v>81</v>
      </c>
    </row>
    <row r="746" spans="2:65" s="1" customFormat="1" ht="16.5" customHeight="1">
      <c r="B746" s="33"/>
      <c r="C746" s="222" t="s">
        <v>843</v>
      </c>
      <c r="D746" s="222" t="s">
        <v>505</v>
      </c>
      <c r="E746" s="223" t="s">
        <v>844</v>
      </c>
      <c r="F746" s="224" t="s">
        <v>845</v>
      </c>
      <c r="G746" s="225" t="s">
        <v>637</v>
      </c>
      <c r="H746" s="226">
        <v>35</v>
      </c>
      <c r="I746" s="227"/>
      <c r="J746" s="228">
        <f>ROUND(I746*H746,2)</f>
        <v>0</v>
      </c>
      <c r="K746" s="224" t="s">
        <v>159</v>
      </c>
      <c r="L746" s="229"/>
      <c r="M746" s="230" t="s">
        <v>1</v>
      </c>
      <c r="N746" s="231" t="s">
        <v>43</v>
      </c>
      <c r="O746" s="59"/>
      <c r="P746" s="184">
        <f>O746*H746</f>
        <v>0</v>
      </c>
      <c r="Q746" s="184">
        <v>0.19400000000000001</v>
      </c>
      <c r="R746" s="184">
        <f>Q746*H746</f>
        <v>6.79</v>
      </c>
      <c r="S746" s="184">
        <v>0</v>
      </c>
      <c r="T746" s="185">
        <f>S746*H746</f>
        <v>0</v>
      </c>
      <c r="AR746" s="16" t="s">
        <v>188</v>
      </c>
      <c r="AT746" s="16" t="s">
        <v>505</v>
      </c>
      <c r="AU746" s="16" t="s">
        <v>81</v>
      </c>
      <c r="AY746" s="16" t="s">
        <v>133</v>
      </c>
      <c r="BE746" s="186">
        <f>IF(N746="základní",J746,0)</f>
        <v>0</v>
      </c>
      <c r="BF746" s="186">
        <f>IF(N746="snížená",J746,0)</f>
        <v>0</v>
      </c>
      <c r="BG746" s="186">
        <f>IF(N746="zákl. přenesená",J746,0)</f>
        <v>0</v>
      </c>
      <c r="BH746" s="186">
        <f>IF(N746="sníž. přenesená",J746,0)</f>
        <v>0</v>
      </c>
      <c r="BI746" s="186">
        <f>IF(N746="nulová",J746,0)</f>
        <v>0</v>
      </c>
      <c r="BJ746" s="16" t="s">
        <v>79</v>
      </c>
      <c r="BK746" s="186">
        <f>ROUND(I746*H746,2)</f>
        <v>0</v>
      </c>
      <c r="BL746" s="16" t="s">
        <v>140</v>
      </c>
      <c r="BM746" s="16" t="s">
        <v>846</v>
      </c>
    </row>
    <row r="747" spans="2:65" s="1" customFormat="1" ht="11.25">
      <c r="B747" s="33"/>
      <c r="C747" s="34"/>
      <c r="D747" s="187" t="s">
        <v>142</v>
      </c>
      <c r="E747" s="34"/>
      <c r="F747" s="188" t="s">
        <v>847</v>
      </c>
      <c r="G747" s="34"/>
      <c r="H747" s="34"/>
      <c r="I747" s="103"/>
      <c r="J747" s="34"/>
      <c r="K747" s="34"/>
      <c r="L747" s="37"/>
      <c r="M747" s="189"/>
      <c r="N747" s="59"/>
      <c r="O747" s="59"/>
      <c r="P747" s="59"/>
      <c r="Q747" s="59"/>
      <c r="R747" s="59"/>
      <c r="S747" s="59"/>
      <c r="T747" s="60"/>
      <c r="AT747" s="16" t="s">
        <v>142</v>
      </c>
      <c r="AU747" s="16" t="s">
        <v>81</v>
      </c>
    </row>
    <row r="748" spans="2:65" s="1" customFormat="1" ht="16.5" customHeight="1">
      <c r="B748" s="33"/>
      <c r="C748" s="222" t="s">
        <v>848</v>
      </c>
      <c r="D748" s="222" t="s">
        <v>505</v>
      </c>
      <c r="E748" s="223" t="s">
        <v>849</v>
      </c>
      <c r="F748" s="224" t="s">
        <v>850</v>
      </c>
      <c r="G748" s="225" t="s">
        <v>637</v>
      </c>
      <c r="H748" s="226">
        <v>123</v>
      </c>
      <c r="I748" s="227"/>
      <c r="J748" s="228">
        <f>ROUND(I748*H748,2)</f>
        <v>0</v>
      </c>
      <c r="K748" s="224" t="s">
        <v>139</v>
      </c>
      <c r="L748" s="229"/>
      <c r="M748" s="230" t="s">
        <v>1</v>
      </c>
      <c r="N748" s="231" t="s">
        <v>43</v>
      </c>
      <c r="O748" s="59"/>
      <c r="P748" s="184">
        <f>O748*H748</f>
        <v>0</v>
      </c>
      <c r="Q748" s="184">
        <v>2E-3</v>
      </c>
      <c r="R748" s="184">
        <f>Q748*H748</f>
        <v>0.246</v>
      </c>
      <c r="S748" s="184">
        <v>0</v>
      </c>
      <c r="T748" s="185">
        <f>S748*H748</f>
        <v>0</v>
      </c>
      <c r="AR748" s="16" t="s">
        <v>188</v>
      </c>
      <c r="AT748" s="16" t="s">
        <v>505</v>
      </c>
      <c r="AU748" s="16" t="s">
        <v>81</v>
      </c>
      <c r="AY748" s="16" t="s">
        <v>133</v>
      </c>
      <c r="BE748" s="186">
        <f>IF(N748="základní",J748,0)</f>
        <v>0</v>
      </c>
      <c r="BF748" s="186">
        <f>IF(N748="snížená",J748,0)</f>
        <v>0</v>
      </c>
      <c r="BG748" s="186">
        <f>IF(N748="zákl. přenesená",J748,0)</f>
        <v>0</v>
      </c>
      <c r="BH748" s="186">
        <f>IF(N748="sníž. přenesená",J748,0)</f>
        <v>0</v>
      </c>
      <c r="BI748" s="186">
        <f>IF(N748="nulová",J748,0)</f>
        <v>0</v>
      </c>
      <c r="BJ748" s="16" t="s">
        <v>79</v>
      </c>
      <c r="BK748" s="186">
        <f>ROUND(I748*H748,2)</f>
        <v>0</v>
      </c>
      <c r="BL748" s="16" t="s">
        <v>140</v>
      </c>
      <c r="BM748" s="16" t="s">
        <v>851</v>
      </c>
    </row>
    <row r="749" spans="2:65" s="1" customFormat="1" ht="11.25">
      <c r="B749" s="33"/>
      <c r="C749" s="34"/>
      <c r="D749" s="187" t="s">
        <v>142</v>
      </c>
      <c r="E749" s="34"/>
      <c r="F749" s="188" t="s">
        <v>852</v>
      </c>
      <c r="G749" s="34"/>
      <c r="H749" s="34"/>
      <c r="I749" s="103"/>
      <c r="J749" s="34"/>
      <c r="K749" s="34"/>
      <c r="L749" s="37"/>
      <c r="M749" s="189"/>
      <c r="N749" s="59"/>
      <c r="O749" s="59"/>
      <c r="P749" s="59"/>
      <c r="Q749" s="59"/>
      <c r="R749" s="59"/>
      <c r="S749" s="59"/>
      <c r="T749" s="60"/>
      <c r="AT749" s="16" t="s">
        <v>142</v>
      </c>
      <c r="AU749" s="16" t="s">
        <v>81</v>
      </c>
    </row>
    <row r="750" spans="2:65" s="1" customFormat="1" ht="16.5" customHeight="1">
      <c r="B750" s="33"/>
      <c r="C750" s="175" t="s">
        <v>853</v>
      </c>
      <c r="D750" s="175" t="s">
        <v>135</v>
      </c>
      <c r="E750" s="176" t="s">
        <v>854</v>
      </c>
      <c r="F750" s="177" t="s">
        <v>855</v>
      </c>
      <c r="G750" s="178" t="s">
        <v>637</v>
      </c>
      <c r="H750" s="179">
        <v>4</v>
      </c>
      <c r="I750" s="180"/>
      <c r="J750" s="181">
        <f>ROUND(I750*H750,2)</f>
        <v>0</v>
      </c>
      <c r="K750" s="177" t="s">
        <v>139</v>
      </c>
      <c r="L750" s="37"/>
      <c r="M750" s="182" t="s">
        <v>1</v>
      </c>
      <c r="N750" s="183" t="s">
        <v>43</v>
      </c>
      <c r="O750" s="59"/>
      <c r="P750" s="184">
        <f>O750*H750</f>
        <v>0</v>
      </c>
      <c r="Q750" s="184">
        <v>0.12303</v>
      </c>
      <c r="R750" s="184">
        <f>Q750*H750</f>
        <v>0.49212</v>
      </c>
      <c r="S750" s="184">
        <v>0</v>
      </c>
      <c r="T750" s="185">
        <f>S750*H750</f>
        <v>0</v>
      </c>
      <c r="AR750" s="16" t="s">
        <v>140</v>
      </c>
      <c r="AT750" s="16" t="s">
        <v>135</v>
      </c>
      <c r="AU750" s="16" t="s">
        <v>81</v>
      </c>
      <c r="AY750" s="16" t="s">
        <v>133</v>
      </c>
      <c r="BE750" s="186">
        <f>IF(N750="základní",J750,0)</f>
        <v>0</v>
      </c>
      <c r="BF750" s="186">
        <f>IF(N750="snížená",J750,0)</f>
        <v>0</v>
      </c>
      <c r="BG750" s="186">
        <f>IF(N750="zákl. přenesená",J750,0)</f>
        <v>0</v>
      </c>
      <c r="BH750" s="186">
        <f>IF(N750="sníž. přenesená",J750,0)</f>
        <v>0</v>
      </c>
      <c r="BI750" s="186">
        <f>IF(N750="nulová",J750,0)</f>
        <v>0</v>
      </c>
      <c r="BJ750" s="16" t="s">
        <v>79</v>
      </c>
      <c r="BK750" s="186">
        <f>ROUND(I750*H750,2)</f>
        <v>0</v>
      </c>
      <c r="BL750" s="16" t="s">
        <v>140</v>
      </c>
      <c r="BM750" s="16" t="s">
        <v>856</v>
      </c>
    </row>
    <row r="751" spans="2:65" s="1" customFormat="1" ht="11.25">
      <c r="B751" s="33"/>
      <c r="C751" s="34"/>
      <c r="D751" s="187" t="s">
        <v>142</v>
      </c>
      <c r="E751" s="34"/>
      <c r="F751" s="188" t="s">
        <v>855</v>
      </c>
      <c r="G751" s="34"/>
      <c r="H751" s="34"/>
      <c r="I751" s="103"/>
      <c r="J751" s="34"/>
      <c r="K751" s="34"/>
      <c r="L751" s="37"/>
      <c r="M751" s="189"/>
      <c r="N751" s="59"/>
      <c r="O751" s="59"/>
      <c r="P751" s="59"/>
      <c r="Q751" s="59"/>
      <c r="R751" s="59"/>
      <c r="S751" s="59"/>
      <c r="T751" s="60"/>
      <c r="AT751" s="16" t="s">
        <v>142</v>
      </c>
      <c r="AU751" s="16" t="s">
        <v>81</v>
      </c>
    </row>
    <row r="752" spans="2:65" s="1" customFormat="1" ht="16.5" customHeight="1">
      <c r="B752" s="33"/>
      <c r="C752" s="222" t="s">
        <v>857</v>
      </c>
      <c r="D752" s="222" t="s">
        <v>505</v>
      </c>
      <c r="E752" s="223" t="s">
        <v>858</v>
      </c>
      <c r="F752" s="224" t="s">
        <v>859</v>
      </c>
      <c r="G752" s="225" t="s">
        <v>637</v>
      </c>
      <c r="H752" s="226">
        <v>4</v>
      </c>
      <c r="I752" s="227"/>
      <c r="J752" s="228">
        <f>ROUND(I752*H752,2)</f>
        <v>0</v>
      </c>
      <c r="K752" s="224" t="s">
        <v>139</v>
      </c>
      <c r="L752" s="229"/>
      <c r="M752" s="230" t="s">
        <v>1</v>
      </c>
      <c r="N752" s="231" t="s">
        <v>43</v>
      </c>
      <c r="O752" s="59"/>
      <c r="P752" s="184">
        <f>O752*H752</f>
        <v>0</v>
      </c>
      <c r="Q752" s="184">
        <v>1.3299999999999999E-2</v>
      </c>
      <c r="R752" s="184">
        <f>Q752*H752</f>
        <v>5.3199999999999997E-2</v>
      </c>
      <c r="S752" s="184">
        <v>0</v>
      </c>
      <c r="T752" s="185">
        <f>S752*H752</f>
        <v>0</v>
      </c>
      <c r="AR752" s="16" t="s">
        <v>188</v>
      </c>
      <c r="AT752" s="16" t="s">
        <v>505</v>
      </c>
      <c r="AU752" s="16" t="s">
        <v>81</v>
      </c>
      <c r="AY752" s="16" t="s">
        <v>133</v>
      </c>
      <c r="BE752" s="186">
        <f>IF(N752="základní",J752,0)</f>
        <v>0</v>
      </c>
      <c r="BF752" s="186">
        <f>IF(N752="snížená",J752,0)</f>
        <v>0</v>
      </c>
      <c r="BG752" s="186">
        <f>IF(N752="zákl. přenesená",J752,0)</f>
        <v>0</v>
      </c>
      <c r="BH752" s="186">
        <f>IF(N752="sníž. přenesená",J752,0)</f>
        <v>0</v>
      </c>
      <c r="BI752" s="186">
        <f>IF(N752="nulová",J752,0)</f>
        <v>0</v>
      </c>
      <c r="BJ752" s="16" t="s">
        <v>79</v>
      </c>
      <c r="BK752" s="186">
        <f>ROUND(I752*H752,2)</f>
        <v>0</v>
      </c>
      <c r="BL752" s="16" t="s">
        <v>140</v>
      </c>
      <c r="BM752" s="16" t="s">
        <v>860</v>
      </c>
    </row>
    <row r="753" spans="2:65" s="1" customFormat="1" ht="11.25">
      <c r="B753" s="33"/>
      <c r="C753" s="34"/>
      <c r="D753" s="187" t="s">
        <v>142</v>
      </c>
      <c r="E753" s="34"/>
      <c r="F753" s="188" t="s">
        <v>861</v>
      </c>
      <c r="G753" s="34"/>
      <c r="H753" s="34"/>
      <c r="I753" s="103"/>
      <c r="J753" s="34"/>
      <c r="K753" s="34"/>
      <c r="L753" s="37"/>
      <c r="M753" s="189"/>
      <c r="N753" s="59"/>
      <c r="O753" s="59"/>
      <c r="P753" s="59"/>
      <c r="Q753" s="59"/>
      <c r="R753" s="59"/>
      <c r="S753" s="59"/>
      <c r="T753" s="60"/>
      <c r="AT753" s="16" t="s">
        <v>142</v>
      </c>
      <c r="AU753" s="16" t="s">
        <v>81</v>
      </c>
    </row>
    <row r="754" spans="2:65" s="10" customFormat="1" ht="22.9" customHeight="1">
      <c r="B754" s="159"/>
      <c r="C754" s="160"/>
      <c r="D754" s="161" t="s">
        <v>71</v>
      </c>
      <c r="E754" s="173" t="s">
        <v>193</v>
      </c>
      <c r="F754" s="173" t="s">
        <v>862</v>
      </c>
      <c r="G754" s="160"/>
      <c r="H754" s="160"/>
      <c r="I754" s="163"/>
      <c r="J754" s="174">
        <f>BK754</f>
        <v>0</v>
      </c>
      <c r="K754" s="160"/>
      <c r="L754" s="165"/>
      <c r="M754" s="166"/>
      <c r="N754" s="167"/>
      <c r="O754" s="167"/>
      <c r="P754" s="168">
        <f>P755+SUM(P756:P781)</f>
        <v>0</v>
      </c>
      <c r="Q754" s="167"/>
      <c r="R754" s="168">
        <f>R755+SUM(R756:R781)</f>
        <v>13.789616000000001</v>
      </c>
      <c r="S754" s="167"/>
      <c r="T754" s="169">
        <f>T755+SUM(T756:T781)</f>
        <v>0</v>
      </c>
      <c r="AR754" s="170" t="s">
        <v>79</v>
      </c>
      <c r="AT754" s="171" t="s">
        <v>71</v>
      </c>
      <c r="AU754" s="171" t="s">
        <v>79</v>
      </c>
      <c r="AY754" s="170" t="s">
        <v>133</v>
      </c>
      <c r="BK754" s="172">
        <f>BK755+SUM(BK756:BK781)</f>
        <v>0</v>
      </c>
    </row>
    <row r="755" spans="2:65" s="1" customFormat="1" ht="16.5" customHeight="1">
      <c r="B755" s="33"/>
      <c r="C755" s="175" t="s">
        <v>863</v>
      </c>
      <c r="D755" s="175" t="s">
        <v>135</v>
      </c>
      <c r="E755" s="176" t="s">
        <v>864</v>
      </c>
      <c r="F755" s="177" t="s">
        <v>865</v>
      </c>
      <c r="G755" s="178" t="s">
        <v>196</v>
      </c>
      <c r="H755" s="179">
        <v>2161.6</v>
      </c>
      <c r="I755" s="180"/>
      <c r="J755" s="181">
        <f>ROUND(I755*H755,2)</f>
        <v>0</v>
      </c>
      <c r="K755" s="177" t="s">
        <v>1</v>
      </c>
      <c r="L755" s="37"/>
      <c r="M755" s="182" t="s">
        <v>1</v>
      </c>
      <c r="N755" s="183" t="s">
        <v>43</v>
      </c>
      <c r="O755" s="59"/>
      <c r="P755" s="184">
        <f>O755*H755</f>
        <v>0</v>
      </c>
      <c r="Q755" s="184">
        <v>1.0000000000000001E-5</v>
      </c>
      <c r="R755" s="184">
        <f>Q755*H755</f>
        <v>2.1616E-2</v>
      </c>
      <c r="S755" s="184">
        <v>0</v>
      </c>
      <c r="T755" s="185">
        <f>S755*H755</f>
        <v>0</v>
      </c>
      <c r="AR755" s="16" t="s">
        <v>140</v>
      </c>
      <c r="AT755" s="16" t="s">
        <v>135</v>
      </c>
      <c r="AU755" s="16" t="s">
        <v>81</v>
      </c>
      <c r="AY755" s="16" t="s">
        <v>133</v>
      </c>
      <c r="BE755" s="186">
        <f>IF(N755="základní",J755,0)</f>
        <v>0</v>
      </c>
      <c r="BF755" s="186">
        <f>IF(N755="snížená",J755,0)</f>
        <v>0</v>
      </c>
      <c r="BG755" s="186">
        <f>IF(N755="zákl. přenesená",J755,0)</f>
        <v>0</v>
      </c>
      <c r="BH755" s="186">
        <f>IF(N755="sníž. přenesená",J755,0)</f>
        <v>0</v>
      </c>
      <c r="BI755" s="186">
        <f>IF(N755="nulová",J755,0)</f>
        <v>0</v>
      </c>
      <c r="BJ755" s="16" t="s">
        <v>79</v>
      </c>
      <c r="BK755" s="186">
        <f>ROUND(I755*H755,2)</f>
        <v>0</v>
      </c>
      <c r="BL755" s="16" t="s">
        <v>140</v>
      </c>
      <c r="BM755" s="16" t="s">
        <v>866</v>
      </c>
    </row>
    <row r="756" spans="2:65" s="1" customFormat="1" ht="11.25">
      <c r="B756" s="33"/>
      <c r="C756" s="34"/>
      <c r="D756" s="187" t="s">
        <v>142</v>
      </c>
      <c r="E756" s="34"/>
      <c r="F756" s="188" t="s">
        <v>865</v>
      </c>
      <c r="G756" s="34"/>
      <c r="H756" s="34"/>
      <c r="I756" s="103"/>
      <c r="J756" s="34"/>
      <c r="K756" s="34"/>
      <c r="L756" s="37"/>
      <c r="M756" s="189"/>
      <c r="N756" s="59"/>
      <c r="O756" s="59"/>
      <c r="P756" s="59"/>
      <c r="Q756" s="59"/>
      <c r="R756" s="59"/>
      <c r="S756" s="59"/>
      <c r="T756" s="60"/>
      <c r="AT756" s="16" t="s">
        <v>142</v>
      </c>
      <c r="AU756" s="16" t="s">
        <v>81</v>
      </c>
    </row>
    <row r="757" spans="2:65" s="12" customFormat="1" ht="11.25">
      <c r="B757" s="200"/>
      <c r="C757" s="201"/>
      <c r="D757" s="187" t="s">
        <v>144</v>
      </c>
      <c r="E757" s="202" t="s">
        <v>1</v>
      </c>
      <c r="F757" s="203" t="s">
        <v>867</v>
      </c>
      <c r="G757" s="201"/>
      <c r="H757" s="204">
        <v>9.1999999999999993</v>
      </c>
      <c r="I757" s="205"/>
      <c r="J757" s="201"/>
      <c r="K757" s="201"/>
      <c r="L757" s="206"/>
      <c r="M757" s="207"/>
      <c r="N757" s="208"/>
      <c r="O757" s="208"/>
      <c r="P757" s="208"/>
      <c r="Q757" s="208"/>
      <c r="R757" s="208"/>
      <c r="S757" s="208"/>
      <c r="T757" s="209"/>
      <c r="AT757" s="210" t="s">
        <v>144</v>
      </c>
      <c r="AU757" s="210" t="s">
        <v>81</v>
      </c>
      <c r="AV757" s="12" t="s">
        <v>81</v>
      </c>
      <c r="AW757" s="12" t="s">
        <v>33</v>
      </c>
      <c r="AX757" s="12" t="s">
        <v>72</v>
      </c>
      <c r="AY757" s="210" t="s">
        <v>133</v>
      </c>
    </row>
    <row r="758" spans="2:65" s="12" customFormat="1" ht="11.25">
      <c r="B758" s="200"/>
      <c r="C758" s="201"/>
      <c r="D758" s="187" t="s">
        <v>144</v>
      </c>
      <c r="E758" s="202" t="s">
        <v>1</v>
      </c>
      <c r="F758" s="203" t="s">
        <v>868</v>
      </c>
      <c r="G758" s="201"/>
      <c r="H758" s="204">
        <v>792.6</v>
      </c>
      <c r="I758" s="205"/>
      <c r="J758" s="201"/>
      <c r="K758" s="201"/>
      <c r="L758" s="206"/>
      <c r="M758" s="207"/>
      <c r="N758" s="208"/>
      <c r="O758" s="208"/>
      <c r="P758" s="208"/>
      <c r="Q758" s="208"/>
      <c r="R758" s="208"/>
      <c r="S758" s="208"/>
      <c r="T758" s="209"/>
      <c r="AT758" s="210" t="s">
        <v>144</v>
      </c>
      <c r="AU758" s="210" t="s">
        <v>81</v>
      </c>
      <c r="AV758" s="12" t="s">
        <v>81</v>
      </c>
      <c r="AW758" s="12" t="s">
        <v>33</v>
      </c>
      <c r="AX758" s="12" t="s">
        <v>72</v>
      </c>
      <c r="AY758" s="210" t="s">
        <v>133</v>
      </c>
    </row>
    <row r="759" spans="2:65" s="12" customFormat="1" ht="11.25">
      <c r="B759" s="200"/>
      <c r="C759" s="201"/>
      <c r="D759" s="187" t="s">
        <v>144</v>
      </c>
      <c r="E759" s="202" t="s">
        <v>1</v>
      </c>
      <c r="F759" s="203" t="s">
        <v>621</v>
      </c>
      <c r="G759" s="201"/>
      <c r="H759" s="204">
        <v>391.6</v>
      </c>
      <c r="I759" s="205"/>
      <c r="J759" s="201"/>
      <c r="K759" s="201"/>
      <c r="L759" s="206"/>
      <c r="M759" s="207"/>
      <c r="N759" s="208"/>
      <c r="O759" s="208"/>
      <c r="P759" s="208"/>
      <c r="Q759" s="208"/>
      <c r="R759" s="208"/>
      <c r="S759" s="208"/>
      <c r="T759" s="209"/>
      <c r="AT759" s="210" t="s">
        <v>144</v>
      </c>
      <c r="AU759" s="210" t="s">
        <v>81</v>
      </c>
      <c r="AV759" s="12" t="s">
        <v>81</v>
      </c>
      <c r="AW759" s="12" t="s">
        <v>33</v>
      </c>
      <c r="AX759" s="12" t="s">
        <v>72</v>
      </c>
      <c r="AY759" s="210" t="s">
        <v>133</v>
      </c>
    </row>
    <row r="760" spans="2:65" s="12" customFormat="1" ht="11.25">
      <c r="B760" s="200"/>
      <c r="C760" s="201"/>
      <c r="D760" s="187" t="s">
        <v>144</v>
      </c>
      <c r="E760" s="202" t="s">
        <v>1</v>
      </c>
      <c r="F760" s="203" t="s">
        <v>869</v>
      </c>
      <c r="G760" s="201"/>
      <c r="H760" s="204">
        <v>300.39999999999998</v>
      </c>
      <c r="I760" s="205"/>
      <c r="J760" s="201"/>
      <c r="K760" s="201"/>
      <c r="L760" s="206"/>
      <c r="M760" s="207"/>
      <c r="N760" s="208"/>
      <c r="O760" s="208"/>
      <c r="P760" s="208"/>
      <c r="Q760" s="208"/>
      <c r="R760" s="208"/>
      <c r="S760" s="208"/>
      <c r="T760" s="209"/>
      <c r="AT760" s="210" t="s">
        <v>144</v>
      </c>
      <c r="AU760" s="210" t="s">
        <v>81</v>
      </c>
      <c r="AV760" s="12" t="s">
        <v>81</v>
      </c>
      <c r="AW760" s="12" t="s">
        <v>33</v>
      </c>
      <c r="AX760" s="12" t="s">
        <v>72</v>
      </c>
      <c r="AY760" s="210" t="s">
        <v>133</v>
      </c>
    </row>
    <row r="761" spans="2:65" s="12" customFormat="1" ht="11.25">
      <c r="B761" s="200"/>
      <c r="C761" s="201"/>
      <c r="D761" s="187" t="s">
        <v>144</v>
      </c>
      <c r="E761" s="202" t="s">
        <v>1</v>
      </c>
      <c r="F761" s="203" t="s">
        <v>870</v>
      </c>
      <c r="G761" s="201"/>
      <c r="H761" s="204">
        <v>183.6</v>
      </c>
      <c r="I761" s="205"/>
      <c r="J761" s="201"/>
      <c r="K761" s="201"/>
      <c r="L761" s="206"/>
      <c r="M761" s="207"/>
      <c r="N761" s="208"/>
      <c r="O761" s="208"/>
      <c r="P761" s="208"/>
      <c r="Q761" s="208"/>
      <c r="R761" s="208"/>
      <c r="S761" s="208"/>
      <c r="T761" s="209"/>
      <c r="AT761" s="210" t="s">
        <v>144</v>
      </c>
      <c r="AU761" s="210" t="s">
        <v>81</v>
      </c>
      <c r="AV761" s="12" t="s">
        <v>81</v>
      </c>
      <c r="AW761" s="12" t="s">
        <v>33</v>
      </c>
      <c r="AX761" s="12" t="s">
        <v>72</v>
      </c>
      <c r="AY761" s="210" t="s">
        <v>133</v>
      </c>
    </row>
    <row r="762" spans="2:65" s="12" customFormat="1" ht="11.25">
      <c r="B762" s="200"/>
      <c r="C762" s="201"/>
      <c r="D762" s="187" t="s">
        <v>144</v>
      </c>
      <c r="E762" s="202" t="s">
        <v>1</v>
      </c>
      <c r="F762" s="203" t="s">
        <v>871</v>
      </c>
      <c r="G762" s="201"/>
      <c r="H762" s="204">
        <v>484.2</v>
      </c>
      <c r="I762" s="205"/>
      <c r="J762" s="201"/>
      <c r="K762" s="201"/>
      <c r="L762" s="206"/>
      <c r="M762" s="207"/>
      <c r="N762" s="208"/>
      <c r="O762" s="208"/>
      <c r="P762" s="208"/>
      <c r="Q762" s="208"/>
      <c r="R762" s="208"/>
      <c r="S762" s="208"/>
      <c r="T762" s="209"/>
      <c r="AT762" s="210" t="s">
        <v>144</v>
      </c>
      <c r="AU762" s="210" t="s">
        <v>81</v>
      </c>
      <c r="AV762" s="12" t="s">
        <v>81</v>
      </c>
      <c r="AW762" s="12" t="s">
        <v>33</v>
      </c>
      <c r="AX762" s="12" t="s">
        <v>72</v>
      </c>
      <c r="AY762" s="210" t="s">
        <v>133</v>
      </c>
    </row>
    <row r="763" spans="2:65" s="13" customFormat="1" ht="11.25">
      <c r="B763" s="211"/>
      <c r="C763" s="212"/>
      <c r="D763" s="187" t="s">
        <v>144</v>
      </c>
      <c r="E763" s="213" t="s">
        <v>1</v>
      </c>
      <c r="F763" s="214" t="s">
        <v>149</v>
      </c>
      <c r="G763" s="212"/>
      <c r="H763" s="215">
        <v>2161.6</v>
      </c>
      <c r="I763" s="216"/>
      <c r="J763" s="212"/>
      <c r="K763" s="212"/>
      <c r="L763" s="217"/>
      <c r="M763" s="218"/>
      <c r="N763" s="219"/>
      <c r="O763" s="219"/>
      <c r="P763" s="219"/>
      <c r="Q763" s="219"/>
      <c r="R763" s="219"/>
      <c r="S763" s="219"/>
      <c r="T763" s="220"/>
      <c r="AT763" s="221" t="s">
        <v>144</v>
      </c>
      <c r="AU763" s="221" t="s">
        <v>81</v>
      </c>
      <c r="AV763" s="13" t="s">
        <v>140</v>
      </c>
      <c r="AW763" s="13" t="s">
        <v>33</v>
      </c>
      <c r="AX763" s="13" t="s">
        <v>79</v>
      </c>
      <c r="AY763" s="221" t="s">
        <v>133</v>
      </c>
    </row>
    <row r="764" spans="2:65" s="1" customFormat="1" ht="16.5" customHeight="1">
      <c r="B764" s="33"/>
      <c r="C764" s="222" t="s">
        <v>872</v>
      </c>
      <c r="D764" s="222" t="s">
        <v>505</v>
      </c>
      <c r="E764" s="223" t="s">
        <v>873</v>
      </c>
      <c r="F764" s="224" t="s">
        <v>874</v>
      </c>
      <c r="G764" s="225" t="s">
        <v>508</v>
      </c>
      <c r="H764" s="226">
        <v>13.768000000000001</v>
      </c>
      <c r="I764" s="227"/>
      <c r="J764" s="228">
        <f>ROUND(I764*H764,2)</f>
        <v>0</v>
      </c>
      <c r="K764" s="224" t="s">
        <v>139</v>
      </c>
      <c r="L764" s="229"/>
      <c r="M764" s="230" t="s">
        <v>1</v>
      </c>
      <c r="N764" s="231" t="s">
        <v>43</v>
      </c>
      <c r="O764" s="59"/>
      <c r="P764" s="184">
        <f>O764*H764</f>
        <v>0</v>
      </c>
      <c r="Q764" s="184">
        <v>1</v>
      </c>
      <c r="R764" s="184">
        <f>Q764*H764</f>
        <v>13.768000000000001</v>
      </c>
      <c r="S764" s="184">
        <v>0</v>
      </c>
      <c r="T764" s="185">
        <f>S764*H764</f>
        <v>0</v>
      </c>
      <c r="AR764" s="16" t="s">
        <v>188</v>
      </c>
      <c r="AT764" s="16" t="s">
        <v>505</v>
      </c>
      <c r="AU764" s="16" t="s">
        <v>81</v>
      </c>
      <c r="AY764" s="16" t="s">
        <v>133</v>
      </c>
      <c r="BE764" s="186">
        <f>IF(N764="základní",J764,0)</f>
        <v>0</v>
      </c>
      <c r="BF764" s="186">
        <f>IF(N764="snížená",J764,0)</f>
        <v>0</v>
      </c>
      <c r="BG764" s="186">
        <f>IF(N764="zákl. přenesená",J764,0)</f>
        <v>0</v>
      </c>
      <c r="BH764" s="186">
        <f>IF(N764="sníž. přenesená",J764,0)</f>
        <v>0</v>
      </c>
      <c r="BI764" s="186">
        <f>IF(N764="nulová",J764,0)</f>
        <v>0</v>
      </c>
      <c r="BJ764" s="16" t="s">
        <v>79</v>
      </c>
      <c r="BK764" s="186">
        <f>ROUND(I764*H764,2)</f>
        <v>0</v>
      </c>
      <c r="BL764" s="16" t="s">
        <v>140</v>
      </c>
      <c r="BM764" s="16" t="s">
        <v>875</v>
      </c>
    </row>
    <row r="765" spans="2:65" s="1" customFormat="1" ht="11.25">
      <c r="B765" s="33"/>
      <c r="C765" s="34"/>
      <c r="D765" s="187" t="s">
        <v>142</v>
      </c>
      <c r="E765" s="34"/>
      <c r="F765" s="188" t="s">
        <v>876</v>
      </c>
      <c r="G765" s="34"/>
      <c r="H765" s="34"/>
      <c r="I765" s="103"/>
      <c r="J765" s="34"/>
      <c r="K765" s="34"/>
      <c r="L765" s="37"/>
      <c r="M765" s="189"/>
      <c r="N765" s="59"/>
      <c r="O765" s="59"/>
      <c r="P765" s="59"/>
      <c r="Q765" s="59"/>
      <c r="R765" s="59"/>
      <c r="S765" s="59"/>
      <c r="T765" s="60"/>
      <c r="AT765" s="16" t="s">
        <v>142</v>
      </c>
      <c r="AU765" s="16" t="s">
        <v>81</v>
      </c>
    </row>
    <row r="766" spans="2:65" s="12" customFormat="1" ht="11.25">
      <c r="B766" s="200"/>
      <c r="C766" s="201"/>
      <c r="D766" s="187" t="s">
        <v>144</v>
      </c>
      <c r="E766" s="202" t="s">
        <v>1</v>
      </c>
      <c r="F766" s="203" t="s">
        <v>877</v>
      </c>
      <c r="G766" s="201"/>
      <c r="H766" s="204">
        <v>13.768000000000001</v>
      </c>
      <c r="I766" s="205"/>
      <c r="J766" s="201"/>
      <c r="K766" s="201"/>
      <c r="L766" s="206"/>
      <c r="M766" s="207"/>
      <c r="N766" s="208"/>
      <c r="O766" s="208"/>
      <c r="P766" s="208"/>
      <c r="Q766" s="208"/>
      <c r="R766" s="208"/>
      <c r="S766" s="208"/>
      <c r="T766" s="209"/>
      <c r="AT766" s="210" t="s">
        <v>144</v>
      </c>
      <c r="AU766" s="210" t="s">
        <v>81</v>
      </c>
      <c r="AV766" s="12" t="s">
        <v>81</v>
      </c>
      <c r="AW766" s="12" t="s">
        <v>33</v>
      </c>
      <c r="AX766" s="12" t="s">
        <v>79</v>
      </c>
      <c r="AY766" s="210" t="s">
        <v>133</v>
      </c>
    </row>
    <row r="767" spans="2:65" s="1" customFormat="1" ht="16.5" customHeight="1">
      <c r="B767" s="33"/>
      <c r="C767" s="175" t="s">
        <v>878</v>
      </c>
      <c r="D767" s="175" t="s">
        <v>135</v>
      </c>
      <c r="E767" s="176" t="s">
        <v>879</v>
      </c>
      <c r="F767" s="177" t="s">
        <v>880</v>
      </c>
      <c r="G767" s="178" t="s">
        <v>196</v>
      </c>
      <c r="H767" s="179">
        <v>2161.6</v>
      </c>
      <c r="I767" s="180"/>
      <c r="J767" s="181">
        <f>ROUND(I767*H767,2)</f>
        <v>0</v>
      </c>
      <c r="K767" s="177" t="s">
        <v>139</v>
      </c>
      <c r="L767" s="37"/>
      <c r="M767" s="182" t="s">
        <v>1</v>
      </c>
      <c r="N767" s="183" t="s">
        <v>43</v>
      </c>
      <c r="O767" s="59"/>
      <c r="P767" s="184">
        <f>O767*H767</f>
        <v>0</v>
      </c>
      <c r="Q767" s="184">
        <v>0</v>
      </c>
      <c r="R767" s="184">
        <f>Q767*H767</f>
        <v>0</v>
      </c>
      <c r="S767" s="184">
        <v>0</v>
      </c>
      <c r="T767" s="185">
        <f>S767*H767</f>
        <v>0</v>
      </c>
      <c r="AR767" s="16" t="s">
        <v>140</v>
      </c>
      <c r="AT767" s="16" t="s">
        <v>135</v>
      </c>
      <c r="AU767" s="16" t="s">
        <v>81</v>
      </c>
      <c r="AY767" s="16" t="s">
        <v>133</v>
      </c>
      <c r="BE767" s="186">
        <f>IF(N767="základní",J767,0)</f>
        <v>0</v>
      </c>
      <c r="BF767" s="186">
        <f>IF(N767="snížená",J767,0)</f>
        <v>0</v>
      </c>
      <c r="BG767" s="186">
        <f>IF(N767="zákl. přenesená",J767,0)</f>
        <v>0</v>
      </c>
      <c r="BH767" s="186">
        <f>IF(N767="sníž. přenesená",J767,0)</f>
        <v>0</v>
      </c>
      <c r="BI767" s="186">
        <f>IF(N767="nulová",J767,0)</f>
        <v>0</v>
      </c>
      <c r="BJ767" s="16" t="s">
        <v>79</v>
      </c>
      <c r="BK767" s="186">
        <f>ROUND(I767*H767,2)</f>
        <v>0</v>
      </c>
      <c r="BL767" s="16" t="s">
        <v>140</v>
      </c>
      <c r="BM767" s="16" t="s">
        <v>881</v>
      </c>
    </row>
    <row r="768" spans="2:65" s="1" customFormat="1" ht="11.25">
      <c r="B768" s="33"/>
      <c r="C768" s="34"/>
      <c r="D768" s="187" t="s">
        <v>142</v>
      </c>
      <c r="E768" s="34"/>
      <c r="F768" s="188" t="s">
        <v>882</v>
      </c>
      <c r="G768" s="34"/>
      <c r="H768" s="34"/>
      <c r="I768" s="103"/>
      <c r="J768" s="34"/>
      <c r="K768" s="34"/>
      <c r="L768" s="37"/>
      <c r="M768" s="189"/>
      <c r="N768" s="59"/>
      <c r="O768" s="59"/>
      <c r="P768" s="59"/>
      <c r="Q768" s="59"/>
      <c r="R768" s="59"/>
      <c r="S768" s="59"/>
      <c r="T768" s="60"/>
      <c r="AT768" s="16" t="s">
        <v>142</v>
      </c>
      <c r="AU768" s="16" t="s">
        <v>81</v>
      </c>
    </row>
    <row r="769" spans="2:65" s="12" customFormat="1" ht="11.25">
      <c r="B769" s="200"/>
      <c r="C769" s="201"/>
      <c r="D769" s="187" t="s">
        <v>144</v>
      </c>
      <c r="E769" s="202" t="s">
        <v>1</v>
      </c>
      <c r="F769" s="203" t="s">
        <v>867</v>
      </c>
      <c r="G769" s="201"/>
      <c r="H769" s="204">
        <v>9.1999999999999993</v>
      </c>
      <c r="I769" s="205"/>
      <c r="J769" s="201"/>
      <c r="K769" s="201"/>
      <c r="L769" s="206"/>
      <c r="M769" s="207"/>
      <c r="N769" s="208"/>
      <c r="O769" s="208"/>
      <c r="P769" s="208"/>
      <c r="Q769" s="208"/>
      <c r="R769" s="208"/>
      <c r="S769" s="208"/>
      <c r="T769" s="209"/>
      <c r="AT769" s="210" t="s">
        <v>144</v>
      </c>
      <c r="AU769" s="210" t="s">
        <v>81</v>
      </c>
      <c r="AV769" s="12" t="s">
        <v>81</v>
      </c>
      <c r="AW769" s="12" t="s">
        <v>33</v>
      </c>
      <c r="AX769" s="12" t="s">
        <v>72</v>
      </c>
      <c r="AY769" s="210" t="s">
        <v>133</v>
      </c>
    </row>
    <row r="770" spans="2:65" s="12" customFormat="1" ht="11.25">
      <c r="B770" s="200"/>
      <c r="C770" s="201"/>
      <c r="D770" s="187" t="s">
        <v>144</v>
      </c>
      <c r="E770" s="202" t="s">
        <v>1</v>
      </c>
      <c r="F770" s="203" t="s">
        <v>868</v>
      </c>
      <c r="G770" s="201"/>
      <c r="H770" s="204">
        <v>792.6</v>
      </c>
      <c r="I770" s="205"/>
      <c r="J770" s="201"/>
      <c r="K770" s="201"/>
      <c r="L770" s="206"/>
      <c r="M770" s="207"/>
      <c r="N770" s="208"/>
      <c r="O770" s="208"/>
      <c r="P770" s="208"/>
      <c r="Q770" s="208"/>
      <c r="R770" s="208"/>
      <c r="S770" s="208"/>
      <c r="T770" s="209"/>
      <c r="AT770" s="210" t="s">
        <v>144</v>
      </c>
      <c r="AU770" s="210" t="s">
        <v>81</v>
      </c>
      <c r="AV770" s="12" t="s">
        <v>81</v>
      </c>
      <c r="AW770" s="12" t="s">
        <v>33</v>
      </c>
      <c r="AX770" s="12" t="s">
        <v>72</v>
      </c>
      <c r="AY770" s="210" t="s">
        <v>133</v>
      </c>
    </row>
    <row r="771" spans="2:65" s="12" customFormat="1" ht="11.25">
      <c r="B771" s="200"/>
      <c r="C771" s="201"/>
      <c r="D771" s="187" t="s">
        <v>144</v>
      </c>
      <c r="E771" s="202" t="s">
        <v>1</v>
      </c>
      <c r="F771" s="203" t="s">
        <v>621</v>
      </c>
      <c r="G771" s="201"/>
      <c r="H771" s="204">
        <v>391.6</v>
      </c>
      <c r="I771" s="205"/>
      <c r="J771" s="201"/>
      <c r="K771" s="201"/>
      <c r="L771" s="206"/>
      <c r="M771" s="207"/>
      <c r="N771" s="208"/>
      <c r="O771" s="208"/>
      <c r="P771" s="208"/>
      <c r="Q771" s="208"/>
      <c r="R771" s="208"/>
      <c r="S771" s="208"/>
      <c r="T771" s="209"/>
      <c r="AT771" s="210" t="s">
        <v>144</v>
      </c>
      <c r="AU771" s="210" t="s">
        <v>81</v>
      </c>
      <c r="AV771" s="12" t="s">
        <v>81</v>
      </c>
      <c r="AW771" s="12" t="s">
        <v>33</v>
      </c>
      <c r="AX771" s="12" t="s">
        <v>72</v>
      </c>
      <c r="AY771" s="210" t="s">
        <v>133</v>
      </c>
    </row>
    <row r="772" spans="2:65" s="12" customFormat="1" ht="11.25">
      <c r="B772" s="200"/>
      <c r="C772" s="201"/>
      <c r="D772" s="187" t="s">
        <v>144</v>
      </c>
      <c r="E772" s="202" t="s">
        <v>1</v>
      </c>
      <c r="F772" s="203" t="s">
        <v>869</v>
      </c>
      <c r="G772" s="201"/>
      <c r="H772" s="204">
        <v>300.39999999999998</v>
      </c>
      <c r="I772" s="205"/>
      <c r="J772" s="201"/>
      <c r="K772" s="201"/>
      <c r="L772" s="206"/>
      <c r="M772" s="207"/>
      <c r="N772" s="208"/>
      <c r="O772" s="208"/>
      <c r="P772" s="208"/>
      <c r="Q772" s="208"/>
      <c r="R772" s="208"/>
      <c r="S772" s="208"/>
      <c r="T772" s="209"/>
      <c r="AT772" s="210" t="s">
        <v>144</v>
      </c>
      <c r="AU772" s="210" t="s">
        <v>81</v>
      </c>
      <c r="AV772" s="12" t="s">
        <v>81</v>
      </c>
      <c r="AW772" s="12" t="s">
        <v>33</v>
      </c>
      <c r="AX772" s="12" t="s">
        <v>72</v>
      </c>
      <c r="AY772" s="210" t="s">
        <v>133</v>
      </c>
    </row>
    <row r="773" spans="2:65" s="12" customFormat="1" ht="11.25">
      <c r="B773" s="200"/>
      <c r="C773" s="201"/>
      <c r="D773" s="187" t="s">
        <v>144</v>
      </c>
      <c r="E773" s="202" t="s">
        <v>1</v>
      </c>
      <c r="F773" s="203" t="s">
        <v>870</v>
      </c>
      <c r="G773" s="201"/>
      <c r="H773" s="204">
        <v>183.6</v>
      </c>
      <c r="I773" s="205"/>
      <c r="J773" s="201"/>
      <c r="K773" s="201"/>
      <c r="L773" s="206"/>
      <c r="M773" s="207"/>
      <c r="N773" s="208"/>
      <c r="O773" s="208"/>
      <c r="P773" s="208"/>
      <c r="Q773" s="208"/>
      <c r="R773" s="208"/>
      <c r="S773" s="208"/>
      <c r="T773" s="209"/>
      <c r="AT773" s="210" t="s">
        <v>144</v>
      </c>
      <c r="AU773" s="210" t="s">
        <v>81</v>
      </c>
      <c r="AV773" s="12" t="s">
        <v>81</v>
      </c>
      <c r="AW773" s="12" t="s">
        <v>33</v>
      </c>
      <c r="AX773" s="12" t="s">
        <v>72</v>
      </c>
      <c r="AY773" s="210" t="s">
        <v>133</v>
      </c>
    </row>
    <row r="774" spans="2:65" s="12" customFormat="1" ht="11.25">
      <c r="B774" s="200"/>
      <c r="C774" s="201"/>
      <c r="D774" s="187" t="s">
        <v>144</v>
      </c>
      <c r="E774" s="202" t="s">
        <v>1</v>
      </c>
      <c r="F774" s="203" t="s">
        <v>871</v>
      </c>
      <c r="G774" s="201"/>
      <c r="H774" s="204">
        <v>484.2</v>
      </c>
      <c r="I774" s="205"/>
      <c r="J774" s="201"/>
      <c r="K774" s="201"/>
      <c r="L774" s="206"/>
      <c r="M774" s="207"/>
      <c r="N774" s="208"/>
      <c r="O774" s="208"/>
      <c r="P774" s="208"/>
      <c r="Q774" s="208"/>
      <c r="R774" s="208"/>
      <c r="S774" s="208"/>
      <c r="T774" s="209"/>
      <c r="AT774" s="210" t="s">
        <v>144</v>
      </c>
      <c r="AU774" s="210" t="s">
        <v>81</v>
      </c>
      <c r="AV774" s="12" t="s">
        <v>81</v>
      </c>
      <c r="AW774" s="12" t="s">
        <v>33</v>
      </c>
      <c r="AX774" s="12" t="s">
        <v>72</v>
      </c>
      <c r="AY774" s="210" t="s">
        <v>133</v>
      </c>
    </row>
    <row r="775" spans="2:65" s="13" customFormat="1" ht="11.25">
      <c r="B775" s="211"/>
      <c r="C775" s="212"/>
      <c r="D775" s="187" t="s">
        <v>144</v>
      </c>
      <c r="E775" s="213" t="s">
        <v>1</v>
      </c>
      <c r="F775" s="214" t="s">
        <v>149</v>
      </c>
      <c r="G775" s="212"/>
      <c r="H775" s="215">
        <v>2161.6</v>
      </c>
      <c r="I775" s="216"/>
      <c r="J775" s="212"/>
      <c r="K775" s="212"/>
      <c r="L775" s="217"/>
      <c r="M775" s="218"/>
      <c r="N775" s="219"/>
      <c r="O775" s="219"/>
      <c r="P775" s="219"/>
      <c r="Q775" s="219"/>
      <c r="R775" s="219"/>
      <c r="S775" s="219"/>
      <c r="T775" s="220"/>
      <c r="AT775" s="221" t="s">
        <v>144</v>
      </c>
      <c r="AU775" s="221" t="s">
        <v>81</v>
      </c>
      <c r="AV775" s="13" t="s">
        <v>140</v>
      </c>
      <c r="AW775" s="13" t="s">
        <v>33</v>
      </c>
      <c r="AX775" s="13" t="s">
        <v>79</v>
      </c>
      <c r="AY775" s="221" t="s">
        <v>133</v>
      </c>
    </row>
    <row r="776" spans="2:65" s="1" customFormat="1" ht="16.5" customHeight="1">
      <c r="B776" s="33"/>
      <c r="C776" s="175" t="s">
        <v>883</v>
      </c>
      <c r="D776" s="175" t="s">
        <v>135</v>
      </c>
      <c r="E776" s="176" t="s">
        <v>884</v>
      </c>
      <c r="F776" s="177" t="s">
        <v>885</v>
      </c>
      <c r="G776" s="178" t="s">
        <v>508</v>
      </c>
      <c r="H776" s="179">
        <v>911.34400000000005</v>
      </c>
      <c r="I776" s="180"/>
      <c r="J776" s="181">
        <f>ROUND(I776*H776,2)</f>
        <v>0</v>
      </c>
      <c r="K776" s="177" t="s">
        <v>1</v>
      </c>
      <c r="L776" s="37"/>
      <c r="M776" s="182" t="s">
        <v>1</v>
      </c>
      <c r="N776" s="183" t="s">
        <v>43</v>
      </c>
      <c r="O776" s="59"/>
      <c r="P776" s="184">
        <f>O776*H776</f>
        <v>0</v>
      </c>
      <c r="Q776" s="184">
        <v>0</v>
      </c>
      <c r="R776" s="184">
        <f>Q776*H776</f>
        <v>0</v>
      </c>
      <c r="S776" s="184">
        <v>0</v>
      </c>
      <c r="T776" s="185">
        <f>S776*H776</f>
        <v>0</v>
      </c>
      <c r="AR776" s="16" t="s">
        <v>140</v>
      </c>
      <c r="AT776" s="16" t="s">
        <v>135</v>
      </c>
      <c r="AU776" s="16" t="s">
        <v>81</v>
      </c>
      <c r="AY776" s="16" t="s">
        <v>133</v>
      </c>
      <c r="BE776" s="186">
        <f>IF(N776="základní",J776,0)</f>
        <v>0</v>
      </c>
      <c r="BF776" s="186">
        <f>IF(N776="snížená",J776,0)</f>
        <v>0</v>
      </c>
      <c r="BG776" s="186">
        <f>IF(N776="zákl. přenesená",J776,0)</f>
        <v>0</v>
      </c>
      <c r="BH776" s="186">
        <f>IF(N776="sníž. přenesená",J776,0)</f>
        <v>0</v>
      </c>
      <c r="BI776" s="186">
        <f>IF(N776="nulová",J776,0)</f>
        <v>0</v>
      </c>
      <c r="BJ776" s="16" t="s">
        <v>79</v>
      </c>
      <c r="BK776" s="186">
        <f>ROUND(I776*H776,2)</f>
        <v>0</v>
      </c>
      <c r="BL776" s="16" t="s">
        <v>140</v>
      </c>
      <c r="BM776" s="16" t="s">
        <v>886</v>
      </c>
    </row>
    <row r="777" spans="2:65" s="1" customFormat="1" ht="11.25">
      <c r="B777" s="33"/>
      <c r="C777" s="34"/>
      <c r="D777" s="187" t="s">
        <v>142</v>
      </c>
      <c r="E777" s="34"/>
      <c r="F777" s="188" t="s">
        <v>885</v>
      </c>
      <c r="G777" s="34"/>
      <c r="H777" s="34"/>
      <c r="I777" s="103"/>
      <c r="J777" s="34"/>
      <c r="K777" s="34"/>
      <c r="L777" s="37"/>
      <c r="M777" s="189"/>
      <c r="N777" s="59"/>
      <c r="O777" s="59"/>
      <c r="P777" s="59"/>
      <c r="Q777" s="59"/>
      <c r="R777" s="59"/>
      <c r="S777" s="59"/>
      <c r="T777" s="60"/>
      <c r="AT777" s="16" t="s">
        <v>142</v>
      </c>
      <c r="AU777" s="16" t="s">
        <v>81</v>
      </c>
    </row>
    <row r="778" spans="2:65" s="1" customFormat="1" ht="16.5" customHeight="1">
      <c r="B778" s="33"/>
      <c r="C778" s="175" t="s">
        <v>887</v>
      </c>
      <c r="D778" s="175" t="s">
        <v>135</v>
      </c>
      <c r="E778" s="176" t="s">
        <v>888</v>
      </c>
      <c r="F778" s="177" t="s">
        <v>889</v>
      </c>
      <c r="G778" s="178" t="s">
        <v>508</v>
      </c>
      <c r="H778" s="179">
        <v>13670.16</v>
      </c>
      <c r="I778" s="180"/>
      <c r="J778" s="181">
        <f>ROUND(I778*H778,2)</f>
        <v>0</v>
      </c>
      <c r="K778" s="177" t="s">
        <v>1</v>
      </c>
      <c r="L778" s="37"/>
      <c r="M778" s="182" t="s">
        <v>1</v>
      </c>
      <c r="N778" s="183" t="s">
        <v>43</v>
      </c>
      <c r="O778" s="59"/>
      <c r="P778" s="184">
        <f>O778*H778</f>
        <v>0</v>
      </c>
      <c r="Q778" s="184">
        <v>0</v>
      </c>
      <c r="R778" s="184">
        <f>Q778*H778</f>
        <v>0</v>
      </c>
      <c r="S778" s="184">
        <v>0</v>
      </c>
      <c r="T778" s="185">
        <f>S778*H778</f>
        <v>0</v>
      </c>
      <c r="AR778" s="16" t="s">
        <v>140</v>
      </c>
      <c r="AT778" s="16" t="s">
        <v>135</v>
      </c>
      <c r="AU778" s="16" t="s">
        <v>81</v>
      </c>
      <c r="AY778" s="16" t="s">
        <v>133</v>
      </c>
      <c r="BE778" s="186">
        <f>IF(N778="základní",J778,0)</f>
        <v>0</v>
      </c>
      <c r="BF778" s="186">
        <f>IF(N778="snížená",J778,0)</f>
        <v>0</v>
      </c>
      <c r="BG778" s="186">
        <f>IF(N778="zákl. přenesená",J778,0)</f>
        <v>0</v>
      </c>
      <c r="BH778" s="186">
        <f>IF(N778="sníž. přenesená",J778,0)</f>
        <v>0</v>
      </c>
      <c r="BI778" s="186">
        <f>IF(N778="nulová",J778,0)</f>
        <v>0</v>
      </c>
      <c r="BJ778" s="16" t="s">
        <v>79</v>
      </c>
      <c r="BK778" s="186">
        <f>ROUND(I778*H778,2)</f>
        <v>0</v>
      </c>
      <c r="BL778" s="16" t="s">
        <v>140</v>
      </c>
      <c r="BM778" s="16" t="s">
        <v>890</v>
      </c>
    </row>
    <row r="779" spans="2:65" s="1" customFormat="1" ht="11.25">
      <c r="B779" s="33"/>
      <c r="C779" s="34"/>
      <c r="D779" s="187" t="s">
        <v>142</v>
      </c>
      <c r="E779" s="34"/>
      <c r="F779" s="188" t="s">
        <v>889</v>
      </c>
      <c r="G779" s="34"/>
      <c r="H779" s="34"/>
      <c r="I779" s="103"/>
      <c r="J779" s="34"/>
      <c r="K779" s="34"/>
      <c r="L779" s="37"/>
      <c r="M779" s="189"/>
      <c r="N779" s="59"/>
      <c r="O779" s="59"/>
      <c r="P779" s="59"/>
      <c r="Q779" s="59"/>
      <c r="R779" s="59"/>
      <c r="S779" s="59"/>
      <c r="T779" s="60"/>
      <c r="AT779" s="16" t="s">
        <v>142</v>
      </c>
      <c r="AU779" s="16" t="s">
        <v>81</v>
      </c>
    </row>
    <row r="780" spans="2:65" s="12" customFormat="1" ht="11.25">
      <c r="B780" s="200"/>
      <c r="C780" s="201"/>
      <c r="D780" s="187" t="s">
        <v>144</v>
      </c>
      <c r="E780" s="202" t="s">
        <v>1</v>
      </c>
      <c r="F780" s="203" t="s">
        <v>891</v>
      </c>
      <c r="G780" s="201"/>
      <c r="H780" s="204">
        <v>13670.16</v>
      </c>
      <c r="I780" s="205"/>
      <c r="J780" s="201"/>
      <c r="K780" s="201"/>
      <c r="L780" s="206"/>
      <c r="M780" s="207"/>
      <c r="N780" s="208"/>
      <c r="O780" s="208"/>
      <c r="P780" s="208"/>
      <c r="Q780" s="208"/>
      <c r="R780" s="208"/>
      <c r="S780" s="208"/>
      <c r="T780" s="209"/>
      <c r="AT780" s="210" t="s">
        <v>144</v>
      </c>
      <c r="AU780" s="210" t="s">
        <v>81</v>
      </c>
      <c r="AV780" s="12" t="s">
        <v>81</v>
      </c>
      <c r="AW780" s="12" t="s">
        <v>33</v>
      </c>
      <c r="AX780" s="12" t="s">
        <v>79</v>
      </c>
      <c r="AY780" s="210" t="s">
        <v>133</v>
      </c>
    </row>
    <row r="781" spans="2:65" s="10" customFormat="1" ht="20.85" customHeight="1">
      <c r="B781" s="159"/>
      <c r="C781" s="160"/>
      <c r="D781" s="161" t="s">
        <v>71</v>
      </c>
      <c r="E781" s="173" t="s">
        <v>822</v>
      </c>
      <c r="F781" s="173" t="s">
        <v>892</v>
      </c>
      <c r="G781" s="160"/>
      <c r="H781" s="160"/>
      <c r="I781" s="163"/>
      <c r="J781" s="174">
        <f>BK781</f>
        <v>0</v>
      </c>
      <c r="K781" s="160"/>
      <c r="L781" s="165"/>
      <c r="M781" s="166"/>
      <c r="N781" s="167"/>
      <c r="O781" s="167"/>
      <c r="P781" s="168">
        <f>SUM(P782:P789)</f>
        <v>0</v>
      </c>
      <c r="Q781" s="167"/>
      <c r="R781" s="168">
        <f>SUM(R782:R789)</f>
        <v>0</v>
      </c>
      <c r="S781" s="167"/>
      <c r="T781" s="169">
        <f>SUM(T782:T789)</f>
        <v>0</v>
      </c>
      <c r="AR781" s="170" t="s">
        <v>79</v>
      </c>
      <c r="AT781" s="171" t="s">
        <v>71</v>
      </c>
      <c r="AU781" s="171" t="s">
        <v>81</v>
      </c>
      <c r="AY781" s="170" t="s">
        <v>133</v>
      </c>
      <c r="BK781" s="172">
        <f>SUM(BK782:BK789)</f>
        <v>0</v>
      </c>
    </row>
    <row r="782" spans="2:65" s="1" customFormat="1" ht="16.5" customHeight="1">
      <c r="B782" s="33"/>
      <c r="C782" s="175" t="s">
        <v>893</v>
      </c>
      <c r="D782" s="175" t="s">
        <v>135</v>
      </c>
      <c r="E782" s="176" t="s">
        <v>894</v>
      </c>
      <c r="F782" s="177" t="s">
        <v>895</v>
      </c>
      <c r="G782" s="178" t="s">
        <v>508</v>
      </c>
      <c r="H782" s="179">
        <v>5880.28</v>
      </c>
      <c r="I782" s="180"/>
      <c r="J782" s="181">
        <f>ROUND(I782*H782,2)</f>
        <v>0</v>
      </c>
      <c r="K782" s="177" t="s">
        <v>1</v>
      </c>
      <c r="L782" s="37"/>
      <c r="M782" s="182" t="s">
        <v>1</v>
      </c>
      <c r="N782" s="183" t="s">
        <v>43</v>
      </c>
      <c r="O782" s="59"/>
      <c r="P782" s="184">
        <f>O782*H782</f>
        <v>0</v>
      </c>
      <c r="Q782" s="184">
        <v>0</v>
      </c>
      <c r="R782" s="184">
        <f>Q782*H782</f>
        <v>0</v>
      </c>
      <c r="S782" s="184">
        <v>0</v>
      </c>
      <c r="T782" s="185">
        <f>S782*H782</f>
        <v>0</v>
      </c>
      <c r="AR782" s="16" t="s">
        <v>140</v>
      </c>
      <c r="AT782" s="16" t="s">
        <v>135</v>
      </c>
      <c r="AU782" s="16" t="s">
        <v>156</v>
      </c>
      <c r="AY782" s="16" t="s">
        <v>133</v>
      </c>
      <c r="BE782" s="186">
        <f>IF(N782="základní",J782,0)</f>
        <v>0</v>
      </c>
      <c r="BF782" s="186">
        <f>IF(N782="snížená",J782,0)</f>
        <v>0</v>
      </c>
      <c r="BG782" s="186">
        <f>IF(N782="zákl. přenesená",J782,0)</f>
        <v>0</v>
      </c>
      <c r="BH782" s="186">
        <f>IF(N782="sníž. přenesená",J782,0)</f>
        <v>0</v>
      </c>
      <c r="BI782" s="186">
        <f>IF(N782="nulová",J782,0)</f>
        <v>0</v>
      </c>
      <c r="BJ782" s="16" t="s">
        <v>79</v>
      </c>
      <c r="BK782" s="186">
        <f>ROUND(I782*H782,2)</f>
        <v>0</v>
      </c>
      <c r="BL782" s="16" t="s">
        <v>140</v>
      </c>
      <c r="BM782" s="16" t="s">
        <v>896</v>
      </c>
    </row>
    <row r="783" spans="2:65" s="1" customFormat="1" ht="11.25">
      <c r="B783" s="33"/>
      <c r="C783" s="34"/>
      <c r="D783" s="187" t="s">
        <v>142</v>
      </c>
      <c r="E783" s="34"/>
      <c r="F783" s="188" t="s">
        <v>895</v>
      </c>
      <c r="G783" s="34"/>
      <c r="H783" s="34"/>
      <c r="I783" s="103"/>
      <c r="J783" s="34"/>
      <c r="K783" s="34"/>
      <c r="L783" s="37"/>
      <c r="M783" s="189"/>
      <c r="N783" s="59"/>
      <c r="O783" s="59"/>
      <c r="P783" s="59"/>
      <c r="Q783" s="59"/>
      <c r="R783" s="59"/>
      <c r="S783" s="59"/>
      <c r="T783" s="60"/>
      <c r="AT783" s="16" t="s">
        <v>142</v>
      </c>
      <c r="AU783" s="16" t="s">
        <v>156</v>
      </c>
    </row>
    <row r="784" spans="2:65" s="12" customFormat="1" ht="11.25">
      <c r="B784" s="200"/>
      <c r="C784" s="201"/>
      <c r="D784" s="187" t="s">
        <v>144</v>
      </c>
      <c r="E784" s="202" t="s">
        <v>1</v>
      </c>
      <c r="F784" s="203" t="s">
        <v>474</v>
      </c>
      <c r="G784" s="201"/>
      <c r="H784" s="204">
        <v>2940.14</v>
      </c>
      <c r="I784" s="205"/>
      <c r="J784" s="201"/>
      <c r="K784" s="201"/>
      <c r="L784" s="206"/>
      <c r="M784" s="207"/>
      <c r="N784" s="208"/>
      <c r="O784" s="208"/>
      <c r="P784" s="208"/>
      <c r="Q784" s="208"/>
      <c r="R784" s="208"/>
      <c r="S784" s="208"/>
      <c r="T784" s="209"/>
      <c r="AT784" s="210" t="s">
        <v>144</v>
      </c>
      <c r="AU784" s="210" t="s">
        <v>156</v>
      </c>
      <c r="AV784" s="12" t="s">
        <v>81</v>
      </c>
      <c r="AW784" s="12" t="s">
        <v>33</v>
      </c>
      <c r="AX784" s="12" t="s">
        <v>72</v>
      </c>
      <c r="AY784" s="210" t="s">
        <v>133</v>
      </c>
    </row>
    <row r="785" spans="2:65" s="12" customFormat="1" ht="11.25">
      <c r="B785" s="200"/>
      <c r="C785" s="201"/>
      <c r="D785" s="187" t="s">
        <v>144</v>
      </c>
      <c r="E785" s="202" t="s">
        <v>1</v>
      </c>
      <c r="F785" s="203" t="s">
        <v>897</v>
      </c>
      <c r="G785" s="201"/>
      <c r="H785" s="204">
        <v>5880.28</v>
      </c>
      <c r="I785" s="205"/>
      <c r="J785" s="201"/>
      <c r="K785" s="201"/>
      <c r="L785" s="206"/>
      <c r="M785" s="207"/>
      <c r="N785" s="208"/>
      <c r="O785" s="208"/>
      <c r="P785" s="208"/>
      <c r="Q785" s="208"/>
      <c r="R785" s="208"/>
      <c r="S785" s="208"/>
      <c r="T785" s="209"/>
      <c r="AT785" s="210" t="s">
        <v>144</v>
      </c>
      <c r="AU785" s="210" t="s">
        <v>156</v>
      </c>
      <c r="AV785" s="12" t="s">
        <v>81</v>
      </c>
      <c r="AW785" s="12" t="s">
        <v>33</v>
      </c>
      <c r="AX785" s="12" t="s">
        <v>79</v>
      </c>
      <c r="AY785" s="210" t="s">
        <v>133</v>
      </c>
    </row>
    <row r="786" spans="2:65" s="1" customFormat="1" ht="16.5" customHeight="1">
      <c r="B786" s="33"/>
      <c r="C786" s="175" t="s">
        <v>898</v>
      </c>
      <c r="D786" s="175" t="s">
        <v>135</v>
      </c>
      <c r="E786" s="176" t="s">
        <v>899</v>
      </c>
      <c r="F786" s="177" t="s">
        <v>900</v>
      </c>
      <c r="G786" s="178" t="s">
        <v>508</v>
      </c>
      <c r="H786" s="179">
        <v>911.34400000000005</v>
      </c>
      <c r="I786" s="180"/>
      <c r="J786" s="181">
        <f>ROUND(I786*H786,2)</f>
        <v>0</v>
      </c>
      <c r="K786" s="177" t="s">
        <v>1</v>
      </c>
      <c r="L786" s="37"/>
      <c r="M786" s="182" t="s">
        <v>1</v>
      </c>
      <c r="N786" s="183" t="s">
        <v>43</v>
      </c>
      <c r="O786" s="59"/>
      <c r="P786" s="184">
        <f>O786*H786</f>
        <v>0</v>
      </c>
      <c r="Q786" s="184">
        <v>0</v>
      </c>
      <c r="R786" s="184">
        <f>Q786*H786</f>
        <v>0</v>
      </c>
      <c r="S786" s="184">
        <v>0</v>
      </c>
      <c r="T786" s="185">
        <f>S786*H786</f>
        <v>0</v>
      </c>
      <c r="AR786" s="16" t="s">
        <v>140</v>
      </c>
      <c r="AT786" s="16" t="s">
        <v>135</v>
      </c>
      <c r="AU786" s="16" t="s">
        <v>156</v>
      </c>
      <c r="AY786" s="16" t="s">
        <v>133</v>
      </c>
      <c r="BE786" s="186">
        <f>IF(N786="základní",J786,0)</f>
        <v>0</v>
      </c>
      <c r="BF786" s="186">
        <f>IF(N786="snížená",J786,0)</f>
        <v>0</v>
      </c>
      <c r="BG786" s="186">
        <f>IF(N786="zákl. přenesená",J786,0)</f>
        <v>0</v>
      </c>
      <c r="BH786" s="186">
        <f>IF(N786="sníž. přenesená",J786,0)</f>
        <v>0</v>
      </c>
      <c r="BI786" s="186">
        <f>IF(N786="nulová",J786,0)</f>
        <v>0</v>
      </c>
      <c r="BJ786" s="16" t="s">
        <v>79</v>
      </c>
      <c r="BK786" s="186">
        <f>ROUND(I786*H786,2)</f>
        <v>0</v>
      </c>
      <c r="BL786" s="16" t="s">
        <v>140</v>
      </c>
      <c r="BM786" s="16" t="s">
        <v>901</v>
      </c>
    </row>
    <row r="787" spans="2:65" s="1" customFormat="1" ht="11.25">
      <c r="B787" s="33"/>
      <c r="C787" s="34"/>
      <c r="D787" s="187" t="s">
        <v>142</v>
      </c>
      <c r="E787" s="34"/>
      <c r="F787" s="188" t="s">
        <v>900</v>
      </c>
      <c r="G787" s="34"/>
      <c r="H787" s="34"/>
      <c r="I787" s="103"/>
      <c r="J787" s="34"/>
      <c r="K787" s="34"/>
      <c r="L787" s="37"/>
      <c r="M787" s="189"/>
      <c r="N787" s="59"/>
      <c r="O787" s="59"/>
      <c r="P787" s="59"/>
      <c r="Q787" s="59"/>
      <c r="R787" s="59"/>
      <c r="S787" s="59"/>
      <c r="T787" s="60"/>
      <c r="AT787" s="16" t="s">
        <v>142</v>
      </c>
      <c r="AU787" s="16" t="s">
        <v>156</v>
      </c>
    </row>
    <row r="788" spans="2:65" s="1" customFormat="1" ht="16.5" customHeight="1">
      <c r="B788" s="33"/>
      <c r="C788" s="175" t="s">
        <v>902</v>
      </c>
      <c r="D788" s="175" t="s">
        <v>135</v>
      </c>
      <c r="E788" s="176" t="s">
        <v>903</v>
      </c>
      <c r="F788" s="177" t="s">
        <v>904</v>
      </c>
      <c r="G788" s="178" t="s">
        <v>508</v>
      </c>
      <c r="H788" s="179">
        <v>6802.4319999999998</v>
      </c>
      <c r="I788" s="180"/>
      <c r="J788" s="181">
        <f>ROUND(I788*H788,2)</f>
        <v>0</v>
      </c>
      <c r="K788" s="177" t="s">
        <v>1</v>
      </c>
      <c r="L788" s="37"/>
      <c r="M788" s="182" t="s">
        <v>1</v>
      </c>
      <c r="N788" s="183" t="s">
        <v>43</v>
      </c>
      <c r="O788" s="59"/>
      <c r="P788" s="184">
        <f>O788*H788</f>
        <v>0</v>
      </c>
      <c r="Q788" s="184">
        <v>0</v>
      </c>
      <c r="R788" s="184">
        <f>Q788*H788</f>
        <v>0</v>
      </c>
      <c r="S788" s="184">
        <v>0</v>
      </c>
      <c r="T788" s="185">
        <f>S788*H788</f>
        <v>0</v>
      </c>
      <c r="AR788" s="16" t="s">
        <v>140</v>
      </c>
      <c r="AT788" s="16" t="s">
        <v>135</v>
      </c>
      <c r="AU788" s="16" t="s">
        <v>156</v>
      </c>
      <c r="AY788" s="16" t="s">
        <v>133</v>
      </c>
      <c r="BE788" s="186">
        <f>IF(N788="základní",J788,0)</f>
        <v>0</v>
      </c>
      <c r="BF788" s="186">
        <f>IF(N788="snížená",J788,0)</f>
        <v>0</v>
      </c>
      <c r="BG788" s="186">
        <f>IF(N788="zákl. přenesená",J788,0)</f>
        <v>0</v>
      </c>
      <c r="BH788" s="186">
        <f>IF(N788="sníž. přenesená",J788,0)</f>
        <v>0</v>
      </c>
      <c r="BI788" s="186">
        <f>IF(N788="nulová",J788,0)</f>
        <v>0</v>
      </c>
      <c r="BJ788" s="16" t="s">
        <v>79</v>
      </c>
      <c r="BK788" s="186">
        <f>ROUND(I788*H788,2)</f>
        <v>0</v>
      </c>
      <c r="BL788" s="16" t="s">
        <v>140</v>
      </c>
      <c r="BM788" s="16" t="s">
        <v>905</v>
      </c>
    </row>
    <row r="789" spans="2:65" s="1" customFormat="1" ht="11.25">
      <c r="B789" s="33"/>
      <c r="C789" s="34"/>
      <c r="D789" s="187" t="s">
        <v>142</v>
      </c>
      <c r="E789" s="34"/>
      <c r="F789" s="188" t="s">
        <v>904</v>
      </c>
      <c r="G789" s="34"/>
      <c r="H789" s="34"/>
      <c r="I789" s="103"/>
      <c r="J789" s="34"/>
      <c r="K789" s="34"/>
      <c r="L789" s="37"/>
      <c r="M789" s="189"/>
      <c r="N789" s="59"/>
      <c r="O789" s="59"/>
      <c r="P789" s="59"/>
      <c r="Q789" s="59"/>
      <c r="R789" s="59"/>
      <c r="S789" s="59"/>
      <c r="T789" s="60"/>
      <c r="AT789" s="16" t="s">
        <v>142</v>
      </c>
      <c r="AU789" s="16" t="s">
        <v>156</v>
      </c>
    </row>
    <row r="790" spans="2:65" s="10" customFormat="1" ht="25.9" customHeight="1">
      <c r="B790" s="159"/>
      <c r="C790" s="160"/>
      <c r="D790" s="161" t="s">
        <v>71</v>
      </c>
      <c r="E790" s="162" t="s">
        <v>906</v>
      </c>
      <c r="F790" s="162" t="s">
        <v>907</v>
      </c>
      <c r="G790" s="160"/>
      <c r="H790" s="160"/>
      <c r="I790" s="163"/>
      <c r="J790" s="164">
        <f>BK790</f>
        <v>0</v>
      </c>
      <c r="K790" s="160"/>
      <c r="L790" s="165"/>
      <c r="M790" s="166"/>
      <c r="N790" s="167"/>
      <c r="O790" s="167"/>
      <c r="P790" s="168">
        <f>P791+P808+P813</f>
        <v>0</v>
      </c>
      <c r="Q790" s="167"/>
      <c r="R790" s="168">
        <f>R791+R808+R813</f>
        <v>0.409354</v>
      </c>
      <c r="S790" s="167"/>
      <c r="T790" s="169">
        <f>T791+T808+T813</f>
        <v>0</v>
      </c>
      <c r="AR790" s="170" t="s">
        <v>81</v>
      </c>
      <c r="AT790" s="171" t="s">
        <v>71</v>
      </c>
      <c r="AU790" s="171" t="s">
        <v>72</v>
      </c>
      <c r="AY790" s="170" t="s">
        <v>133</v>
      </c>
      <c r="BK790" s="172">
        <f>BK791+BK808+BK813</f>
        <v>0</v>
      </c>
    </row>
    <row r="791" spans="2:65" s="10" customFormat="1" ht="22.9" customHeight="1">
      <c r="B791" s="159"/>
      <c r="C791" s="160"/>
      <c r="D791" s="161" t="s">
        <v>71</v>
      </c>
      <c r="E791" s="173" t="s">
        <v>908</v>
      </c>
      <c r="F791" s="173" t="s">
        <v>909</v>
      </c>
      <c r="G791" s="160"/>
      <c r="H791" s="160"/>
      <c r="I791" s="163"/>
      <c r="J791" s="174">
        <f>BK791</f>
        <v>0</v>
      </c>
      <c r="K791" s="160"/>
      <c r="L791" s="165"/>
      <c r="M791" s="166"/>
      <c r="N791" s="167"/>
      <c r="O791" s="167"/>
      <c r="P791" s="168">
        <f>SUM(P792:P807)</f>
        <v>0</v>
      </c>
      <c r="Q791" s="167"/>
      <c r="R791" s="168">
        <f>SUM(R792:R807)</f>
        <v>0.317</v>
      </c>
      <c r="S791" s="167"/>
      <c r="T791" s="169">
        <f>SUM(T792:T807)</f>
        <v>0</v>
      </c>
      <c r="AR791" s="170" t="s">
        <v>81</v>
      </c>
      <c r="AT791" s="171" t="s">
        <v>71</v>
      </c>
      <c r="AU791" s="171" t="s">
        <v>79</v>
      </c>
      <c r="AY791" s="170" t="s">
        <v>133</v>
      </c>
      <c r="BK791" s="172">
        <f>SUM(BK792:BK807)</f>
        <v>0</v>
      </c>
    </row>
    <row r="792" spans="2:65" s="1" customFormat="1" ht="22.5" customHeight="1">
      <c r="B792" s="33"/>
      <c r="C792" s="175" t="s">
        <v>910</v>
      </c>
      <c r="D792" s="175" t="s">
        <v>135</v>
      </c>
      <c r="E792" s="176" t="s">
        <v>911</v>
      </c>
      <c r="F792" s="177" t="s">
        <v>912</v>
      </c>
      <c r="G792" s="178" t="s">
        <v>138</v>
      </c>
      <c r="H792" s="179">
        <v>335.36500000000001</v>
      </c>
      <c r="I792" s="180"/>
      <c r="J792" s="181">
        <f>ROUND(I792*H792,2)</f>
        <v>0</v>
      </c>
      <c r="K792" s="177" t="s">
        <v>139</v>
      </c>
      <c r="L792" s="37"/>
      <c r="M792" s="182" t="s">
        <v>1</v>
      </c>
      <c r="N792" s="183" t="s">
        <v>43</v>
      </c>
      <c r="O792" s="59"/>
      <c r="P792" s="184">
        <f>O792*H792</f>
        <v>0</v>
      </c>
      <c r="Q792" s="184">
        <v>0</v>
      </c>
      <c r="R792" s="184">
        <f>Q792*H792</f>
        <v>0</v>
      </c>
      <c r="S792" s="184">
        <v>0</v>
      </c>
      <c r="T792" s="185">
        <f>S792*H792</f>
        <v>0</v>
      </c>
      <c r="AR792" s="16" t="s">
        <v>250</v>
      </c>
      <c r="AT792" s="16" t="s">
        <v>135</v>
      </c>
      <c r="AU792" s="16" t="s">
        <v>81</v>
      </c>
      <c r="AY792" s="16" t="s">
        <v>133</v>
      </c>
      <c r="BE792" s="186">
        <f>IF(N792="základní",J792,0)</f>
        <v>0</v>
      </c>
      <c r="BF792" s="186">
        <f>IF(N792="snížená",J792,0)</f>
        <v>0</v>
      </c>
      <c r="BG792" s="186">
        <f>IF(N792="zákl. přenesená",J792,0)</f>
        <v>0</v>
      </c>
      <c r="BH792" s="186">
        <f>IF(N792="sníž. přenesená",J792,0)</f>
        <v>0</v>
      </c>
      <c r="BI792" s="186">
        <f>IF(N792="nulová",J792,0)</f>
        <v>0</v>
      </c>
      <c r="BJ792" s="16" t="s">
        <v>79</v>
      </c>
      <c r="BK792" s="186">
        <f>ROUND(I792*H792,2)</f>
        <v>0</v>
      </c>
      <c r="BL792" s="16" t="s">
        <v>250</v>
      </c>
      <c r="BM792" s="16" t="s">
        <v>913</v>
      </c>
    </row>
    <row r="793" spans="2:65" s="1" customFormat="1" ht="11.25">
      <c r="B793" s="33"/>
      <c r="C793" s="34"/>
      <c r="D793" s="187" t="s">
        <v>142</v>
      </c>
      <c r="E793" s="34"/>
      <c r="F793" s="188" t="s">
        <v>914</v>
      </c>
      <c r="G793" s="34"/>
      <c r="H793" s="34"/>
      <c r="I793" s="103"/>
      <c r="J793" s="34"/>
      <c r="K793" s="34"/>
      <c r="L793" s="37"/>
      <c r="M793" s="189"/>
      <c r="N793" s="59"/>
      <c r="O793" s="59"/>
      <c r="P793" s="59"/>
      <c r="Q793" s="59"/>
      <c r="R793" s="59"/>
      <c r="S793" s="59"/>
      <c r="T793" s="60"/>
      <c r="AT793" s="16" t="s">
        <v>142</v>
      </c>
      <c r="AU793" s="16" t="s">
        <v>81</v>
      </c>
    </row>
    <row r="794" spans="2:65" s="12" customFormat="1" ht="11.25">
      <c r="B794" s="200"/>
      <c r="C794" s="201"/>
      <c r="D794" s="187" t="s">
        <v>144</v>
      </c>
      <c r="E794" s="202" t="s">
        <v>1</v>
      </c>
      <c r="F794" s="203" t="s">
        <v>915</v>
      </c>
      <c r="G794" s="201"/>
      <c r="H794" s="204">
        <v>335.36500000000001</v>
      </c>
      <c r="I794" s="205"/>
      <c r="J794" s="201"/>
      <c r="K794" s="201"/>
      <c r="L794" s="206"/>
      <c r="M794" s="207"/>
      <c r="N794" s="208"/>
      <c r="O794" s="208"/>
      <c r="P794" s="208"/>
      <c r="Q794" s="208"/>
      <c r="R794" s="208"/>
      <c r="S794" s="208"/>
      <c r="T794" s="209"/>
      <c r="AT794" s="210" t="s">
        <v>144</v>
      </c>
      <c r="AU794" s="210" t="s">
        <v>81</v>
      </c>
      <c r="AV794" s="12" t="s">
        <v>81</v>
      </c>
      <c r="AW794" s="12" t="s">
        <v>33</v>
      </c>
      <c r="AX794" s="12" t="s">
        <v>72</v>
      </c>
      <c r="AY794" s="210" t="s">
        <v>133</v>
      </c>
    </row>
    <row r="795" spans="2:65" s="13" customFormat="1" ht="11.25">
      <c r="B795" s="211"/>
      <c r="C795" s="212"/>
      <c r="D795" s="187" t="s">
        <v>144</v>
      </c>
      <c r="E795" s="213" t="s">
        <v>1</v>
      </c>
      <c r="F795" s="214" t="s">
        <v>149</v>
      </c>
      <c r="G795" s="212"/>
      <c r="H795" s="215">
        <v>335.36500000000001</v>
      </c>
      <c r="I795" s="216"/>
      <c r="J795" s="212"/>
      <c r="K795" s="212"/>
      <c r="L795" s="217"/>
      <c r="M795" s="218"/>
      <c r="N795" s="219"/>
      <c r="O795" s="219"/>
      <c r="P795" s="219"/>
      <c r="Q795" s="219"/>
      <c r="R795" s="219"/>
      <c r="S795" s="219"/>
      <c r="T795" s="220"/>
      <c r="AT795" s="221" t="s">
        <v>144</v>
      </c>
      <c r="AU795" s="221" t="s">
        <v>81</v>
      </c>
      <c r="AV795" s="13" t="s">
        <v>140</v>
      </c>
      <c r="AW795" s="13" t="s">
        <v>33</v>
      </c>
      <c r="AX795" s="13" t="s">
        <v>79</v>
      </c>
      <c r="AY795" s="221" t="s">
        <v>133</v>
      </c>
    </row>
    <row r="796" spans="2:65" s="1" customFormat="1" ht="16.5" customHeight="1">
      <c r="B796" s="33"/>
      <c r="C796" s="222" t="s">
        <v>916</v>
      </c>
      <c r="D796" s="222" t="s">
        <v>505</v>
      </c>
      <c r="E796" s="223" t="s">
        <v>917</v>
      </c>
      <c r="F796" s="224" t="s">
        <v>918</v>
      </c>
      <c r="G796" s="225" t="s">
        <v>508</v>
      </c>
      <c r="H796" s="226">
        <v>0.11700000000000001</v>
      </c>
      <c r="I796" s="227"/>
      <c r="J796" s="228">
        <f>ROUND(I796*H796,2)</f>
        <v>0</v>
      </c>
      <c r="K796" s="224" t="s">
        <v>139</v>
      </c>
      <c r="L796" s="229"/>
      <c r="M796" s="230" t="s">
        <v>1</v>
      </c>
      <c r="N796" s="231" t="s">
        <v>43</v>
      </c>
      <c r="O796" s="59"/>
      <c r="P796" s="184">
        <f>O796*H796</f>
        <v>0</v>
      </c>
      <c r="Q796" s="184">
        <v>1</v>
      </c>
      <c r="R796" s="184">
        <f>Q796*H796</f>
        <v>0.11700000000000001</v>
      </c>
      <c r="S796" s="184">
        <v>0</v>
      </c>
      <c r="T796" s="185">
        <f>S796*H796</f>
        <v>0</v>
      </c>
      <c r="AR796" s="16" t="s">
        <v>425</v>
      </c>
      <c r="AT796" s="16" t="s">
        <v>505</v>
      </c>
      <c r="AU796" s="16" t="s">
        <v>81</v>
      </c>
      <c r="AY796" s="16" t="s">
        <v>133</v>
      </c>
      <c r="BE796" s="186">
        <f>IF(N796="základní",J796,0)</f>
        <v>0</v>
      </c>
      <c r="BF796" s="186">
        <f>IF(N796="snížená",J796,0)</f>
        <v>0</v>
      </c>
      <c r="BG796" s="186">
        <f>IF(N796="zákl. přenesená",J796,0)</f>
        <v>0</v>
      </c>
      <c r="BH796" s="186">
        <f>IF(N796="sníž. přenesená",J796,0)</f>
        <v>0</v>
      </c>
      <c r="BI796" s="186">
        <f>IF(N796="nulová",J796,0)</f>
        <v>0</v>
      </c>
      <c r="BJ796" s="16" t="s">
        <v>79</v>
      </c>
      <c r="BK796" s="186">
        <f>ROUND(I796*H796,2)</f>
        <v>0</v>
      </c>
      <c r="BL796" s="16" t="s">
        <v>250</v>
      </c>
      <c r="BM796" s="16" t="s">
        <v>919</v>
      </c>
    </row>
    <row r="797" spans="2:65" s="1" customFormat="1" ht="11.25">
      <c r="B797" s="33"/>
      <c r="C797" s="34"/>
      <c r="D797" s="187" t="s">
        <v>142</v>
      </c>
      <c r="E797" s="34"/>
      <c r="F797" s="188" t="s">
        <v>920</v>
      </c>
      <c r="G797" s="34"/>
      <c r="H797" s="34"/>
      <c r="I797" s="103"/>
      <c r="J797" s="34"/>
      <c r="K797" s="34"/>
      <c r="L797" s="37"/>
      <c r="M797" s="189"/>
      <c r="N797" s="59"/>
      <c r="O797" s="59"/>
      <c r="P797" s="59"/>
      <c r="Q797" s="59"/>
      <c r="R797" s="59"/>
      <c r="S797" s="59"/>
      <c r="T797" s="60"/>
      <c r="AT797" s="16" t="s">
        <v>142</v>
      </c>
      <c r="AU797" s="16" t="s">
        <v>81</v>
      </c>
    </row>
    <row r="798" spans="2:65" s="12" customFormat="1" ht="11.25">
      <c r="B798" s="200"/>
      <c r="C798" s="201"/>
      <c r="D798" s="187" t="s">
        <v>144</v>
      </c>
      <c r="E798" s="201"/>
      <c r="F798" s="203" t="s">
        <v>921</v>
      </c>
      <c r="G798" s="201"/>
      <c r="H798" s="204">
        <v>0.11700000000000001</v>
      </c>
      <c r="I798" s="205"/>
      <c r="J798" s="201"/>
      <c r="K798" s="201"/>
      <c r="L798" s="206"/>
      <c r="M798" s="207"/>
      <c r="N798" s="208"/>
      <c r="O798" s="208"/>
      <c r="P798" s="208"/>
      <c r="Q798" s="208"/>
      <c r="R798" s="208"/>
      <c r="S798" s="208"/>
      <c r="T798" s="209"/>
      <c r="AT798" s="210" t="s">
        <v>144</v>
      </c>
      <c r="AU798" s="210" t="s">
        <v>81</v>
      </c>
      <c r="AV798" s="12" t="s">
        <v>81</v>
      </c>
      <c r="AW798" s="12" t="s">
        <v>4</v>
      </c>
      <c r="AX798" s="12" t="s">
        <v>79</v>
      </c>
      <c r="AY798" s="210" t="s">
        <v>133</v>
      </c>
    </row>
    <row r="799" spans="2:65" s="1" customFormat="1" ht="16.5" customHeight="1">
      <c r="B799" s="33"/>
      <c r="C799" s="175" t="s">
        <v>922</v>
      </c>
      <c r="D799" s="175" t="s">
        <v>135</v>
      </c>
      <c r="E799" s="176" t="s">
        <v>923</v>
      </c>
      <c r="F799" s="177" t="s">
        <v>924</v>
      </c>
      <c r="G799" s="178" t="s">
        <v>138</v>
      </c>
      <c r="H799" s="179">
        <v>335.36500000000001</v>
      </c>
      <c r="I799" s="180"/>
      <c r="J799" s="181">
        <f>ROUND(I799*H799,2)</f>
        <v>0</v>
      </c>
      <c r="K799" s="177" t="s">
        <v>139</v>
      </c>
      <c r="L799" s="37"/>
      <c r="M799" s="182" t="s">
        <v>1</v>
      </c>
      <c r="N799" s="183" t="s">
        <v>43</v>
      </c>
      <c r="O799" s="59"/>
      <c r="P799" s="184">
        <f>O799*H799</f>
        <v>0</v>
      </c>
      <c r="Q799" s="184">
        <v>0</v>
      </c>
      <c r="R799" s="184">
        <f>Q799*H799</f>
        <v>0</v>
      </c>
      <c r="S799" s="184">
        <v>0</v>
      </c>
      <c r="T799" s="185">
        <f>S799*H799</f>
        <v>0</v>
      </c>
      <c r="AR799" s="16" t="s">
        <v>250</v>
      </c>
      <c r="AT799" s="16" t="s">
        <v>135</v>
      </c>
      <c r="AU799" s="16" t="s">
        <v>81</v>
      </c>
      <c r="AY799" s="16" t="s">
        <v>133</v>
      </c>
      <c r="BE799" s="186">
        <f>IF(N799="základní",J799,0)</f>
        <v>0</v>
      </c>
      <c r="BF799" s="186">
        <f>IF(N799="snížená",J799,0)</f>
        <v>0</v>
      </c>
      <c r="BG799" s="186">
        <f>IF(N799="zákl. přenesená",J799,0)</f>
        <v>0</v>
      </c>
      <c r="BH799" s="186">
        <f>IF(N799="sníž. přenesená",J799,0)</f>
        <v>0</v>
      </c>
      <c r="BI799" s="186">
        <f>IF(N799="nulová",J799,0)</f>
        <v>0</v>
      </c>
      <c r="BJ799" s="16" t="s">
        <v>79</v>
      </c>
      <c r="BK799" s="186">
        <f>ROUND(I799*H799,2)</f>
        <v>0</v>
      </c>
      <c r="BL799" s="16" t="s">
        <v>250</v>
      </c>
      <c r="BM799" s="16" t="s">
        <v>925</v>
      </c>
    </row>
    <row r="800" spans="2:65" s="1" customFormat="1" ht="11.25">
      <c r="B800" s="33"/>
      <c r="C800" s="34"/>
      <c r="D800" s="187" t="s">
        <v>142</v>
      </c>
      <c r="E800" s="34"/>
      <c r="F800" s="188" t="s">
        <v>926</v>
      </c>
      <c r="G800" s="34"/>
      <c r="H800" s="34"/>
      <c r="I800" s="103"/>
      <c r="J800" s="34"/>
      <c r="K800" s="34"/>
      <c r="L800" s="37"/>
      <c r="M800" s="189"/>
      <c r="N800" s="59"/>
      <c r="O800" s="59"/>
      <c r="P800" s="59"/>
      <c r="Q800" s="59"/>
      <c r="R800" s="59"/>
      <c r="S800" s="59"/>
      <c r="T800" s="60"/>
      <c r="AT800" s="16" t="s">
        <v>142</v>
      </c>
      <c r="AU800" s="16" t="s">
        <v>81</v>
      </c>
    </row>
    <row r="801" spans="2:65" s="12" customFormat="1" ht="11.25">
      <c r="B801" s="200"/>
      <c r="C801" s="201"/>
      <c r="D801" s="187" t="s">
        <v>144</v>
      </c>
      <c r="E801" s="202" t="s">
        <v>1</v>
      </c>
      <c r="F801" s="203" t="s">
        <v>915</v>
      </c>
      <c r="G801" s="201"/>
      <c r="H801" s="204">
        <v>335.36500000000001</v>
      </c>
      <c r="I801" s="205"/>
      <c r="J801" s="201"/>
      <c r="K801" s="201"/>
      <c r="L801" s="206"/>
      <c r="M801" s="207"/>
      <c r="N801" s="208"/>
      <c r="O801" s="208"/>
      <c r="P801" s="208"/>
      <c r="Q801" s="208"/>
      <c r="R801" s="208"/>
      <c r="S801" s="208"/>
      <c r="T801" s="209"/>
      <c r="AT801" s="210" t="s">
        <v>144</v>
      </c>
      <c r="AU801" s="210" t="s">
        <v>81</v>
      </c>
      <c r="AV801" s="12" t="s">
        <v>81</v>
      </c>
      <c r="AW801" s="12" t="s">
        <v>33</v>
      </c>
      <c r="AX801" s="12" t="s">
        <v>72</v>
      </c>
      <c r="AY801" s="210" t="s">
        <v>133</v>
      </c>
    </row>
    <row r="802" spans="2:65" s="13" customFormat="1" ht="11.25">
      <c r="B802" s="211"/>
      <c r="C802" s="212"/>
      <c r="D802" s="187" t="s">
        <v>144</v>
      </c>
      <c r="E802" s="213" t="s">
        <v>1</v>
      </c>
      <c r="F802" s="214" t="s">
        <v>149</v>
      </c>
      <c r="G802" s="212"/>
      <c r="H802" s="215">
        <v>335.36500000000001</v>
      </c>
      <c r="I802" s="216"/>
      <c r="J802" s="212"/>
      <c r="K802" s="212"/>
      <c r="L802" s="217"/>
      <c r="M802" s="218"/>
      <c r="N802" s="219"/>
      <c r="O802" s="219"/>
      <c r="P802" s="219"/>
      <c r="Q802" s="219"/>
      <c r="R802" s="219"/>
      <c r="S802" s="219"/>
      <c r="T802" s="220"/>
      <c r="AT802" s="221" t="s">
        <v>144</v>
      </c>
      <c r="AU802" s="221" t="s">
        <v>81</v>
      </c>
      <c r="AV802" s="13" t="s">
        <v>140</v>
      </c>
      <c r="AW802" s="13" t="s">
        <v>33</v>
      </c>
      <c r="AX802" s="13" t="s">
        <v>79</v>
      </c>
      <c r="AY802" s="221" t="s">
        <v>133</v>
      </c>
    </row>
    <row r="803" spans="2:65" s="1" customFormat="1" ht="16.5" customHeight="1">
      <c r="B803" s="33"/>
      <c r="C803" s="222" t="s">
        <v>927</v>
      </c>
      <c r="D803" s="222" t="s">
        <v>505</v>
      </c>
      <c r="E803" s="223" t="s">
        <v>928</v>
      </c>
      <c r="F803" s="224" t="s">
        <v>929</v>
      </c>
      <c r="G803" s="225" t="s">
        <v>508</v>
      </c>
      <c r="H803" s="226">
        <v>0.2</v>
      </c>
      <c r="I803" s="227"/>
      <c r="J803" s="228">
        <f>ROUND(I803*H803,2)</f>
        <v>0</v>
      </c>
      <c r="K803" s="224" t="s">
        <v>139</v>
      </c>
      <c r="L803" s="229"/>
      <c r="M803" s="230" t="s">
        <v>1</v>
      </c>
      <c r="N803" s="231" t="s">
        <v>43</v>
      </c>
      <c r="O803" s="59"/>
      <c r="P803" s="184">
        <f>O803*H803</f>
        <v>0</v>
      </c>
      <c r="Q803" s="184">
        <v>1</v>
      </c>
      <c r="R803" s="184">
        <f>Q803*H803</f>
        <v>0.2</v>
      </c>
      <c r="S803" s="184">
        <v>0</v>
      </c>
      <c r="T803" s="185">
        <f>S803*H803</f>
        <v>0</v>
      </c>
      <c r="AR803" s="16" t="s">
        <v>425</v>
      </c>
      <c r="AT803" s="16" t="s">
        <v>505</v>
      </c>
      <c r="AU803" s="16" t="s">
        <v>81</v>
      </c>
      <c r="AY803" s="16" t="s">
        <v>133</v>
      </c>
      <c r="BE803" s="186">
        <f>IF(N803="základní",J803,0)</f>
        <v>0</v>
      </c>
      <c r="BF803" s="186">
        <f>IF(N803="snížená",J803,0)</f>
        <v>0</v>
      </c>
      <c r="BG803" s="186">
        <f>IF(N803="zákl. přenesená",J803,0)</f>
        <v>0</v>
      </c>
      <c r="BH803" s="186">
        <f>IF(N803="sníž. přenesená",J803,0)</f>
        <v>0</v>
      </c>
      <c r="BI803" s="186">
        <f>IF(N803="nulová",J803,0)</f>
        <v>0</v>
      </c>
      <c r="BJ803" s="16" t="s">
        <v>79</v>
      </c>
      <c r="BK803" s="186">
        <f>ROUND(I803*H803,2)</f>
        <v>0</v>
      </c>
      <c r="BL803" s="16" t="s">
        <v>250</v>
      </c>
      <c r="BM803" s="16" t="s">
        <v>930</v>
      </c>
    </row>
    <row r="804" spans="2:65" s="1" customFormat="1" ht="11.25">
      <c r="B804" s="33"/>
      <c r="C804" s="34"/>
      <c r="D804" s="187" t="s">
        <v>142</v>
      </c>
      <c r="E804" s="34"/>
      <c r="F804" s="188" t="s">
        <v>931</v>
      </c>
      <c r="G804" s="34"/>
      <c r="H804" s="34"/>
      <c r="I804" s="103"/>
      <c r="J804" s="34"/>
      <c r="K804" s="34"/>
      <c r="L804" s="37"/>
      <c r="M804" s="189"/>
      <c r="N804" s="59"/>
      <c r="O804" s="59"/>
      <c r="P804" s="59"/>
      <c r="Q804" s="59"/>
      <c r="R804" s="59"/>
      <c r="S804" s="59"/>
      <c r="T804" s="60"/>
      <c r="AT804" s="16" t="s">
        <v>142</v>
      </c>
      <c r="AU804" s="16" t="s">
        <v>81</v>
      </c>
    </row>
    <row r="805" spans="2:65" s="12" customFormat="1" ht="11.25">
      <c r="B805" s="200"/>
      <c r="C805" s="201"/>
      <c r="D805" s="187" t="s">
        <v>144</v>
      </c>
      <c r="E805" s="201"/>
      <c r="F805" s="203" t="s">
        <v>932</v>
      </c>
      <c r="G805" s="201"/>
      <c r="H805" s="204">
        <v>0.2</v>
      </c>
      <c r="I805" s="205"/>
      <c r="J805" s="201"/>
      <c r="K805" s="201"/>
      <c r="L805" s="206"/>
      <c r="M805" s="207"/>
      <c r="N805" s="208"/>
      <c r="O805" s="208"/>
      <c r="P805" s="208"/>
      <c r="Q805" s="208"/>
      <c r="R805" s="208"/>
      <c r="S805" s="208"/>
      <c r="T805" s="209"/>
      <c r="AT805" s="210" t="s">
        <v>144</v>
      </c>
      <c r="AU805" s="210" t="s">
        <v>81</v>
      </c>
      <c r="AV805" s="12" t="s">
        <v>81</v>
      </c>
      <c r="AW805" s="12" t="s">
        <v>4</v>
      </c>
      <c r="AX805" s="12" t="s">
        <v>79</v>
      </c>
      <c r="AY805" s="210" t="s">
        <v>133</v>
      </c>
    </row>
    <row r="806" spans="2:65" s="1" customFormat="1" ht="16.5" customHeight="1">
      <c r="B806" s="33"/>
      <c r="C806" s="175" t="s">
        <v>933</v>
      </c>
      <c r="D806" s="175" t="s">
        <v>135</v>
      </c>
      <c r="E806" s="176" t="s">
        <v>934</v>
      </c>
      <c r="F806" s="177" t="s">
        <v>935</v>
      </c>
      <c r="G806" s="178" t="s">
        <v>508</v>
      </c>
      <c r="H806" s="179">
        <v>0.317</v>
      </c>
      <c r="I806" s="180"/>
      <c r="J806" s="181">
        <f>ROUND(I806*H806,2)</f>
        <v>0</v>
      </c>
      <c r="K806" s="177" t="s">
        <v>139</v>
      </c>
      <c r="L806" s="37"/>
      <c r="M806" s="182" t="s">
        <v>1</v>
      </c>
      <c r="N806" s="183" t="s">
        <v>43</v>
      </c>
      <c r="O806" s="59"/>
      <c r="P806" s="184">
        <f>O806*H806</f>
        <v>0</v>
      </c>
      <c r="Q806" s="184">
        <v>0</v>
      </c>
      <c r="R806" s="184">
        <f>Q806*H806</f>
        <v>0</v>
      </c>
      <c r="S806" s="184">
        <v>0</v>
      </c>
      <c r="T806" s="185">
        <f>S806*H806</f>
        <v>0</v>
      </c>
      <c r="AR806" s="16" t="s">
        <v>250</v>
      </c>
      <c r="AT806" s="16" t="s">
        <v>135</v>
      </c>
      <c r="AU806" s="16" t="s">
        <v>81</v>
      </c>
      <c r="AY806" s="16" t="s">
        <v>133</v>
      </c>
      <c r="BE806" s="186">
        <f>IF(N806="základní",J806,0)</f>
        <v>0</v>
      </c>
      <c r="BF806" s="186">
        <f>IF(N806="snížená",J806,0)</f>
        <v>0</v>
      </c>
      <c r="BG806" s="186">
        <f>IF(N806="zákl. přenesená",J806,0)</f>
        <v>0</v>
      </c>
      <c r="BH806" s="186">
        <f>IF(N806="sníž. přenesená",J806,0)</f>
        <v>0</v>
      </c>
      <c r="BI806" s="186">
        <f>IF(N806="nulová",J806,0)</f>
        <v>0</v>
      </c>
      <c r="BJ806" s="16" t="s">
        <v>79</v>
      </c>
      <c r="BK806" s="186">
        <f>ROUND(I806*H806,2)</f>
        <v>0</v>
      </c>
      <c r="BL806" s="16" t="s">
        <v>250</v>
      </c>
      <c r="BM806" s="16" t="s">
        <v>936</v>
      </c>
    </row>
    <row r="807" spans="2:65" s="1" customFormat="1" ht="11.25">
      <c r="B807" s="33"/>
      <c r="C807" s="34"/>
      <c r="D807" s="187" t="s">
        <v>142</v>
      </c>
      <c r="E807" s="34"/>
      <c r="F807" s="188" t="s">
        <v>935</v>
      </c>
      <c r="G807" s="34"/>
      <c r="H807" s="34"/>
      <c r="I807" s="103"/>
      <c r="J807" s="34"/>
      <c r="K807" s="34"/>
      <c r="L807" s="37"/>
      <c r="M807" s="189"/>
      <c r="N807" s="59"/>
      <c r="O807" s="59"/>
      <c r="P807" s="59"/>
      <c r="Q807" s="59"/>
      <c r="R807" s="59"/>
      <c r="S807" s="59"/>
      <c r="T807" s="60"/>
      <c r="AT807" s="16" t="s">
        <v>142</v>
      </c>
      <c r="AU807" s="16" t="s">
        <v>81</v>
      </c>
    </row>
    <row r="808" spans="2:65" s="10" customFormat="1" ht="22.9" customHeight="1">
      <c r="B808" s="159"/>
      <c r="C808" s="160"/>
      <c r="D808" s="161" t="s">
        <v>71</v>
      </c>
      <c r="E808" s="173" t="s">
        <v>937</v>
      </c>
      <c r="F808" s="173" t="s">
        <v>938</v>
      </c>
      <c r="G808" s="160"/>
      <c r="H808" s="160"/>
      <c r="I808" s="163"/>
      <c r="J808" s="174">
        <f>BK808</f>
        <v>0</v>
      </c>
      <c r="K808" s="160"/>
      <c r="L808" s="165"/>
      <c r="M808" s="166"/>
      <c r="N808" s="167"/>
      <c r="O808" s="167"/>
      <c r="P808" s="168">
        <f>SUM(P809:P812)</f>
        <v>0</v>
      </c>
      <c r="Q808" s="167"/>
      <c r="R808" s="168">
        <f>SUM(R809:R812)</f>
        <v>4.4039999999999996E-2</v>
      </c>
      <c r="S808" s="167"/>
      <c r="T808" s="169">
        <f>SUM(T809:T812)</f>
        <v>0</v>
      </c>
      <c r="AR808" s="170" t="s">
        <v>81</v>
      </c>
      <c r="AT808" s="171" t="s">
        <v>71</v>
      </c>
      <c r="AU808" s="171" t="s">
        <v>79</v>
      </c>
      <c r="AY808" s="170" t="s">
        <v>133</v>
      </c>
      <c r="BK808" s="172">
        <f>SUM(BK809:BK812)</f>
        <v>0</v>
      </c>
    </row>
    <row r="809" spans="2:65" s="1" customFormat="1" ht="16.5" customHeight="1">
      <c r="B809" s="33"/>
      <c r="C809" s="175" t="s">
        <v>939</v>
      </c>
      <c r="D809" s="175" t="s">
        <v>135</v>
      </c>
      <c r="E809" s="176" t="s">
        <v>940</v>
      </c>
      <c r="F809" s="177" t="s">
        <v>941</v>
      </c>
      <c r="G809" s="178" t="s">
        <v>637</v>
      </c>
      <c r="H809" s="179">
        <v>2</v>
      </c>
      <c r="I809" s="180"/>
      <c r="J809" s="181">
        <f>ROUND(I809*H809,2)</f>
        <v>0</v>
      </c>
      <c r="K809" s="177" t="s">
        <v>1</v>
      </c>
      <c r="L809" s="37"/>
      <c r="M809" s="182" t="s">
        <v>1</v>
      </c>
      <c r="N809" s="183" t="s">
        <v>43</v>
      </c>
      <c r="O809" s="59"/>
      <c r="P809" s="184">
        <f>O809*H809</f>
        <v>0</v>
      </c>
      <c r="Q809" s="184">
        <v>4.0200000000000001E-3</v>
      </c>
      <c r="R809" s="184">
        <f>Q809*H809</f>
        <v>8.0400000000000003E-3</v>
      </c>
      <c r="S809" s="184">
        <v>0</v>
      </c>
      <c r="T809" s="185">
        <f>S809*H809</f>
        <v>0</v>
      </c>
      <c r="AR809" s="16" t="s">
        <v>250</v>
      </c>
      <c r="AT809" s="16" t="s">
        <v>135</v>
      </c>
      <c r="AU809" s="16" t="s">
        <v>81</v>
      </c>
      <c r="AY809" s="16" t="s">
        <v>133</v>
      </c>
      <c r="BE809" s="186">
        <f>IF(N809="základní",J809,0)</f>
        <v>0</v>
      </c>
      <c r="BF809" s="186">
        <f>IF(N809="snížená",J809,0)</f>
        <v>0</v>
      </c>
      <c r="BG809" s="186">
        <f>IF(N809="zákl. přenesená",J809,0)</f>
        <v>0</v>
      </c>
      <c r="BH809" s="186">
        <f>IF(N809="sníž. přenesená",J809,0)</f>
        <v>0</v>
      </c>
      <c r="BI809" s="186">
        <f>IF(N809="nulová",J809,0)</f>
        <v>0</v>
      </c>
      <c r="BJ809" s="16" t="s">
        <v>79</v>
      </c>
      <c r="BK809" s="186">
        <f>ROUND(I809*H809,2)</f>
        <v>0</v>
      </c>
      <c r="BL809" s="16" t="s">
        <v>250</v>
      </c>
      <c r="BM809" s="16" t="s">
        <v>942</v>
      </c>
    </row>
    <row r="810" spans="2:65" s="1" customFormat="1" ht="11.25">
      <c r="B810" s="33"/>
      <c r="C810" s="34"/>
      <c r="D810" s="187" t="s">
        <v>142</v>
      </c>
      <c r="E810" s="34"/>
      <c r="F810" s="188" t="s">
        <v>941</v>
      </c>
      <c r="G810" s="34"/>
      <c r="H810" s="34"/>
      <c r="I810" s="103"/>
      <c r="J810" s="34"/>
      <c r="K810" s="34"/>
      <c r="L810" s="37"/>
      <c r="M810" s="189"/>
      <c r="N810" s="59"/>
      <c r="O810" s="59"/>
      <c r="P810" s="59"/>
      <c r="Q810" s="59"/>
      <c r="R810" s="59"/>
      <c r="S810" s="59"/>
      <c r="T810" s="60"/>
      <c r="AT810" s="16" t="s">
        <v>142</v>
      </c>
      <c r="AU810" s="16" t="s">
        <v>81</v>
      </c>
    </row>
    <row r="811" spans="2:65" s="1" customFormat="1" ht="16.5" customHeight="1">
      <c r="B811" s="33"/>
      <c r="C811" s="222" t="s">
        <v>943</v>
      </c>
      <c r="D811" s="222" t="s">
        <v>505</v>
      </c>
      <c r="E811" s="223" t="s">
        <v>944</v>
      </c>
      <c r="F811" s="224" t="s">
        <v>945</v>
      </c>
      <c r="G811" s="225" t="s">
        <v>637</v>
      </c>
      <c r="H811" s="226">
        <v>2</v>
      </c>
      <c r="I811" s="227"/>
      <c r="J811" s="228">
        <f>ROUND(I811*H811,2)</f>
        <v>0</v>
      </c>
      <c r="K811" s="224" t="s">
        <v>1</v>
      </c>
      <c r="L811" s="229"/>
      <c r="M811" s="230" t="s">
        <v>1</v>
      </c>
      <c r="N811" s="231" t="s">
        <v>43</v>
      </c>
      <c r="O811" s="59"/>
      <c r="P811" s="184">
        <f>O811*H811</f>
        <v>0</v>
      </c>
      <c r="Q811" s="184">
        <v>1.7999999999999999E-2</v>
      </c>
      <c r="R811" s="184">
        <f>Q811*H811</f>
        <v>3.5999999999999997E-2</v>
      </c>
      <c r="S811" s="184">
        <v>0</v>
      </c>
      <c r="T811" s="185">
        <f>S811*H811</f>
        <v>0</v>
      </c>
      <c r="AR811" s="16" t="s">
        <v>425</v>
      </c>
      <c r="AT811" s="16" t="s">
        <v>505</v>
      </c>
      <c r="AU811" s="16" t="s">
        <v>81</v>
      </c>
      <c r="AY811" s="16" t="s">
        <v>133</v>
      </c>
      <c r="BE811" s="186">
        <f>IF(N811="základní",J811,0)</f>
        <v>0</v>
      </c>
      <c r="BF811" s="186">
        <f>IF(N811="snížená",J811,0)</f>
        <v>0</v>
      </c>
      <c r="BG811" s="186">
        <f>IF(N811="zákl. přenesená",J811,0)</f>
        <v>0</v>
      </c>
      <c r="BH811" s="186">
        <f>IF(N811="sníž. přenesená",J811,0)</f>
        <v>0</v>
      </c>
      <c r="BI811" s="186">
        <f>IF(N811="nulová",J811,0)</f>
        <v>0</v>
      </c>
      <c r="BJ811" s="16" t="s">
        <v>79</v>
      </c>
      <c r="BK811" s="186">
        <f>ROUND(I811*H811,2)</f>
        <v>0</v>
      </c>
      <c r="BL811" s="16" t="s">
        <v>250</v>
      </c>
      <c r="BM811" s="16" t="s">
        <v>946</v>
      </c>
    </row>
    <row r="812" spans="2:65" s="1" customFormat="1" ht="11.25">
      <c r="B812" s="33"/>
      <c r="C812" s="34"/>
      <c r="D812" s="187" t="s">
        <v>142</v>
      </c>
      <c r="E812" s="34"/>
      <c r="F812" s="188" t="s">
        <v>947</v>
      </c>
      <c r="G812" s="34"/>
      <c r="H812" s="34"/>
      <c r="I812" s="103"/>
      <c r="J812" s="34"/>
      <c r="K812" s="34"/>
      <c r="L812" s="37"/>
      <c r="M812" s="189"/>
      <c r="N812" s="59"/>
      <c r="O812" s="59"/>
      <c r="P812" s="59"/>
      <c r="Q812" s="59"/>
      <c r="R812" s="59"/>
      <c r="S812" s="59"/>
      <c r="T812" s="60"/>
      <c r="AT812" s="16" t="s">
        <v>142</v>
      </c>
      <c r="AU812" s="16" t="s">
        <v>81</v>
      </c>
    </row>
    <row r="813" spans="2:65" s="10" customFormat="1" ht="22.9" customHeight="1">
      <c r="B813" s="159"/>
      <c r="C813" s="160"/>
      <c r="D813" s="161" t="s">
        <v>71</v>
      </c>
      <c r="E813" s="173" t="s">
        <v>948</v>
      </c>
      <c r="F813" s="173" t="s">
        <v>949</v>
      </c>
      <c r="G813" s="160"/>
      <c r="H813" s="160"/>
      <c r="I813" s="163"/>
      <c r="J813" s="174">
        <f>BK813</f>
        <v>0</v>
      </c>
      <c r="K813" s="160"/>
      <c r="L813" s="165"/>
      <c r="M813" s="166"/>
      <c r="N813" s="167"/>
      <c r="O813" s="167"/>
      <c r="P813" s="168">
        <f>SUM(P814:P823)</f>
        <v>0</v>
      </c>
      <c r="Q813" s="167"/>
      <c r="R813" s="168">
        <f>SUM(R814:R823)</f>
        <v>4.8313999999999996E-2</v>
      </c>
      <c r="S813" s="167"/>
      <c r="T813" s="169">
        <f>SUM(T814:T823)</f>
        <v>0</v>
      </c>
      <c r="AR813" s="170" t="s">
        <v>81</v>
      </c>
      <c r="AT813" s="171" t="s">
        <v>71</v>
      </c>
      <c r="AU813" s="171" t="s">
        <v>79</v>
      </c>
      <c r="AY813" s="170" t="s">
        <v>133</v>
      </c>
      <c r="BK813" s="172">
        <f>SUM(BK814:BK823)</f>
        <v>0</v>
      </c>
    </row>
    <row r="814" spans="2:65" s="1" customFormat="1" ht="16.5" customHeight="1">
      <c r="B814" s="33"/>
      <c r="C814" s="175" t="s">
        <v>950</v>
      </c>
      <c r="D814" s="175" t="s">
        <v>135</v>
      </c>
      <c r="E814" s="176" t="s">
        <v>951</v>
      </c>
      <c r="F814" s="177" t="s">
        <v>952</v>
      </c>
      <c r="G814" s="178" t="s">
        <v>196</v>
      </c>
      <c r="H814" s="179">
        <v>345.1</v>
      </c>
      <c r="I814" s="180"/>
      <c r="J814" s="181">
        <f>ROUND(I814*H814,2)</f>
        <v>0</v>
      </c>
      <c r="K814" s="177" t="s">
        <v>953</v>
      </c>
      <c r="L814" s="37"/>
      <c r="M814" s="182" t="s">
        <v>1</v>
      </c>
      <c r="N814" s="183" t="s">
        <v>43</v>
      </c>
      <c r="O814" s="59"/>
      <c r="P814" s="184">
        <f>O814*H814</f>
        <v>0</v>
      </c>
      <c r="Q814" s="184">
        <v>0</v>
      </c>
      <c r="R814" s="184">
        <f>Q814*H814</f>
        <v>0</v>
      </c>
      <c r="S814" s="184">
        <v>0</v>
      </c>
      <c r="T814" s="185">
        <f>S814*H814</f>
        <v>0</v>
      </c>
      <c r="AR814" s="16" t="s">
        <v>250</v>
      </c>
      <c r="AT814" s="16" t="s">
        <v>135</v>
      </c>
      <c r="AU814" s="16" t="s">
        <v>81</v>
      </c>
      <c r="AY814" s="16" t="s">
        <v>133</v>
      </c>
      <c r="BE814" s="186">
        <f>IF(N814="základní",J814,0)</f>
        <v>0</v>
      </c>
      <c r="BF814" s="186">
        <f>IF(N814="snížená",J814,0)</f>
        <v>0</v>
      </c>
      <c r="BG814" s="186">
        <f>IF(N814="zákl. přenesená",J814,0)</f>
        <v>0</v>
      </c>
      <c r="BH814" s="186">
        <f>IF(N814="sníž. přenesená",J814,0)</f>
        <v>0</v>
      </c>
      <c r="BI814" s="186">
        <f>IF(N814="nulová",J814,0)</f>
        <v>0</v>
      </c>
      <c r="BJ814" s="16" t="s">
        <v>79</v>
      </c>
      <c r="BK814" s="186">
        <f>ROUND(I814*H814,2)</f>
        <v>0</v>
      </c>
      <c r="BL814" s="16" t="s">
        <v>250</v>
      </c>
      <c r="BM814" s="16" t="s">
        <v>954</v>
      </c>
    </row>
    <row r="815" spans="2:65" s="1" customFormat="1" ht="11.25">
      <c r="B815" s="33"/>
      <c r="C815" s="34"/>
      <c r="D815" s="187" t="s">
        <v>142</v>
      </c>
      <c r="E815" s="34"/>
      <c r="F815" s="188" t="s">
        <v>952</v>
      </c>
      <c r="G815" s="34"/>
      <c r="H815" s="34"/>
      <c r="I815" s="103"/>
      <c r="J815" s="34"/>
      <c r="K815" s="34"/>
      <c r="L815" s="37"/>
      <c r="M815" s="189"/>
      <c r="N815" s="59"/>
      <c r="O815" s="59"/>
      <c r="P815" s="59"/>
      <c r="Q815" s="59"/>
      <c r="R815" s="59"/>
      <c r="S815" s="59"/>
      <c r="T815" s="60"/>
      <c r="AT815" s="16" t="s">
        <v>142</v>
      </c>
      <c r="AU815" s="16" t="s">
        <v>81</v>
      </c>
    </row>
    <row r="816" spans="2:65" s="12" customFormat="1" ht="11.25">
      <c r="B816" s="200"/>
      <c r="C816" s="201"/>
      <c r="D816" s="187" t="s">
        <v>144</v>
      </c>
      <c r="E816" s="202" t="s">
        <v>1</v>
      </c>
      <c r="F816" s="203" t="s">
        <v>683</v>
      </c>
      <c r="G816" s="201"/>
      <c r="H816" s="204">
        <v>345.1</v>
      </c>
      <c r="I816" s="205"/>
      <c r="J816" s="201"/>
      <c r="K816" s="201"/>
      <c r="L816" s="206"/>
      <c r="M816" s="207"/>
      <c r="N816" s="208"/>
      <c r="O816" s="208"/>
      <c r="P816" s="208"/>
      <c r="Q816" s="208"/>
      <c r="R816" s="208"/>
      <c r="S816" s="208"/>
      <c r="T816" s="209"/>
      <c r="AT816" s="210" t="s">
        <v>144</v>
      </c>
      <c r="AU816" s="210" t="s">
        <v>81</v>
      </c>
      <c r="AV816" s="12" t="s">
        <v>81</v>
      </c>
      <c r="AW816" s="12" t="s">
        <v>33</v>
      </c>
      <c r="AX816" s="12" t="s">
        <v>79</v>
      </c>
      <c r="AY816" s="210" t="s">
        <v>133</v>
      </c>
    </row>
    <row r="817" spans="2:65" s="1" customFormat="1" ht="16.5" customHeight="1">
      <c r="B817" s="33"/>
      <c r="C817" s="222" t="s">
        <v>955</v>
      </c>
      <c r="D817" s="222" t="s">
        <v>505</v>
      </c>
      <c r="E817" s="223" t="s">
        <v>956</v>
      </c>
      <c r="F817" s="224" t="s">
        <v>957</v>
      </c>
      <c r="G817" s="225" t="s">
        <v>196</v>
      </c>
      <c r="H817" s="226">
        <v>345.1</v>
      </c>
      <c r="I817" s="227"/>
      <c r="J817" s="228">
        <f>ROUND(I817*H817,2)</f>
        <v>0</v>
      </c>
      <c r="K817" s="224" t="s">
        <v>139</v>
      </c>
      <c r="L817" s="229"/>
      <c r="M817" s="230" t="s">
        <v>1</v>
      </c>
      <c r="N817" s="231" t="s">
        <v>43</v>
      </c>
      <c r="O817" s="59"/>
      <c r="P817" s="184">
        <f>O817*H817</f>
        <v>0</v>
      </c>
      <c r="Q817" s="184">
        <v>1.3999999999999999E-4</v>
      </c>
      <c r="R817" s="184">
        <f>Q817*H817</f>
        <v>4.8313999999999996E-2</v>
      </c>
      <c r="S817" s="184">
        <v>0</v>
      </c>
      <c r="T817" s="185">
        <f>S817*H817</f>
        <v>0</v>
      </c>
      <c r="AR817" s="16" t="s">
        <v>425</v>
      </c>
      <c r="AT817" s="16" t="s">
        <v>505</v>
      </c>
      <c r="AU817" s="16" t="s">
        <v>81</v>
      </c>
      <c r="AY817" s="16" t="s">
        <v>133</v>
      </c>
      <c r="BE817" s="186">
        <f>IF(N817="základní",J817,0)</f>
        <v>0</v>
      </c>
      <c r="BF817" s="186">
        <f>IF(N817="snížená",J817,0)</f>
        <v>0</v>
      </c>
      <c r="BG817" s="186">
        <f>IF(N817="zákl. přenesená",J817,0)</f>
        <v>0</v>
      </c>
      <c r="BH817" s="186">
        <f>IF(N817="sníž. přenesená",J817,0)</f>
        <v>0</v>
      </c>
      <c r="BI817" s="186">
        <f>IF(N817="nulová",J817,0)</f>
        <v>0</v>
      </c>
      <c r="BJ817" s="16" t="s">
        <v>79</v>
      </c>
      <c r="BK817" s="186">
        <f>ROUND(I817*H817,2)</f>
        <v>0</v>
      </c>
      <c r="BL817" s="16" t="s">
        <v>250</v>
      </c>
      <c r="BM817" s="16" t="s">
        <v>958</v>
      </c>
    </row>
    <row r="818" spans="2:65" s="1" customFormat="1" ht="11.25">
      <c r="B818" s="33"/>
      <c r="C818" s="34"/>
      <c r="D818" s="187" t="s">
        <v>142</v>
      </c>
      <c r="E818" s="34"/>
      <c r="F818" s="188" t="s">
        <v>957</v>
      </c>
      <c r="G818" s="34"/>
      <c r="H818" s="34"/>
      <c r="I818" s="103"/>
      <c r="J818" s="34"/>
      <c r="K818" s="34"/>
      <c r="L818" s="37"/>
      <c r="M818" s="189"/>
      <c r="N818" s="59"/>
      <c r="O818" s="59"/>
      <c r="P818" s="59"/>
      <c r="Q818" s="59"/>
      <c r="R818" s="59"/>
      <c r="S818" s="59"/>
      <c r="T818" s="60"/>
      <c r="AT818" s="16" t="s">
        <v>142</v>
      </c>
      <c r="AU818" s="16" t="s">
        <v>81</v>
      </c>
    </row>
    <row r="819" spans="2:65" s="12" customFormat="1" ht="11.25">
      <c r="B819" s="200"/>
      <c r="C819" s="201"/>
      <c r="D819" s="187" t="s">
        <v>144</v>
      </c>
      <c r="E819" s="202" t="s">
        <v>1</v>
      </c>
      <c r="F819" s="203" t="s">
        <v>683</v>
      </c>
      <c r="G819" s="201"/>
      <c r="H819" s="204">
        <v>345.1</v>
      </c>
      <c r="I819" s="205"/>
      <c r="J819" s="201"/>
      <c r="K819" s="201"/>
      <c r="L819" s="206"/>
      <c r="M819" s="207"/>
      <c r="N819" s="208"/>
      <c r="O819" s="208"/>
      <c r="P819" s="208"/>
      <c r="Q819" s="208"/>
      <c r="R819" s="208"/>
      <c r="S819" s="208"/>
      <c r="T819" s="209"/>
      <c r="AT819" s="210" t="s">
        <v>144</v>
      </c>
      <c r="AU819" s="210" t="s">
        <v>81</v>
      </c>
      <c r="AV819" s="12" t="s">
        <v>81</v>
      </c>
      <c r="AW819" s="12" t="s">
        <v>33</v>
      </c>
      <c r="AX819" s="12" t="s">
        <v>79</v>
      </c>
      <c r="AY819" s="210" t="s">
        <v>133</v>
      </c>
    </row>
    <row r="820" spans="2:65" s="1" customFormat="1" ht="16.5" customHeight="1">
      <c r="B820" s="33"/>
      <c r="C820" s="175" t="s">
        <v>959</v>
      </c>
      <c r="D820" s="175" t="s">
        <v>135</v>
      </c>
      <c r="E820" s="176" t="s">
        <v>960</v>
      </c>
      <c r="F820" s="177" t="s">
        <v>961</v>
      </c>
      <c r="G820" s="178" t="s">
        <v>637</v>
      </c>
      <c r="H820" s="179">
        <v>1</v>
      </c>
      <c r="I820" s="180"/>
      <c r="J820" s="181">
        <f>ROUND(I820*H820,2)</f>
        <v>0</v>
      </c>
      <c r="K820" s="177" t="s">
        <v>1</v>
      </c>
      <c r="L820" s="37"/>
      <c r="M820" s="182" t="s">
        <v>1</v>
      </c>
      <c r="N820" s="183" t="s">
        <v>43</v>
      </c>
      <c r="O820" s="59"/>
      <c r="P820" s="184">
        <f>O820*H820</f>
        <v>0</v>
      </c>
      <c r="Q820" s="184">
        <v>0</v>
      </c>
      <c r="R820" s="184">
        <f>Q820*H820</f>
        <v>0</v>
      </c>
      <c r="S820" s="184">
        <v>0</v>
      </c>
      <c r="T820" s="185">
        <f>S820*H820</f>
        <v>0</v>
      </c>
      <c r="AR820" s="16" t="s">
        <v>140</v>
      </c>
      <c r="AT820" s="16" t="s">
        <v>135</v>
      </c>
      <c r="AU820" s="16" t="s">
        <v>81</v>
      </c>
      <c r="AY820" s="16" t="s">
        <v>133</v>
      </c>
      <c r="BE820" s="186">
        <f>IF(N820="základní",J820,0)</f>
        <v>0</v>
      </c>
      <c r="BF820" s="186">
        <f>IF(N820="snížená",J820,0)</f>
        <v>0</v>
      </c>
      <c r="BG820" s="186">
        <f>IF(N820="zákl. přenesená",J820,0)</f>
        <v>0</v>
      </c>
      <c r="BH820" s="186">
        <f>IF(N820="sníž. přenesená",J820,0)</f>
        <v>0</v>
      </c>
      <c r="BI820" s="186">
        <f>IF(N820="nulová",J820,0)</f>
        <v>0</v>
      </c>
      <c r="BJ820" s="16" t="s">
        <v>79</v>
      </c>
      <c r="BK820" s="186">
        <f>ROUND(I820*H820,2)</f>
        <v>0</v>
      </c>
      <c r="BL820" s="16" t="s">
        <v>140</v>
      </c>
      <c r="BM820" s="16" t="s">
        <v>962</v>
      </c>
    </row>
    <row r="821" spans="2:65" s="1" customFormat="1" ht="11.25">
      <c r="B821" s="33"/>
      <c r="C821" s="34"/>
      <c r="D821" s="187" t="s">
        <v>142</v>
      </c>
      <c r="E821" s="34"/>
      <c r="F821" s="188" t="s">
        <v>963</v>
      </c>
      <c r="G821" s="34"/>
      <c r="H821" s="34"/>
      <c r="I821" s="103"/>
      <c r="J821" s="34"/>
      <c r="K821" s="34"/>
      <c r="L821" s="37"/>
      <c r="M821" s="189"/>
      <c r="N821" s="59"/>
      <c r="O821" s="59"/>
      <c r="P821" s="59"/>
      <c r="Q821" s="59"/>
      <c r="R821" s="59"/>
      <c r="S821" s="59"/>
      <c r="T821" s="60"/>
      <c r="AT821" s="16" t="s">
        <v>142</v>
      </c>
      <c r="AU821" s="16" t="s">
        <v>81</v>
      </c>
    </row>
    <row r="822" spans="2:65" s="1" customFormat="1" ht="16.5" customHeight="1">
      <c r="B822" s="33"/>
      <c r="C822" s="175" t="s">
        <v>964</v>
      </c>
      <c r="D822" s="175" t="s">
        <v>135</v>
      </c>
      <c r="E822" s="176" t="s">
        <v>965</v>
      </c>
      <c r="F822" s="177" t="s">
        <v>966</v>
      </c>
      <c r="G822" s="178" t="s">
        <v>637</v>
      </c>
      <c r="H822" s="179">
        <v>1</v>
      </c>
      <c r="I822" s="180"/>
      <c r="J822" s="181">
        <f>ROUND(I822*H822,2)</f>
        <v>0</v>
      </c>
      <c r="K822" s="177" t="s">
        <v>1</v>
      </c>
      <c r="L822" s="37"/>
      <c r="M822" s="182" t="s">
        <v>1</v>
      </c>
      <c r="N822" s="183" t="s">
        <v>43</v>
      </c>
      <c r="O822" s="59"/>
      <c r="P822" s="184">
        <f>O822*H822</f>
        <v>0</v>
      </c>
      <c r="Q822" s="184">
        <v>0</v>
      </c>
      <c r="R822" s="184">
        <f>Q822*H822</f>
        <v>0</v>
      </c>
      <c r="S822" s="184">
        <v>0</v>
      </c>
      <c r="T822" s="185">
        <f>S822*H822</f>
        <v>0</v>
      </c>
      <c r="AR822" s="16" t="s">
        <v>140</v>
      </c>
      <c r="AT822" s="16" t="s">
        <v>135</v>
      </c>
      <c r="AU822" s="16" t="s">
        <v>81</v>
      </c>
      <c r="AY822" s="16" t="s">
        <v>133</v>
      </c>
      <c r="BE822" s="186">
        <f>IF(N822="základní",J822,0)</f>
        <v>0</v>
      </c>
      <c r="BF822" s="186">
        <f>IF(N822="snížená",J822,0)</f>
        <v>0</v>
      </c>
      <c r="BG822" s="186">
        <f>IF(N822="zákl. přenesená",J822,0)</f>
        <v>0</v>
      </c>
      <c r="BH822" s="186">
        <f>IF(N822="sníž. přenesená",J822,0)</f>
        <v>0</v>
      </c>
      <c r="BI822" s="186">
        <f>IF(N822="nulová",J822,0)</f>
        <v>0</v>
      </c>
      <c r="BJ822" s="16" t="s">
        <v>79</v>
      </c>
      <c r="BK822" s="186">
        <f>ROUND(I822*H822,2)</f>
        <v>0</v>
      </c>
      <c r="BL822" s="16" t="s">
        <v>140</v>
      </c>
      <c r="BM822" s="16" t="s">
        <v>967</v>
      </c>
    </row>
    <row r="823" spans="2:65" s="1" customFormat="1" ht="11.25">
      <c r="B823" s="33"/>
      <c r="C823" s="34"/>
      <c r="D823" s="187" t="s">
        <v>142</v>
      </c>
      <c r="E823" s="34"/>
      <c r="F823" s="188" t="s">
        <v>968</v>
      </c>
      <c r="G823" s="34"/>
      <c r="H823" s="34"/>
      <c r="I823" s="103"/>
      <c r="J823" s="34"/>
      <c r="K823" s="34"/>
      <c r="L823" s="37"/>
      <c r="M823" s="232"/>
      <c r="N823" s="233"/>
      <c r="O823" s="233"/>
      <c r="P823" s="233"/>
      <c r="Q823" s="233"/>
      <c r="R823" s="233"/>
      <c r="S823" s="233"/>
      <c r="T823" s="234"/>
      <c r="AT823" s="16" t="s">
        <v>142</v>
      </c>
      <c r="AU823" s="16" t="s">
        <v>81</v>
      </c>
    </row>
    <row r="824" spans="2:65" s="1" customFormat="1" ht="6.95" customHeight="1">
      <c r="B824" s="45"/>
      <c r="C824" s="46"/>
      <c r="D824" s="46"/>
      <c r="E824" s="46"/>
      <c r="F824" s="46"/>
      <c r="G824" s="46"/>
      <c r="H824" s="46"/>
      <c r="I824" s="125"/>
      <c r="J824" s="46"/>
      <c r="K824" s="46"/>
      <c r="L824" s="37"/>
    </row>
  </sheetData>
  <sheetProtection algorithmName="SHA-512" hashValue="thBWWH8jdSvjHOhTDvw6hjFi/GggvoLJnbmTRc5adGORUm90Wdy3xLiqLMbxg7f+mxowpXINZKBwmXWb1Hycug==" saltValue="4ew7l5POQN4ImrXHT1Da1sPZ5UB7MwUlJvqTIGflsGBySIDSJM74sUP+jn1RsXXglSzdfyK22S4vELYvxj6SYA==" spinCount="100000" sheet="1" objects="1" scenarios="1" formatColumns="0" formatRows="0" autoFilter="0"/>
  <autoFilter ref="C90:K823" xr:uid="{00000000-0009-0000-0000-000001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628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6" t="s">
        <v>83</v>
      </c>
      <c r="AZ2" s="97" t="s">
        <v>95</v>
      </c>
      <c r="BA2" s="97" t="s">
        <v>96</v>
      </c>
      <c r="BB2" s="97" t="s">
        <v>1</v>
      </c>
      <c r="BC2" s="97" t="s">
        <v>969</v>
      </c>
      <c r="BD2" s="97" t="s">
        <v>81</v>
      </c>
    </row>
    <row r="3" spans="2:56" ht="6.95" customHeight="1">
      <c r="B3" s="98"/>
      <c r="C3" s="99"/>
      <c r="D3" s="99"/>
      <c r="E3" s="99"/>
      <c r="F3" s="99"/>
      <c r="G3" s="99"/>
      <c r="H3" s="99"/>
      <c r="I3" s="100"/>
      <c r="J3" s="99"/>
      <c r="K3" s="99"/>
      <c r="L3" s="19"/>
      <c r="AT3" s="16" t="s">
        <v>81</v>
      </c>
    </row>
    <row r="4" spans="2:56" ht="24.95" customHeight="1">
      <c r="B4" s="19"/>
      <c r="D4" s="101" t="s">
        <v>98</v>
      </c>
      <c r="L4" s="19"/>
      <c r="M4" s="23" t="s">
        <v>10</v>
      </c>
      <c r="AT4" s="16" t="s">
        <v>4</v>
      </c>
    </row>
    <row r="5" spans="2:56" ht="6.95" customHeight="1">
      <c r="B5" s="19"/>
      <c r="L5" s="19"/>
    </row>
    <row r="6" spans="2:56" ht="12" customHeight="1">
      <c r="B6" s="19"/>
      <c r="D6" s="102" t="s">
        <v>16</v>
      </c>
      <c r="L6" s="19"/>
    </row>
    <row r="7" spans="2:56" ht="16.5" customHeight="1">
      <c r="B7" s="19"/>
      <c r="E7" s="286" t="str">
        <f>'Rekapitulace stavby'!K6</f>
        <v>Kanalizace Kolín - Zibohlavy</v>
      </c>
      <c r="F7" s="287"/>
      <c r="G7" s="287"/>
      <c r="H7" s="287"/>
      <c r="L7" s="19"/>
    </row>
    <row r="8" spans="2:56" s="1" customFormat="1" ht="12" customHeight="1">
      <c r="B8" s="37"/>
      <c r="D8" s="102" t="s">
        <v>99</v>
      </c>
      <c r="I8" s="103"/>
      <c r="L8" s="37"/>
    </row>
    <row r="9" spans="2:56" s="1" customFormat="1" ht="36.950000000000003" customHeight="1">
      <c r="B9" s="37"/>
      <c r="E9" s="288" t="s">
        <v>970</v>
      </c>
      <c r="F9" s="289"/>
      <c r="G9" s="289"/>
      <c r="H9" s="289"/>
      <c r="I9" s="103"/>
      <c r="L9" s="37"/>
    </row>
    <row r="10" spans="2:56" s="1" customFormat="1" ht="11.25">
      <c r="B10" s="37"/>
      <c r="I10" s="103"/>
      <c r="L10" s="37"/>
    </row>
    <row r="11" spans="2:56" s="1" customFormat="1" ht="12" customHeight="1">
      <c r="B11" s="37"/>
      <c r="D11" s="102" t="s">
        <v>18</v>
      </c>
      <c r="F11" s="16" t="s">
        <v>19</v>
      </c>
      <c r="I11" s="104" t="s">
        <v>20</v>
      </c>
      <c r="J11" s="16" t="s">
        <v>1</v>
      </c>
      <c r="L11" s="37"/>
    </row>
    <row r="12" spans="2:56" s="1" customFormat="1" ht="12" customHeight="1">
      <c r="B12" s="37"/>
      <c r="D12" s="102" t="s">
        <v>21</v>
      </c>
      <c r="F12" s="16" t="s">
        <v>22</v>
      </c>
      <c r="I12" s="104" t="s">
        <v>23</v>
      </c>
      <c r="J12" s="105" t="str">
        <f>'Rekapitulace stavby'!AN8</f>
        <v>8. 1. 2018</v>
      </c>
      <c r="L12" s="37"/>
    </row>
    <row r="13" spans="2:56" s="1" customFormat="1" ht="10.9" customHeight="1">
      <c r="B13" s="37"/>
      <c r="I13" s="103"/>
      <c r="L13" s="37"/>
    </row>
    <row r="14" spans="2:56" s="1" customFormat="1" ht="12" customHeight="1">
      <c r="B14" s="37"/>
      <c r="D14" s="102" t="s">
        <v>25</v>
      </c>
      <c r="I14" s="104" t="s">
        <v>26</v>
      </c>
      <c r="J14" s="16" t="s">
        <v>1</v>
      </c>
      <c r="L14" s="37"/>
    </row>
    <row r="15" spans="2:56" s="1" customFormat="1" ht="18" customHeight="1">
      <c r="B15" s="37"/>
      <c r="E15" s="16" t="s">
        <v>27</v>
      </c>
      <c r="I15" s="104" t="s">
        <v>28</v>
      </c>
      <c r="J15" s="16" t="s">
        <v>1</v>
      </c>
      <c r="L15" s="37"/>
    </row>
    <row r="16" spans="2:56" s="1" customFormat="1" ht="6.95" customHeight="1">
      <c r="B16" s="37"/>
      <c r="I16" s="103"/>
      <c r="L16" s="37"/>
    </row>
    <row r="17" spans="2:12" s="1" customFormat="1" ht="12" customHeight="1">
      <c r="B17" s="37"/>
      <c r="D17" s="102" t="s">
        <v>29</v>
      </c>
      <c r="I17" s="104" t="s">
        <v>26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0" t="str">
        <f>'Rekapitulace stavby'!E14</f>
        <v>Vyplň údaj</v>
      </c>
      <c r="F18" s="291"/>
      <c r="G18" s="291"/>
      <c r="H18" s="291"/>
      <c r="I18" s="104" t="s">
        <v>28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3"/>
      <c r="L19" s="37"/>
    </row>
    <row r="20" spans="2:12" s="1" customFormat="1" ht="12" customHeight="1">
      <c r="B20" s="37"/>
      <c r="D20" s="102" t="s">
        <v>31</v>
      </c>
      <c r="I20" s="104" t="s">
        <v>26</v>
      </c>
      <c r="J20" s="16" t="s">
        <v>1</v>
      </c>
      <c r="L20" s="37"/>
    </row>
    <row r="21" spans="2:12" s="1" customFormat="1" ht="18" customHeight="1">
      <c r="B21" s="37"/>
      <c r="E21" s="16" t="s">
        <v>32</v>
      </c>
      <c r="I21" s="104" t="s">
        <v>28</v>
      </c>
      <c r="J21" s="16" t="s">
        <v>1</v>
      </c>
      <c r="L21" s="37"/>
    </row>
    <row r="22" spans="2:12" s="1" customFormat="1" ht="6.95" customHeight="1">
      <c r="B22" s="37"/>
      <c r="I22" s="103"/>
      <c r="L22" s="37"/>
    </row>
    <row r="23" spans="2:12" s="1" customFormat="1" ht="12" customHeight="1">
      <c r="B23" s="37"/>
      <c r="D23" s="102" t="s">
        <v>34</v>
      </c>
      <c r="I23" s="104" t="s">
        <v>26</v>
      </c>
      <c r="J23" s="16" t="s">
        <v>1</v>
      </c>
      <c r="L23" s="37"/>
    </row>
    <row r="24" spans="2:12" s="1" customFormat="1" ht="18" customHeight="1">
      <c r="B24" s="37"/>
      <c r="E24" s="16" t="s">
        <v>35</v>
      </c>
      <c r="I24" s="104" t="s">
        <v>28</v>
      </c>
      <c r="J24" s="16" t="s">
        <v>1</v>
      </c>
      <c r="L24" s="37"/>
    </row>
    <row r="25" spans="2:12" s="1" customFormat="1" ht="6.95" customHeight="1">
      <c r="B25" s="37"/>
      <c r="I25" s="103"/>
      <c r="L25" s="37"/>
    </row>
    <row r="26" spans="2:12" s="1" customFormat="1" ht="12" customHeight="1">
      <c r="B26" s="37"/>
      <c r="D26" s="102" t="s">
        <v>36</v>
      </c>
      <c r="I26" s="103"/>
      <c r="L26" s="37"/>
    </row>
    <row r="27" spans="2:12" s="6" customFormat="1" ht="16.5" customHeight="1">
      <c r="B27" s="106"/>
      <c r="E27" s="292" t="s">
        <v>1</v>
      </c>
      <c r="F27" s="292"/>
      <c r="G27" s="292"/>
      <c r="H27" s="292"/>
      <c r="I27" s="107"/>
      <c r="L27" s="106"/>
    </row>
    <row r="28" spans="2:12" s="1" customFormat="1" ht="6.95" customHeight="1">
      <c r="B28" s="37"/>
      <c r="I28" s="103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08"/>
      <c r="J29" s="55"/>
      <c r="K29" s="55"/>
      <c r="L29" s="37"/>
    </row>
    <row r="30" spans="2:12" s="1" customFormat="1" ht="25.35" customHeight="1">
      <c r="B30" s="37"/>
      <c r="D30" s="109" t="s">
        <v>38</v>
      </c>
      <c r="I30" s="103"/>
      <c r="J30" s="110">
        <f>ROUND(J89,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08"/>
      <c r="J31" s="55"/>
      <c r="K31" s="55"/>
      <c r="L31" s="37"/>
    </row>
    <row r="32" spans="2:12" s="1" customFormat="1" ht="14.45" customHeight="1">
      <c r="B32" s="37"/>
      <c r="F32" s="111" t="s">
        <v>40</v>
      </c>
      <c r="I32" s="112" t="s">
        <v>39</v>
      </c>
      <c r="J32" s="111" t="s">
        <v>41</v>
      </c>
      <c r="L32" s="37"/>
    </row>
    <row r="33" spans="2:12" s="1" customFormat="1" ht="14.45" customHeight="1">
      <c r="B33" s="37"/>
      <c r="D33" s="102" t="s">
        <v>42</v>
      </c>
      <c r="E33" s="102" t="s">
        <v>43</v>
      </c>
      <c r="F33" s="113">
        <f>ROUND((SUM(BE89:BE627)),  2)</f>
        <v>0</v>
      </c>
      <c r="I33" s="114">
        <v>0.21</v>
      </c>
      <c r="J33" s="113">
        <f>ROUND(((SUM(BE89:BE627))*I33),  2)</f>
        <v>0</v>
      </c>
      <c r="L33" s="37"/>
    </row>
    <row r="34" spans="2:12" s="1" customFormat="1" ht="14.45" customHeight="1">
      <c r="B34" s="37"/>
      <c r="E34" s="102" t="s">
        <v>44</v>
      </c>
      <c r="F34" s="113">
        <f>ROUND((SUM(BF89:BF627)),  2)</f>
        <v>0</v>
      </c>
      <c r="I34" s="114">
        <v>0.15</v>
      </c>
      <c r="J34" s="113">
        <f>ROUND(((SUM(BF89:BF627))*I34),  2)</f>
        <v>0</v>
      </c>
      <c r="L34" s="37"/>
    </row>
    <row r="35" spans="2:12" s="1" customFormat="1" ht="14.45" hidden="1" customHeight="1">
      <c r="B35" s="37"/>
      <c r="E35" s="102" t="s">
        <v>45</v>
      </c>
      <c r="F35" s="113">
        <f>ROUND((SUM(BG89:BG627)),  2)</f>
        <v>0</v>
      </c>
      <c r="I35" s="114">
        <v>0.21</v>
      </c>
      <c r="J35" s="113">
        <f>0</f>
        <v>0</v>
      </c>
      <c r="L35" s="37"/>
    </row>
    <row r="36" spans="2:12" s="1" customFormat="1" ht="14.45" hidden="1" customHeight="1">
      <c r="B36" s="37"/>
      <c r="E36" s="102" t="s">
        <v>46</v>
      </c>
      <c r="F36" s="113">
        <f>ROUND((SUM(BH89:BH627)),  2)</f>
        <v>0</v>
      </c>
      <c r="I36" s="114">
        <v>0.15</v>
      </c>
      <c r="J36" s="113">
        <f>0</f>
        <v>0</v>
      </c>
      <c r="L36" s="37"/>
    </row>
    <row r="37" spans="2:12" s="1" customFormat="1" ht="14.45" hidden="1" customHeight="1">
      <c r="B37" s="37"/>
      <c r="E37" s="102" t="s">
        <v>47</v>
      </c>
      <c r="F37" s="113">
        <f>ROUND((SUM(BI89:BI627)),  2)</f>
        <v>0</v>
      </c>
      <c r="I37" s="114">
        <v>0</v>
      </c>
      <c r="J37" s="113">
        <f>0</f>
        <v>0</v>
      </c>
      <c r="L37" s="37"/>
    </row>
    <row r="38" spans="2:12" s="1" customFormat="1" ht="6.95" customHeight="1">
      <c r="B38" s="37"/>
      <c r="I38" s="103"/>
      <c r="L38" s="37"/>
    </row>
    <row r="39" spans="2:12" s="1" customFormat="1" ht="25.35" customHeight="1">
      <c r="B39" s="37"/>
      <c r="C39" s="115"/>
      <c r="D39" s="116" t="s">
        <v>48</v>
      </c>
      <c r="E39" s="117"/>
      <c r="F39" s="117"/>
      <c r="G39" s="118" t="s">
        <v>49</v>
      </c>
      <c r="H39" s="119" t="s">
        <v>50</v>
      </c>
      <c r="I39" s="120"/>
      <c r="J39" s="121">
        <f>SUM(J30:J37)</f>
        <v>0</v>
      </c>
      <c r="K39" s="122"/>
      <c r="L39" s="37"/>
    </row>
    <row r="40" spans="2:12" s="1" customFormat="1" ht="14.45" customHeight="1">
      <c r="B40" s="123"/>
      <c r="C40" s="124"/>
      <c r="D40" s="124"/>
      <c r="E40" s="124"/>
      <c r="F40" s="124"/>
      <c r="G40" s="124"/>
      <c r="H40" s="124"/>
      <c r="I40" s="125"/>
      <c r="J40" s="124"/>
      <c r="K40" s="124"/>
      <c r="L40" s="37"/>
    </row>
    <row r="44" spans="2:12" s="1" customFormat="1" ht="6.95" customHeight="1">
      <c r="B44" s="126"/>
      <c r="C44" s="127"/>
      <c r="D44" s="127"/>
      <c r="E44" s="127"/>
      <c r="F44" s="127"/>
      <c r="G44" s="127"/>
      <c r="H44" s="127"/>
      <c r="I44" s="128"/>
      <c r="J44" s="127"/>
      <c r="K44" s="127"/>
      <c r="L44" s="37"/>
    </row>
    <row r="45" spans="2:12" s="1" customFormat="1" ht="24.95" customHeight="1">
      <c r="B45" s="33"/>
      <c r="C45" s="22" t="s">
        <v>101</v>
      </c>
      <c r="D45" s="34"/>
      <c r="E45" s="34"/>
      <c r="F45" s="34"/>
      <c r="G45" s="34"/>
      <c r="H45" s="34"/>
      <c r="I45" s="103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3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3"/>
      <c r="J47" s="34"/>
      <c r="K47" s="34"/>
      <c r="L47" s="37"/>
    </row>
    <row r="48" spans="2:12" s="1" customFormat="1" ht="16.5" customHeight="1">
      <c r="B48" s="33"/>
      <c r="C48" s="34"/>
      <c r="D48" s="34"/>
      <c r="E48" s="293" t="str">
        <f>E7</f>
        <v>Kanalizace Kolín - Zibohlavy</v>
      </c>
      <c r="F48" s="294"/>
      <c r="G48" s="294"/>
      <c r="H48" s="294"/>
      <c r="I48" s="103"/>
      <c r="J48" s="34"/>
      <c r="K48" s="34"/>
      <c r="L48" s="37"/>
    </row>
    <row r="49" spans="2:47" s="1" customFormat="1" ht="12" customHeight="1">
      <c r="B49" s="33"/>
      <c r="C49" s="28" t="s">
        <v>99</v>
      </c>
      <c r="D49" s="34"/>
      <c r="E49" s="34"/>
      <c r="F49" s="34"/>
      <c r="G49" s="34"/>
      <c r="H49" s="34"/>
      <c r="I49" s="103"/>
      <c r="J49" s="34"/>
      <c r="K49" s="34"/>
      <c r="L49" s="37"/>
    </row>
    <row r="50" spans="2:47" s="1" customFormat="1" ht="16.5" customHeight="1">
      <c r="B50" s="33"/>
      <c r="C50" s="34"/>
      <c r="D50" s="34"/>
      <c r="E50" s="265" t="str">
        <f>E9</f>
        <v>ZobohKanalVedlStok - Kanalizace Kolín - Zibohlavy</v>
      </c>
      <c r="F50" s="264"/>
      <c r="G50" s="264"/>
      <c r="H50" s="264"/>
      <c r="I50" s="103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3"/>
      <c r="J51" s="34"/>
      <c r="K51" s="34"/>
      <c r="L51" s="37"/>
    </row>
    <row r="52" spans="2:47" s="1" customFormat="1" ht="12" customHeight="1">
      <c r="B52" s="33"/>
      <c r="C52" s="28" t="s">
        <v>21</v>
      </c>
      <c r="D52" s="34"/>
      <c r="E52" s="34"/>
      <c r="F52" s="26" t="str">
        <f>F12</f>
        <v>Zibohlavy</v>
      </c>
      <c r="G52" s="34"/>
      <c r="H52" s="34"/>
      <c r="I52" s="104" t="s">
        <v>23</v>
      </c>
      <c r="J52" s="54" t="str">
        <f>IF(J12="","",J12)</f>
        <v>8. 1. 2018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3"/>
      <c r="J53" s="34"/>
      <c r="K53" s="34"/>
      <c r="L53" s="37"/>
    </row>
    <row r="54" spans="2:47" s="1" customFormat="1" ht="13.7" customHeight="1">
      <c r="B54" s="33"/>
      <c r="C54" s="28" t="s">
        <v>25</v>
      </c>
      <c r="D54" s="34"/>
      <c r="E54" s="34"/>
      <c r="F54" s="26" t="str">
        <f>E15</f>
        <v>Město Kolín</v>
      </c>
      <c r="G54" s="34"/>
      <c r="H54" s="34"/>
      <c r="I54" s="104" t="s">
        <v>31</v>
      </c>
      <c r="J54" s="31" t="str">
        <f>E21</f>
        <v>VODOS Kolín s.r.o.</v>
      </c>
      <c r="K54" s="34"/>
      <c r="L54" s="37"/>
    </row>
    <row r="55" spans="2:47" s="1" customFormat="1" ht="13.7" customHeight="1">
      <c r="B55" s="33"/>
      <c r="C55" s="28" t="s">
        <v>29</v>
      </c>
      <c r="D55" s="34"/>
      <c r="E55" s="34"/>
      <c r="F55" s="26" t="str">
        <f>IF(E18="","",E18)</f>
        <v>Vyplň údaj</v>
      </c>
      <c r="G55" s="34"/>
      <c r="H55" s="34"/>
      <c r="I55" s="104" t="s">
        <v>34</v>
      </c>
      <c r="J55" s="31" t="str">
        <f>E24</f>
        <v>Pešek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3"/>
      <c r="J56" s="34"/>
      <c r="K56" s="34"/>
      <c r="L56" s="37"/>
    </row>
    <row r="57" spans="2:47" s="1" customFormat="1" ht="29.25" customHeight="1">
      <c r="B57" s="33"/>
      <c r="C57" s="129" t="s">
        <v>102</v>
      </c>
      <c r="D57" s="130"/>
      <c r="E57" s="130"/>
      <c r="F57" s="130"/>
      <c r="G57" s="130"/>
      <c r="H57" s="130"/>
      <c r="I57" s="131"/>
      <c r="J57" s="132" t="s">
        <v>103</v>
      </c>
      <c r="K57" s="130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3"/>
      <c r="J58" s="34"/>
      <c r="K58" s="34"/>
      <c r="L58" s="37"/>
    </row>
    <row r="59" spans="2:47" s="1" customFormat="1" ht="22.9" customHeight="1">
      <c r="B59" s="33"/>
      <c r="C59" s="133" t="s">
        <v>104</v>
      </c>
      <c r="D59" s="34"/>
      <c r="E59" s="34"/>
      <c r="F59" s="34"/>
      <c r="G59" s="34"/>
      <c r="H59" s="34"/>
      <c r="I59" s="103"/>
      <c r="J59" s="72">
        <f>J89</f>
        <v>0</v>
      </c>
      <c r="K59" s="34"/>
      <c r="L59" s="37"/>
      <c r="AU59" s="16" t="s">
        <v>105</v>
      </c>
    </row>
    <row r="60" spans="2:47" s="7" customFormat="1" ht="24.95" customHeight="1">
      <c r="B60" s="134"/>
      <c r="C60" s="135"/>
      <c r="D60" s="136" t="s">
        <v>106</v>
      </c>
      <c r="E60" s="137"/>
      <c r="F60" s="137"/>
      <c r="G60" s="137"/>
      <c r="H60" s="137"/>
      <c r="I60" s="138"/>
      <c r="J60" s="139">
        <f>J90</f>
        <v>0</v>
      </c>
      <c r="K60" s="135"/>
      <c r="L60" s="140"/>
    </row>
    <row r="61" spans="2:47" s="8" customFormat="1" ht="19.899999999999999" customHeight="1">
      <c r="B61" s="141"/>
      <c r="C61" s="142"/>
      <c r="D61" s="143" t="s">
        <v>107</v>
      </c>
      <c r="E61" s="144"/>
      <c r="F61" s="144"/>
      <c r="G61" s="144"/>
      <c r="H61" s="144"/>
      <c r="I61" s="145"/>
      <c r="J61" s="146">
        <f>J91</f>
        <v>0</v>
      </c>
      <c r="K61" s="142"/>
      <c r="L61" s="147"/>
    </row>
    <row r="62" spans="2:47" s="8" customFormat="1" ht="19.899999999999999" customHeight="1">
      <c r="B62" s="141"/>
      <c r="C62" s="142"/>
      <c r="D62" s="143" t="s">
        <v>108</v>
      </c>
      <c r="E62" s="144"/>
      <c r="F62" s="144"/>
      <c r="G62" s="144"/>
      <c r="H62" s="144"/>
      <c r="I62" s="145"/>
      <c r="J62" s="146">
        <f>J422</f>
        <v>0</v>
      </c>
      <c r="K62" s="142"/>
      <c r="L62" s="147"/>
    </row>
    <row r="63" spans="2:47" s="8" customFormat="1" ht="19.899999999999999" customHeight="1">
      <c r="B63" s="141"/>
      <c r="C63" s="142"/>
      <c r="D63" s="143" t="s">
        <v>109</v>
      </c>
      <c r="E63" s="144"/>
      <c r="F63" s="144"/>
      <c r="G63" s="144"/>
      <c r="H63" s="144"/>
      <c r="I63" s="145"/>
      <c r="J63" s="146">
        <f>J427</f>
        <v>0</v>
      </c>
      <c r="K63" s="142"/>
      <c r="L63" s="147"/>
    </row>
    <row r="64" spans="2:47" s="8" customFormat="1" ht="19.899999999999999" customHeight="1">
      <c r="B64" s="141"/>
      <c r="C64" s="142"/>
      <c r="D64" s="143" t="s">
        <v>110</v>
      </c>
      <c r="E64" s="144"/>
      <c r="F64" s="144"/>
      <c r="G64" s="144"/>
      <c r="H64" s="144"/>
      <c r="I64" s="145"/>
      <c r="J64" s="146">
        <f>J454</f>
        <v>0</v>
      </c>
      <c r="K64" s="142"/>
      <c r="L64" s="147"/>
    </row>
    <row r="65" spans="2:12" s="8" customFormat="1" ht="19.899999999999999" customHeight="1">
      <c r="B65" s="141"/>
      <c r="C65" s="142"/>
      <c r="D65" s="143" t="s">
        <v>111</v>
      </c>
      <c r="E65" s="144"/>
      <c r="F65" s="144"/>
      <c r="G65" s="144"/>
      <c r="H65" s="144"/>
      <c r="I65" s="145"/>
      <c r="J65" s="146">
        <f>J528</f>
        <v>0</v>
      </c>
      <c r="K65" s="142"/>
      <c r="L65" s="147"/>
    </row>
    <row r="66" spans="2:12" s="8" customFormat="1" ht="19.899999999999999" customHeight="1">
      <c r="B66" s="141"/>
      <c r="C66" s="142"/>
      <c r="D66" s="143" t="s">
        <v>112</v>
      </c>
      <c r="E66" s="144"/>
      <c r="F66" s="144"/>
      <c r="G66" s="144"/>
      <c r="H66" s="144"/>
      <c r="I66" s="145"/>
      <c r="J66" s="146">
        <f>J576</f>
        <v>0</v>
      </c>
      <c r="K66" s="142"/>
      <c r="L66" s="147"/>
    </row>
    <row r="67" spans="2:12" s="8" customFormat="1" ht="14.85" customHeight="1">
      <c r="B67" s="141"/>
      <c r="C67" s="142"/>
      <c r="D67" s="143" t="s">
        <v>113</v>
      </c>
      <c r="E67" s="144"/>
      <c r="F67" s="144"/>
      <c r="G67" s="144"/>
      <c r="H67" s="144"/>
      <c r="I67" s="145"/>
      <c r="J67" s="146">
        <f>J603</f>
        <v>0</v>
      </c>
      <c r="K67" s="142"/>
      <c r="L67" s="147"/>
    </row>
    <row r="68" spans="2:12" s="7" customFormat="1" ht="24.95" customHeight="1">
      <c r="B68" s="134"/>
      <c r="C68" s="135"/>
      <c r="D68" s="136" t="s">
        <v>114</v>
      </c>
      <c r="E68" s="137"/>
      <c r="F68" s="137"/>
      <c r="G68" s="137"/>
      <c r="H68" s="137"/>
      <c r="I68" s="138"/>
      <c r="J68" s="139">
        <f>J612</f>
        <v>0</v>
      </c>
      <c r="K68" s="135"/>
      <c r="L68" s="140"/>
    </row>
    <row r="69" spans="2:12" s="8" customFormat="1" ht="19.899999999999999" customHeight="1">
      <c r="B69" s="141"/>
      <c r="C69" s="142"/>
      <c r="D69" s="143" t="s">
        <v>115</v>
      </c>
      <c r="E69" s="144"/>
      <c r="F69" s="144"/>
      <c r="G69" s="144"/>
      <c r="H69" s="144"/>
      <c r="I69" s="145"/>
      <c r="J69" s="146">
        <f>J613</f>
        <v>0</v>
      </c>
      <c r="K69" s="142"/>
      <c r="L69" s="147"/>
    </row>
    <row r="70" spans="2:12" s="1" customFormat="1" ht="21.75" customHeight="1">
      <c r="B70" s="33"/>
      <c r="C70" s="34"/>
      <c r="D70" s="34"/>
      <c r="E70" s="34"/>
      <c r="F70" s="34"/>
      <c r="G70" s="34"/>
      <c r="H70" s="34"/>
      <c r="I70" s="103"/>
      <c r="J70" s="34"/>
      <c r="K70" s="34"/>
      <c r="L70" s="37"/>
    </row>
    <row r="71" spans="2:12" s="1" customFormat="1" ht="6.95" customHeight="1">
      <c r="B71" s="45"/>
      <c r="C71" s="46"/>
      <c r="D71" s="46"/>
      <c r="E71" s="46"/>
      <c r="F71" s="46"/>
      <c r="G71" s="46"/>
      <c r="H71" s="46"/>
      <c r="I71" s="125"/>
      <c r="J71" s="46"/>
      <c r="K71" s="46"/>
      <c r="L71" s="37"/>
    </row>
    <row r="75" spans="2:12" s="1" customFormat="1" ht="6.95" customHeight="1">
      <c r="B75" s="47"/>
      <c r="C75" s="48"/>
      <c r="D75" s="48"/>
      <c r="E75" s="48"/>
      <c r="F75" s="48"/>
      <c r="G75" s="48"/>
      <c r="H75" s="48"/>
      <c r="I75" s="128"/>
      <c r="J75" s="48"/>
      <c r="K75" s="48"/>
      <c r="L75" s="37"/>
    </row>
    <row r="76" spans="2:12" s="1" customFormat="1" ht="24.95" customHeight="1">
      <c r="B76" s="33"/>
      <c r="C76" s="22" t="s">
        <v>118</v>
      </c>
      <c r="D76" s="34"/>
      <c r="E76" s="34"/>
      <c r="F76" s="34"/>
      <c r="G76" s="34"/>
      <c r="H76" s="34"/>
      <c r="I76" s="103"/>
      <c r="J76" s="34"/>
      <c r="K76" s="34"/>
      <c r="L76" s="37"/>
    </row>
    <row r="77" spans="2:12" s="1" customFormat="1" ht="6.95" customHeight="1">
      <c r="B77" s="33"/>
      <c r="C77" s="34"/>
      <c r="D77" s="34"/>
      <c r="E77" s="34"/>
      <c r="F77" s="34"/>
      <c r="G77" s="34"/>
      <c r="H77" s="34"/>
      <c r="I77" s="103"/>
      <c r="J77" s="34"/>
      <c r="K77" s="34"/>
      <c r="L77" s="37"/>
    </row>
    <row r="78" spans="2:12" s="1" customFormat="1" ht="12" customHeight="1">
      <c r="B78" s="33"/>
      <c r="C78" s="28" t="s">
        <v>16</v>
      </c>
      <c r="D78" s="34"/>
      <c r="E78" s="34"/>
      <c r="F78" s="34"/>
      <c r="G78" s="34"/>
      <c r="H78" s="34"/>
      <c r="I78" s="103"/>
      <c r="J78" s="34"/>
      <c r="K78" s="34"/>
      <c r="L78" s="37"/>
    </row>
    <row r="79" spans="2:12" s="1" customFormat="1" ht="16.5" customHeight="1">
      <c r="B79" s="33"/>
      <c r="C79" s="34"/>
      <c r="D79" s="34"/>
      <c r="E79" s="293" t="str">
        <f>E7</f>
        <v>Kanalizace Kolín - Zibohlavy</v>
      </c>
      <c r="F79" s="294"/>
      <c r="G79" s="294"/>
      <c r="H79" s="294"/>
      <c r="I79" s="103"/>
      <c r="J79" s="34"/>
      <c r="K79" s="34"/>
      <c r="L79" s="37"/>
    </row>
    <row r="80" spans="2:12" s="1" customFormat="1" ht="12" customHeight="1">
      <c r="B80" s="33"/>
      <c r="C80" s="28" t="s">
        <v>99</v>
      </c>
      <c r="D80" s="34"/>
      <c r="E80" s="34"/>
      <c r="F80" s="34"/>
      <c r="G80" s="34"/>
      <c r="H80" s="34"/>
      <c r="I80" s="103"/>
      <c r="J80" s="34"/>
      <c r="K80" s="34"/>
      <c r="L80" s="37"/>
    </row>
    <row r="81" spans="2:65" s="1" customFormat="1" ht="16.5" customHeight="1">
      <c r="B81" s="33"/>
      <c r="C81" s="34"/>
      <c r="D81" s="34"/>
      <c r="E81" s="265" t="str">
        <f>E9</f>
        <v>ZobohKanalVedlStok - Kanalizace Kolín - Zibohlavy</v>
      </c>
      <c r="F81" s="264"/>
      <c r="G81" s="264"/>
      <c r="H81" s="264"/>
      <c r="I81" s="103"/>
      <c r="J81" s="34"/>
      <c r="K81" s="34"/>
      <c r="L81" s="37"/>
    </row>
    <row r="82" spans="2:65" s="1" customFormat="1" ht="6.95" customHeight="1">
      <c r="B82" s="33"/>
      <c r="C82" s="34"/>
      <c r="D82" s="34"/>
      <c r="E82" s="34"/>
      <c r="F82" s="34"/>
      <c r="G82" s="34"/>
      <c r="H82" s="34"/>
      <c r="I82" s="103"/>
      <c r="J82" s="34"/>
      <c r="K82" s="34"/>
      <c r="L82" s="37"/>
    </row>
    <row r="83" spans="2:65" s="1" customFormat="1" ht="12" customHeight="1">
      <c r="B83" s="33"/>
      <c r="C83" s="28" t="s">
        <v>21</v>
      </c>
      <c r="D83" s="34"/>
      <c r="E83" s="34"/>
      <c r="F83" s="26" t="str">
        <f>F12</f>
        <v>Zibohlavy</v>
      </c>
      <c r="G83" s="34"/>
      <c r="H83" s="34"/>
      <c r="I83" s="104" t="s">
        <v>23</v>
      </c>
      <c r="J83" s="54" t="str">
        <f>IF(J12="","",J12)</f>
        <v>8. 1. 2018</v>
      </c>
      <c r="K83" s="34"/>
      <c r="L83" s="37"/>
    </row>
    <row r="84" spans="2:65" s="1" customFormat="1" ht="6.95" customHeight="1">
      <c r="B84" s="33"/>
      <c r="C84" s="34"/>
      <c r="D84" s="34"/>
      <c r="E84" s="34"/>
      <c r="F84" s="34"/>
      <c r="G84" s="34"/>
      <c r="H84" s="34"/>
      <c r="I84" s="103"/>
      <c r="J84" s="34"/>
      <c r="K84" s="34"/>
      <c r="L84" s="37"/>
    </row>
    <row r="85" spans="2:65" s="1" customFormat="1" ht="13.7" customHeight="1">
      <c r="B85" s="33"/>
      <c r="C85" s="28" t="s">
        <v>25</v>
      </c>
      <c r="D85" s="34"/>
      <c r="E85" s="34"/>
      <c r="F85" s="26" t="str">
        <f>E15</f>
        <v>Město Kolín</v>
      </c>
      <c r="G85" s="34"/>
      <c r="H85" s="34"/>
      <c r="I85" s="104" t="s">
        <v>31</v>
      </c>
      <c r="J85" s="31" t="str">
        <f>E21</f>
        <v>VODOS Kolín s.r.o.</v>
      </c>
      <c r="K85" s="34"/>
      <c r="L85" s="37"/>
    </row>
    <row r="86" spans="2:65" s="1" customFormat="1" ht="13.7" customHeight="1">
      <c r="B86" s="33"/>
      <c r="C86" s="28" t="s">
        <v>29</v>
      </c>
      <c r="D86" s="34"/>
      <c r="E86" s="34"/>
      <c r="F86" s="26" t="str">
        <f>IF(E18="","",E18)</f>
        <v>Vyplň údaj</v>
      </c>
      <c r="G86" s="34"/>
      <c r="H86" s="34"/>
      <c r="I86" s="104" t="s">
        <v>34</v>
      </c>
      <c r="J86" s="31" t="str">
        <f>E24</f>
        <v>Pešek</v>
      </c>
      <c r="K86" s="34"/>
      <c r="L86" s="37"/>
    </row>
    <row r="87" spans="2:65" s="1" customFormat="1" ht="10.35" customHeight="1">
      <c r="B87" s="33"/>
      <c r="C87" s="34"/>
      <c r="D87" s="34"/>
      <c r="E87" s="34"/>
      <c r="F87" s="34"/>
      <c r="G87" s="34"/>
      <c r="H87" s="34"/>
      <c r="I87" s="103"/>
      <c r="J87" s="34"/>
      <c r="K87" s="34"/>
      <c r="L87" s="37"/>
    </row>
    <row r="88" spans="2:65" s="9" customFormat="1" ht="29.25" customHeight="1">
      <c r="B88" s="148"/>
      <c r="C88" s="149" t="s">
        <v>119</v>
      </c>
      <c r="D88" s="150" t="s">
        <v>57</v>
      </c>
      <c r="E88" s="150" t="s">
        <v>53</v>
      </c>
      <c r="F88" s="150" t="s">
        <v>54</v>
      </c>
      <c r="G88" s="150" t="s">
        <v>120</v>
      </c>
      <c r="H88" s="150" t="s">
        <v>121</v>
      </c>
      <c r="I88" s="151" t="s">
        <v>122</v>
      </c>
      <c r="J88" s="152" t="s">
        <v>103</v>
      </c>
      <c r="K88" s="153" t="s">
        <v>123</v>
      </c>
      <c r="L88" s="154"/>
      <c r="M88" s="63" t="s">
        <v>1</v>
      </c>
      <c r="N88" s="64" t="s">
        <v>42</v>
      </c>
      <c r="O88" s="64" t="s">
        <v>124</v>
      </c>
      <c r="P88" s="64" t="s">
        <v>125</v>
      </c>
      <c r="Q88" s="64" t="s">
        <v>126</v>
      </c>
      <c r="R88" s="64" t="s">
        <v>127</v>
      </c>
      <c r="S88" s="64" t="s">
        <v>128</v>
      </c>
      <c r="T88" s="65" t="s">
        <v>129</v>
      </c>
    </row>
    <row r="89" spans="2:65" s="1" customFormat="1" ht="22.9" customHeight="1">
      <c r="B89" s="33"/>
      <c r="C89" s="70" t="s">
        <v>130</v>
      </c>
      <c r="D89" s="34"/>
      <c r="E89" s="34"/>
      <c r="F89" s="34"/>
      <c r="G89" s="34"/>
      <c r="H89" s="34"/>
      <c r="I89" s="103"/>
      <c r="J89" s="155">
        <f>BK89</f>
        <v>0</v>
      </c>
      <c r="K89" s="34"/>
      <c r="L89" s="37"/>
      <c r="M89" s="66"/>
      <c r="N89" s="67"/>
      <c r="O89" s="67"/>
      <c r="P89" s="156">
        <f>P90+P612</f>
        <v>0</v>
      </c>
      <c r="Q89" s="67"/>
      <c r="R89" s="156">
        <f>R90+R612</f>
        <v>5576.33004248</v>
      </c>
      <c r="S89" s="67"/>
      <c r="T89" s="157">
        <f>T90+T612</f>
        <v>1003.0319000000001</v>
      </c>
      <c r="AT89" s="16" t="s">
        <v>71</v>
      </c>
      <c r="AU89" s="16" t="s">
        <v>105</v>
      </c>
      <c r="BK89" s="158">
        <f>BK90+BK612</f>
        <v>0</v>
      </c>
    </row>
    <row r="90" spans="2:65" s="10" customFormat="1" ht="25.9" customHeight="1">
      <c r="B90" s="159"/>
      <c r="C90" s="160"/>
      <c r="D90" s="161" t="s">
        <v>71</v>
      </c>
      <c r="E90" s="162" t="s">
        <v>131</v>
      </c>
      <c r="F90" s="162" t="s">
        <v>132</v>
      </c>
      <c r="G90" s="160"/>
      <c r="H90" s="160"/>
      <c r="I90" s="163"/>
      <c r="J90" s="164">
        <f>BK90</f>
        <v>0</v>
      </c>
      <c r="K90" s="160"/>
      <c r="L90" s="165"/>
      <c r="M90" s="166"/>
      <c r="N90" s="167"/>
      <c r="O90" s="167"/>
      <c r="P90" s="168">
        <f>P91+P422+P427+P454+P528+P576</f>
        <v>0</v>
      </c>
      <c r="Q90" s="167"/>
      <c r="R90" s="168">
        <f>R91+R422+R427+R454+R528+R576</f>
        <v>5576.0120424799998</v>
      </c>
      <c r="S90" s="167"/>
      <c r="T90" s="169">
        <f>T91+T422+T427+T454+T528+T576</f>
        <v>1003.0319000000001</v>
      </c>
      <c r="AR90" s="170" t="s">
        <v>79</v>
      </c>
      <c r="AT90" s="171" t="s">
        <v>71</v>
      </c>
      <c r="AU90" s="171" t="s">
        <v>72</v>
      </c>
      <c r="AY90" s="170" t="s">
        <v>133</v>
      </c>
      <c r="BK90" s="172">
        <f>BK91+BK422+BK427+BK454+BK528+BK576</f>
        <v>0</v>
      </c>
    </row>
    <row r="91" spans="2:65" s="10" customFormat="1" ht="22.9" customHeight="1">
      <c r="B91" s="159"/>
      <c r="C91" s="160"/>
      <c r="D91" s="161" t="s">
        <v>71</v>
      </c>
      <c r="E91" s="173" t="s">
        <v>79</v>
      </c>
      <c r="F91" s="173" t="s">
        <v>134</v>
      </c>
      <c r="G91" s="160"/>
      <c r="H91" s="160"/>
      <c r="I91" s="163"/>
      <c r="J91" s="174">
        <f>BK91</f>
        <v>0</v>
      </c>
      <c r="K91" s="160"/>
      <c r="L91" s="165"/>
      <c r="M91" s="166"/>
      <c r="N91" s="167"/>
      <c r="O91" s="167"/>
      <c r="P91" s="168">
        <f>SUM(P92:P421)</f>
        <v>0</v>
      </c>
      <c r="Q91" s="167"/>
      <c r="R91" s="168">
        <f>SUM(R92:R421)</f>
        <v>4534.6453506799999</v>
      </c>
      <c r="S91" s="167"/>
      <c r="T91" s="169">
        <f>SUM(T92:T421)</f>
        <v>1003.0319000000001</v>
      </c>
      <c r="AR91" s="170" t="s">
        <v>79</v>
      </c>
      <c r="AT91" s="171" t="s">
        <v>71</v>
      </c>
      <c r="AU91" s="171" t="s">
        <v>79</v>
      </c>
      <c r="AY91" s="170" t="s">
        <v>133</v>
      </c>
      <c r="BK91" s="172">
        <f>SUM(BK92:BK421)</f>
        <v>0</v>
      </c>
    </row>
    <row r="92" spans="2:65" s="1" customFormat="1" ht="16.5" customHeight="1">
      <c r="B92" s="33"/>
      <c r="C92" s="175" t="s">
        <v>79</v>
      </c>
      <c r="D92" s="175" t="s">
        <v>135</v>
      </c>
      <c r="E92" s="176" t="s">
        <v>971</v>
      </c>
      <c r="F92" s="177" t="s">
        <v>972</v>
      </c>
      <c r="G92" s="178" t="s">
        <v>138</v>
      </c>
      <c r="H92" s="179">
        <v>1120.5999999999999</v>
      </c>
      <c r="I92" s="180"/>
      <c r="J92" s="181">
        <f>ROUND(I92*H92,2)</f>
        <v>0</v>
      </c>
      <c r="K92" s="177" t="s">
        <v>139</v>
      </c>
      <c r="L92" s="37"/>
      <c r="M92" s="182" t="s">
        <v>1</v>
      </c>
      <c r="N92" s="183" t="s">
        <v>43</v>
      </c>
      <c r="O92" s="59"/>
      <c r="P92" s="184">
        <f>O92*H92</f>
        <v>0</v>
      </c>
      <c r="Q92" s="184">
        <v>0</v>
      </c>
      <c r="R92" s="184">
        <f>Q92*H92</f>
        <v>0</v>
      </c>
      <c r="S92" s="184">
        <v>0.17</v>
      </c>
      <c r="T92" s="185">
        <f>S92*H92</f>
        <v>190.50200000000001</v>
      </c>
      <c r="AR92" s="16" t="s">
        <v>140</v>
      </c>
      <c r="AT92" s="16" t="s">
        <v>135</v>
      </c>
      <c r="AU92" s="16" t="s">
        <v>81</v>
      </c>
      <c r="AY92" s="16" t="s">
        <v>133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6" t="s">
        <v>79</v>
      </c>
      <c r="BK92" s="186">
        <f>ROUND(I92*H92,2)</f>
        <v>0</v>
      </c>
      <c r="BL92" s="16" t="s">
        <v>140</v>
      </c>
      <c r="BM92" s="16" t="s">
        <v>973</v>
      </c>
    </row>
    <row r="93" spans="2:65" s="1" customFormat="1" ht="19.5">
      <c r="B93" s="33"/>
      <c r="C93" s="34"/>
      <c r="D93" s="187" t="s">
        <v>142</v>
      </c>
      <c r="E93" s="34"/>
      <c r="F93" s="188" t="s">
        <v>974</v>
      </c>
      <c r="G93" s="34"/>
      <c r="H93" s="34"/>
      <c r="I93" s="103"/>
      <c r="J93" s="34"/>
      <c r="K93" s="34"/>
      <c r="L93" s="37"/>
      <c r="M93" s="189"/>
      <c r="N93" s="59"/>
      <c r="O93" s="59"/>
      <c r="P93" s="59"/>
      <c r="Q93" s="59"/>
      <c r="R93" s="59"/>
      <c r="S93" s="59"/>
      <c r="T93" s="60"/>
      <c r="AT93" s="16" t="s">
        <v>142</v>
      </c>
      <c r="AU93" s="16" t="s">
        <v>81</v>
      </c>
    </row>
    <row r="94" spans="2:65" s="11" customFormat="1" ht="11.25">
      <c r="B94" s="190"/>
      <c r="C94" s="191"/>
      <c r="D94" s="187" t="s">
        <v>144</v>
      </c>
      <c r="E94" s="192" t="s">
        <v>1</v>
      </c>
      <c r="F94" s="193" t="s">
        <v>145</v>
      </c>
      <c r="G94" s="191"/>
      <c r="H94" s="192" t="s">
        <v>1</v>
      </c>
      <c r="I94" s="194"/>
      <c r="J94" s="191"/>
      <c r="K94" s="191"/>
      <c r="L94" s="195"/>
      <c r="M94" s="196"/>
      <c r="N94" s="197"/>
      <c r="O94" s="197"/>
      <c r="P94" s="197"/>
      <c r="Q94" s="197"/>
      <c r="R94" s="197"/>
      <c r="S94" s="197"/>
      <c r="T94" s="198"/>
      <c r="AT94" s="199" t="s">
        <v>144</v>
      </c>
      <c r="AU94" s="199" t="s">
        <v>81</v>
      </c>
      <c r="AV94" s="11" t="s">
        <v>79</v>
      </c>
      <c r="AW94" s="11" t="s">
        <v>33</v>
      </c>
      <c r="AX94" s="11" t="s">
        <v>72</v>
      </c>
      <c r="AY94" s="199" t="s">
        <v>133</v>
      </c>
    </row>
    <row r="95" spans="2:65" s="11" customFormat="1" ht="11.25">
      <c r="B95" s="190"/>
      <c r="C95" s="191"/>
      <c r="D95" s="187" t="s">
        <v>144</v>
      </c>
      <c r="E95" s="192" t="s">
        <v>1</v>
      </c>
      <c r="F95" s="193" t="s">
        <v>146</v>
      </c>
      <c r="G95" s="191"/>
      <c r="H95" s="192" t="s">
        <v>1</v>
      </c>
      <c r="I95" s="194"/>
      <c r="J95" s="191"/>
      <c r="K95" s="191"/>
      <c r="L95" s="195"/>
      <c r="M95" s="196"/>
      <c r="N95" s="197"/>
      <c r="O95" s="197"/>
      <c r="P95" s="197"/>
      <c r="Q95" s="197"/>
      <c r="R95" s="197"/>
      <c r="S95" s="197"/>
      <c r="T95" s="198"/>
      <c r="AT95" s="199" t="s">
        <v>144</v>
      </c>
      <c r="AU95" s="199" t="s">
        <v>81</v>
      </c>
      <c r="AV95" s="11" t="s">
        <v>79</v>
      </c>
      <c r="AW95" s="11" t="s">
        <v>33</v>
      </c>
      <c r="AX95" s="11" t="s">
        <v>72</v>
      </c>
      <c r="AY95" s="199" t="s">
        <v>133</v>
      </c>
    </row>
    <row r="96" spans="2:65" s="12" customFormat="1" ht="11.25">
      <c r="B96" s="200"/>
      <c r="C96" s="201"/>
      <c r="D96" s="187" t="s">
        <v>144</v>
      </c>
      <c r="E96" s="202" t="s">
        <v>1</v>
      </c>
      <c r="F96" s="203" t="s">
        <v>975</v>
      </c>
      <c r="G96" s="201"/>
      <c r="H96" s="204">
        <v>23.4</v>
      </c>
      <c r="I96" s="205"/>
      <c r="J96" s="201"/>
      <c r="K96" s="201"/>
      <c r="L96" s="206"/>
      <c r="M96" s="207"/>
      <c r="N96" s="208"/>
      <c r="O96" s="208"/>
      <c r="P96" s="208"/>
      <c r="Q96" s="208"/>
      <c r="R96" s="208"/>
      <c r="S96" s="208"/>
      <c r="T96" s="209"/>
      <c r="AT96" s="210" t="s">
        <v>144</v>
      </c>
      <c r="AU96" s="210" t="s">
        <v>81</v>
      </c>
      <c r="AV96" s="12" t="s">
        <v>81</v>
      </c>
      <c r="AW96" s="12" t="s">
        <v>33</v>
      </c>
      <c r="AX96" s="12" t="s">
        <v>72</v>
      </c>
      <c r="AY96" s="210" t="s">
        <v>133</v>
      </c>
    </row>
    <row r="97" spans="2:65" s="12" customFormat="1" ht="11.25">
      <c r="B97" s="200"/>
      <c r="C97" s="201"/>
      <c r="D97" s="187" t="s">
        <v>144</v>
      </c>
      <c r="E97" s="202" t="s">
        <v>1</v>
      </c>
      <c r="F97" s="203" t="s">
        <v>976</v>
      </c>
      <c r="G97" s="201"/>
      <c r="H97" s="204">
        <v>396.7</v>
      </c>
      <c r="I97" s="205"/>
      <c r="J97" s="201"/>
      <c r="K97" s="201"/>
      <c r="L97" s="206"/>
      <c r="M97" s="207"/>
      <c r="N97" s="208"/>
      <c r="O97" s="208"/>
      <c r="P97" s="208"/>
      <c r="Q97" s="208"/>
      <c r="R97" s="208"/>
      <c r="S97" s="208"/>
      <c r="T97" s="209"/>
      <c r="AT97" s="210" t="s">
        <v>144</v>
      </c>
      <c r="AU97" s="210" t="s">
        <v>81</v>
      </c>
      <c r="AV97" s="12" t="s">
        <v>81</v>
      </c>
      <c r="AW97" s="12" t="s">
        <v>33</v>
      </c>
      <c r="AX97" s="12" t="s">
        <v>72</v>
      </c>
      <c r="AY97" s="210" t="s">
        <v>133</v>
      </c>
    </row>
    <row r="98" spans="2:65" s="11" customFormat="1" ht="11.25">
      <c r="B98" s="190"/>
      <c r="C98" s="191"/>
      <c r="D98" s="187" t="s">
        <v>144</v>
      </c>
      <c r="E98" s="192" t="s">
        <v>1</v>
      </c>
      <c r="F98" s="193" t="s">
        <v>161</v>
      </c>
      <c r="G98" s="191"/>
      <c r="H98" s="192" t="s">
        <v>1</v>
      </c>
      <c r="I98" s="194"/>
      <c r="J98" s="191"/>
      <c r="K98" s="191"/>
      <c r="L98" s="195"/>
      <c r="M98" s="196"/>
      <c r="N98" s="197"/>
      <c r="O98" s="197"/>
      <c r="P98" s="197"/>
      <c r="Q98" s="197"/>
      <c r="R98" s="197"/>
      <c r="S98" s="197"/>
      <c r="T98" s="198"/>
      <c r="AT98" s="199" t="s">
        <v>144</v>
      </c>
      <c r="AU98" s="199" t="s">
        <v>81</v>
      </c>
      <c r="AV98" s="11" t="s">
        <v>79</v>
      </c>
      <c r="AW98" s="11" t="s">
        <v>33</v>
      </c>
      <c r="AX98" s="11" t="s">
        <v>72</v>
      </c>
      <c r="AY98" s="199" t="s">
        <v>133</v>
      </c>
    </row>
    <row r="99" spans="2:65" s="12" customFormat="1" ht="11.25">
      <c r="B99" s="200"/>
      <c r="C99" s="201"/>
      <c r="D99" s="187" t="s">
        <v>144</v>
      </c>
      <c r="E99" s="202" t="s">
        <v>1</v>
      </c>
      <c r="F99" s="203" t="s">
        <v>977</v>
      </c>
      <c r="G99" s="201"/>
      <c r="H99" s="204">
        <v>618.1</v>
      </c>
      <c r="I99" s="205"/>
      <c r="J99" s="201"/>
      <c r="K99" s="201"/>
      <c r="L99" s="206"/>
      <c r="M99" s="207"/>
      <c r="N99" s="208"/>
      <c r="O99" s="208"/>
      <c r="P99" s="208"/>
      <c r="Q99" s="208"/>
      <c r="R99" s="208"/>
      <c r="S99" s="208"/>
      <c r="T99" s="209"/>
      <c r="AT99" s="210" t="s">
        <v>144</v>
      </c>
      <c r="AU99" s="210" t="s">
        <v>81</v>
      </c>
      <c r="AV99" s="12" t="s">
        <v>81</v>
      </c>
      <c r="AW99" s="12" t="s">
        <v>33</v>
      </c>
      <c r="AX99" s="12" t="s">
        <v>72</v>
      </c>
      <c r="AY99" s="210" t="s">
        <v>133</v>
      </c>
    </row>
    <row r="100" spans="2:65" s="12" customFormat="1" ht="11.25">
      <c r="B100" s="200"/>
      <c r="C100" s="201"/>
      <c r="D100" s="187" t="s">
        <v>144</v>
      </c>
      <c r="E100" s="202" t="s">
        <v>1</v>
      </c>
      <c r="F100" s="203" t="s">
        <v>978</v>
      </c>
      <c r="G100" s="201"/>
      <c r="H100" s="204">
        <v>82.4</v>
      </c>
      <c r="I100" s="205"/>
      <c r="J100" s="201"/>
      <c r="K100" s="201"/>
      <c r="L100" s="206"/>
      <c r="M100" s="207"/>
      <c r="N100" s="208"/>
      <c r="O100" s="208"/>
      <c r="P100" s="208"/>
      <c r="Q100" s="208"/>
      <c r="R100" s="208"/>
      <c r="S100" s="208"/>
      <c r="T100" s="209"/>
      <c r="AT100" s="210" t="s">
        <v>144</v>
      </c>
      <c r="AU100" s="210" t="s">
        <v>81</v>
      </c>
      <c r="AV100" s="12" t="s">
        <v>81</v>
      </c>
      <c r="AW100" s="12" t="s">
        <v>33</v>
      </c>
      <c r="AX100" s="12" t="s">
        <v>72</v>
      </c>
      <c r="AY100" s="210" t="s">
        <v>133</v>
      </c>
    </row>
    <row r="101" spans="2:65" s="13" customFormat="1" ht="11.25">
      <c r="B101" s="211"/>
      <c r="C101" s="212"/>
      <c r="D101" s="187" t="s">
        <v>144</v>
      </c>
      <c r="E101" s="213" t="s">
        <v>1</v>
      </c>
      <c r="F101" s="214" t="s">
        <v>149</v>
      </c>
      <c r="G101" s="212"/>
      <c r="H101" s="215">
        <v>1120.6000000000001</v>
      </c>
      <c r="I101" s="216"/>
      <c r="J101" s="212"/>
      <c r="K101" s="212"/>
      <c r="L101" s="217"/>
      <c r="M101" s="218"/>
      <c r="N101" s="219"/>
      <c r="O101" s="219"/>
      <c r="P101" s="219"/>
      <c r="Q101" s="219"/>
      <c r="R101" s="219"/>
      <c r="S101" s="219"/>
      <c r="T101" s="220"/>
      <c r="AT101" s="221" t="s">
        <v>144</v>
      </c>
      <c r="AU101" s="221" t="s">
        <v>81</v>
      </c>
      <c r="AV101" s="13" t="s">
        <v>140</v>
      </c>
      <c r="AW101" s="13" t="s">
        <v>33</v>
      </c>
      <c r="AX101" s="13" t="s">
        <v>79</v>
      </c>
      <c r="AY101" s="221" t="s">
        <v>133</v>
      </c>
    </row>
    <row r="102" spans="2:65" s="1" customFormat="1" ht="16.5" customHeight="1">
      <c r="B102" s="33"/>
      <c r="C102" s="175" t="s">
        <v>81</v>
      </c>
      <c r="D102" s="175" t="s">
        <v>135</v>
      </c>
      <c r="E102" s="176" t="s">
        <v>150</v>
      </c>
      <c r="F102" s="177" t="s">
        <v>151</v>
      </c>
      <c r="G102" s="178" t="s">
        <v>138</v>
      </c>
      <c r="H102" s="179">
        <v>1134.0999999999999</v>
      </c>
      <c r="I102" s="180"/>
      <c r="J102" s="181">
        <f>ROUND(I102*H102,2)</f>
        <v>0</v>
      </c>
      <c r="K102" s="177" t="s">
        <v>159</v>
      </c>
      <c r="L102" s="37"/>
      <c r="M102" s="182" t="s">
        <v>1</v>
      </c>
      <c r="N102" s="183" t="s">
        <v>43</v>
      </c>
      <c r="O102" s="59"/>
      <c r="P102" s="184">
        <f>O102*H102</f>
        <v>0</v>
      </c>
      <c r="Q102" s="184">
        <v>0</v>
      </c>
      <c r="R102" s="184">
        <f>Q102*H102</f>
        <v>0</v>
      </c>
      <c r="S102" s="184">
        <v>0.23499999999999999</v>
      </c>
      <c r="T102" s="185">
        <f>S102*H102</f>
        <v>266.51349999999996</v>
      </c>
      <c r="AR102" s="16" t="s">
        <v>140</v>
      </c>
      <c r="AT102" s="16" t="s">
        <v>135</v>
      </c>
      <c r="AU102" s="16" t="s">
        <v>81</v>
      </c>
      <c r="AY102" s="16" t="s">
        <v>133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6" t="s">
        <v>79</v>
      </c>
      <c r="BK102" s="186">
        <f>ROUND(I102*H102,2)</f>
        <v>0</v>
      </c>
      <c r="BL102" s="16" t="s">
        <v>140</v>
      </c>
      <c r="BM102" s="16" t="s">
        <v>979</v>
      </c>
    </row>
    <row r="103" spans="2:65" s="1" customFormat="1" ht="11.25">
      <c r="B103" s="33"/>
      <c r="C103" s="34"/>
      <c r="D103" s="187" t="s">
        <v>142</v>
      </c>
      <c r="E103" s="34"/>
      <c r="F103" s="188" t="s">
        <v>151</v>
      </c>
      <c r="G103" s="34"/>
      <c r="H103" s="34"/>
      <c r="I103" s="103"/>
      <c r="J103" s="34"/>
      <c r="K103" s="34"/>
      <c r="L103" s="37"/>
      <c r="M103" s="189"/>
      <c r="N103" s="59"/>
      <c r="O103" s="59"/>
      <c r="P103" s="59"/>
      <c r="Q103" s="59"/>
      <c r="R103" s="59"/>
      <c r="S103" s="59"/>
      <c r="T103" s="60"/>
      <c r="AT103" s="16" t="s">
        <v>142</v>
      </c>
      <c r="AU103" s="16" t="s">
        <v>81</v>
      </c>
    </row>
    <row r="104" spans="2:65" s="11" customFormat="1" ht="11.25">
      <c r="B104" s="190"/>
      <c r="C104" s="191"/>
      <c r="D104" s="187" t="s">
        <v>144</v>
      </c>
      <c r="E104" s="192" t="s">
        <v>1</v>
      </c>
      <c r="F104" s="193" t="s">
        <v>176</v>
      </c>
      <c r="G104" s="191"/>
      <c r="H104" s="192" t="s">
        <v>1</v>
      </c>
      <c r="I104" s="194"/>
      <c r="J104" s="191"/>
      <c r="K104" s="191"/>
      <c r="L104" s="195"/>
      <c r="M104" s="196"/>
      <c r="N104" s="197"/>
      <c r="O104" s="197"/>
      <c r="P104" s="197"/>
      <c r="Q104" s="197"/>
      <c r="R104" s="197"/>
      <c r="S104" s="197"/>
      <c r="T104" s="198"/>
      <c r="AT104" s="199" t="s">
        <v>144</v>
      </c>
      <c r="AU104" s="199" t="s">
        <v>81</v>
      </c>
      <c r="AV104" s="11" t="s">
        <v>79</v>
      </c>
      <c r="AW104" s="11" t="s">
        <v>33</v>
      </c>
      <c r="AX104" s="11" t="s">
        <v>72</v>
      </c>
      <c r="AY104" s="199" t="s">
        <v>133</v>
      </c>
    </row>
    <row r="105" spans="2:65" s="11" customFormat="1" ht="11.25">
      <c r="B105" s="190"/>
      <c r="C105" s="191"/>
      <c r="D105" s="187" t="s">
        <v>144</v>
      </c>
      <c r="E105" s="192" t="s">
        <v>1</v>
      </c>
      <c r="F105" s="193" t="s">
        <v>146</v>
      </c>
      <c r="G105" s="191"/>
      <c r="H105" s="192" t="s">
        <v>1</v>
      </c>
      <c r="I105" s="194"/>
      <c r="J105" s="191"/>
      <c r="K105" s="191"/>
      <c r="L105" s="195"/>
      <c r="M105" s="196"/>
      <c r="N105" s="197"/>
      <c r="O105" s="197"/>
      <c r="P105" s="197"/>
      <c r="Q105" s="197"/>
      <c r="R105" s="197"/>
      <c r="S105" s="197"/>
      <c r="T105" s="198"/>
      <c r="AT105" s="199" t="s">
        <v>144</v>
      </c>
      <c r="AU105" s="199" t="s">
        <v>81</v>
      </c>
      <c r="AV105" s="11" t="s">
        <v>79</v>
      </c>
      <c r="AW105" s="11" t="s">
        <v>33</v>
      </c>
      <c r="AX105" s="11" t="s">
        <v>72</v>
      </c>
      <c r="AY105" s="199" t="s">
        <v>133</v>
      </c>
    </row>
    <row r="106" spans="2:65" s="12" customFormat="1" ht="11.25">
      <c r="B106" s="200"/>
      <c r="C106" s="201"/>
      <c r="D106" s="187" t="s">
        <v>144</v>
      </c>
      <c r="E106" s="202" t="s">
        <v>1</v>
      </c>
      <c r="F106" s="203" t="s">
        <v>975</v>
      </c>
      <c r="G106" s="201"/>
      <c r="H106" s="204">
        <v>23.4</v>
      </c>
      <c r="I106" s="205"/>
      <c r="J106" s="201"/>
      <c r="K106" s="201"/>
      <c r="L106" s="206"/>
      <c r="M106" s="207"/>
      <c r="N106" s="208"/>
      <c r="O106" s="208"/>
      <c r="P106" s="208"/>
      <c r="Q106" s="208"/>
      <c r="R106" s="208"/>
      <c r="S106" s="208"/>
      <c r="T106" s="209"/>
      <c r="AT106" s="210" t="s">
        <v>144</v>
      </c>
      <c r="AU106" s="210" t="s">
        <v>81</v>
      </c>
      <c r="AV106" s="12" t="s">
        <v>81</v>
      </c>
      <c r="AW106" s="12" t="s">
        <v>33</v>
      </c>
      <c r="AX106" s="12" t="s">
        <v>72</v>
      </c>
      <c r="AY106" s="210" t="s">
        <v>133</v>
      </c>
    </row>
    <row r="107" spans="2:65" s="12" customFormat="1" ht="11.25">
      <c r="B107" s="200"/>
      <c r="C107" s="201"/>
      <c r="D107" s="187" t="s">
        <v>144</v>
      </c>
      <c r="E107" s="202" t="s">
        <v>1</v>
      </c>
      <c r="F107" s="203" t="s">
        <v>976</v>
      </c>
      <c r="G107" s="201"/>
      <c r="H107" s="204">
        <v>396.7</v>
      </c>
      <c r="I107" s="205"/>
      <c r="J107" s="201"/>
      <c r="K107" s="201"/>
      <c r="L107" s="206"/>
      <c r="M107" s="207"/>
      <c r="N107" s="208"/>
      <c r="O107" s="208"/>
      <c r="P107" s="208"/>
      <c r="Q107" s="208"/>
      <c r="R107" s="208"/>
      <c r="S107" s="208"/>
      <c r="T107" s="209"/>
      <c r="AT107" s="210" t="s">
        <v>144</v>
      </c>
      <c r="AU107" s="210" t="s">
        <v>81</v>
      </c>
      <c r="AV107" s="12" t="s">
        <v>81</v>
      </c>
      <c r="AW107" s="12" t="s">
        <v>33</v>
      </c>
      <c r="AX107" s="12" t="s">
        <v>72</v>
      </c>
      <c r="AY107" s="210" t="s">
        <v>133</v>
      </c>
    </row>
    <row r="108" spans="2:65" s="11" customFormat="1" ht="11.25">
      <c r="B108" s="190"/>
      <c r="C108" s="191"/>
      <c r="D108" s="187" t="s">
        <v>144</v>
      </c>
      <c r="E108" s="192" t="s">
        <v>1</v>
      </c>
      <c r="F108" s="193" t="s">
        <v>161</v>
      </c>
      <c r="G108" s="191"/>
      <c r="H108" s="192" t="s">
        <v>1</v>
      </c>
      <c r="I108" s="194"/>
      <c r="J108" s="191"/>
      <c r="K108" s="191"/>
      <c r="L108" s="195"/>
      <c r="M108" s="196"/>
      <c r="N108" s="197"/>
      <c r="O108" s="197"/>
      <c r="P108" s="197"/>
      <c r="Q108" s="197"/>
      <c r="R108" s="197"/>
      <c r="S108" s="197"/>
      <c r="T108" s="198"/>
      <c r="AT108" s="199" t="s">
        <v>144</v>
      </c>
      <c r="AU108" s="199" t="s">
        <v>81</v>
      </c>
      <c r="AV108" s="11" t="s">
        <v>79</v>
      </c>
      <c r="AW108" s="11" t="s">
        <v>33</v>
      </c>
      <c r="AX108" s="11" t="s">
        <v>72</v>
      </c>
      <c r="AY108" s="199" t="s">
        <v>133</v>
      </c>
    </row>
    <row r="109" spans="2:65" s="12" customFormat="1" ht="11.25">
      <c r="B109" s="200"/>
      <c r="C109" s="201"/>
      <c r="D109" s="187" t="s">
        <v>144</v>
      </c>
      <c r="E109" s="202" t="s">
        <v>1</v>
      </c>
      <c r="F109" s="203" t="s">
        <v>977</v>
      </c>
      <c r="G109" s="201"/>
      <c r="H109" s="204">
        <v>618.1</v>
      </c>
      <c r="I109" s="205"/>
      <c r="J109" s="201"/>
      <c r="K109" s="201"/>
      <c r="L109" s="206"/>
      <c r="M109" s="207"/>
      <c r="N109" s="208"/>
      <c r="O109" s="208"/>
      <c r="P109" s="208"/>
      <c r="Q109" s="208"/>
      <c r="R109" s="208"/>
      <c r="S109" s="208"/>
      <c r="T109" s="209"/>
      <c r="AT109" s="210" t="s">
        <v>144</v>
      </c>
      <c r="AU109" s="210" t="s">
        <v>81</v>
      </c>
      <c r="AV109" s="12" t="s">
        <v>81</v>
      </c>
      <c r="AW109" s="12" t="s">
        <v>33</v>
      </c>
      <c r="AX109" s="12" t="s">
        <v>72</v>
      </c>
      <c r="AY109" s="210" t="s">
        <v>133</v>
      </c>
    </row>
    <row r="110" spans="2:65" s="12" customFormat="1" ht="11.25">
      <c r="B110" s="200"/>
      <c r="C110" s="201"/>
      <c r="D110" s="187" t="s">
        <v>144</v>
      </c>
      <c r="E110" s="202" t="s">
        <v>1</v>
      </c>
      <c r="F110" s="203" t="s">
        <v>978</v>
      </c>
      <c r="G110" s="201"/>
      <c r="H110" s="204">
        <v>82.4</v>
      </c>
      <c r="I110" s="205"/>
      <c r="J110" s="201"/>
      <c r="K110" s="201"/>
      <c r="L110" s="206"/>
      <c r="M110" s="207"/>
      <c r="N110" s="208"/>
      <c r="O110" s="208"/>
      <c r="P110" s="208"/>
      <c r="Q110" s="208"/>
      <c r="R110" s="208"/>
      <c r="S110" s="208"/>
      <c r="T110" s="209"/>
      <c r="AT110" s="210" t="s">
        <v>144</v>
      </c>
      <c r="AU110" s="210" t="s">
        <v>81</v>
      </c>
      <c r="AV110" s="12" t="s">
        <v>81</v>
      </c>
      <c r="AW110" s="12" t="s">
        <v>33</v>
      </c>
      <c r="AX110" s="12" t="s">
        <v>72</v>
      </c>
      <c r="AY110" s="210" t="s">
        <v>133</v>
      </c>
    </row>
    <row r="111" spans="2:65" s="11" customFormat="1" ht="11.25">
      <c r="B111" s="190"/>
      <c r="C111" s="191"/>
      <c r="D111" s="187" t="s">
        <v>144</v>
      </c>
      <c r="E111" s="192" t="s">
        <v>1</v>
      </c>
      <c r="F111" s="193" t="s">
        <v>980</v>
      </c>
      <c r="G111" s="191"/>
      <c r="H111" s="192" t="s">
        <v>1</v>
      </c>
      <c r="I111" s="194"/>
      <c r="J111" s="191"/>
      <c r="K111" s="191"/>
      <c r="L111" s="195"/>
      <c r="M111" s="196"/>
      <c r="N111" s="197"/>
      <c r="O111" s="197"/>
      <c r="P111" s="197"/>
      <c r="Q111" s="197"/>
      <c r="R111" s="197"/>
      <c r="S111" s="197"/>
      <c r="T111" s="198"/>
      <c r="AT111" s="199" t="s">
        <v>144</v>
      </c>
      <c r="AU111" s="199" t="s">
        <v>81</v>
      </c>
      <c r="AV111" s="11" t="s">
        <v>79</v>
      </c>
      <c r="AW111" s="11" t="s">
        <v>33</v>
      </c>
      <c r="AX111" s="11" t="s">
        <v>72</v>
      </c>
      <c r="AY111" s="199" t="s">
        <v>133</v>
      </c>
    </row>
    <row r="112" spans="2:65" s="12" customFormat="1" ht="11.25">
      <c r="B112" s="200"/>
      <c r="C112" s="201"/>
      <c r="D112" s="187" t="s">
        <v>144</v>
      </c>
      <c r="E112" s="202" t="s">
        <v>1</v>
      </c>
      <c r="F112" s="203" t="s">
        <v>981</v>
      </c>
      <c r="G112" s="201"/>
      <c r="H112" s="204">
        <v>13.5</v>
      </c>
      <c r="I112" s="205"/>
      <c r="J112" s="201"/>
      <c r="K112" s="201"/>
      <c r="L112" s="206"/>
      <c r="M112" s="207"/>
      <c r="N112" s="208"/>
      <c r="O112" s="208"/>
      <c r="P112" s="208"/>
      <c r="Q112" s="208"/>
      <c r="R112" s="208"/>
      <c r="S112" s="208"/>
      <c r="T112" s="209"/>
      <c r="AT112" s="210" t="s">
        <v>144</v>
      </c>
      <c r="AU112" s="210" t="s">
        <v>81</v>
      </c>
      <c r="AV112" s="12" t="s">
        <v>81</v>
      </c>
      <c r="AW112" s="12" t="s">
        <v>33</v>
      </c>
      <c r="AX112" s="12" t="s">
        <v>72</v>
      </c>
      <c r="AY112" s="210" t="s">
        <v>133</v>
      </c>
    </row>
    <row r="113" spans="2:65" s="13" customFormat="1" ht="11.25">
      <c r="B113" s="211"/>
      <c r="C113" s="212"/>
      <c r="D113" s="187" t="s">
        <v>144</v>
      </c>
      <c r="E113" s="213" t="s">
        <v>1</v>
      </c>
      <c r="F113" s="214" t="s">
        <v>149</v>
      </c>
      <c r="G113" s="212"/>
      <c r="H113" s="215">
        <v>1134.1000000000001</v>
      </c>
      <c r="I113" s="216"/>
      <c r="J113" s="212"/>
      <c r="K113" s="212"/>
      <c r="L113" s="217"/>
      <c r="M113" s="218"/>
      <c r="N113" s="219"/>
      <c r="O113" s="219"/>
      <c r="P113" s="219"/>
      <c r="Q113" s="219"/>
      <c r="R113" s="219"/>
      <c r="S113" s="219"/>
      <c r="T113" s="220"/>
      <c r="AT113" s="221" t="s">
        <v>144</v>
      </c>
      <c r="AU113" s="221" t="s">
        <v>81</v>
      </c>
      <c r="AV113" s="13" t="s">
        <v>140</v>
      </c>
      <c r="AW113" s="13" t="s">
        <v>33</v>
      </c>
      <c r="AX113" s="13" t="s">
        <v>79</v>
      </c>
      <c r="AY113" s="221" t="s">
        <v>133</v>
      </c>
    </row>
    <row r="114" spans="2:65" s="1" customFormat="1" ht="16.5" customHeight="1">
      <c r="B114" s="33"/>
      <c r="C114" s="175" t="s">
        <v>769</v>
      </c>
      <c r="D114" s="175" t="s">
        <v>135</v>
      </c>
      <c r="E114" s="176" t="s">
        <v>136</v>
      </c>
      <c r="F114" s="177" t="s">
        <v>137</v>
      </c>
      <c r="G114" s="178" t="s">
        <v>138</v>
      </c>
      <c r="H114" s="179">
        <v>420.1</v>
      </c>
      <c r="I114" s="180"/>
      <c r="J114" s="181">
        <f>ROUND(I114*H114,2)</f>
        <v>0</v>
      </c>
      <c r="K114" s="177" t="s">
        <v>139</v>
      </c>
      <c r="L114" s="37"/>
      <c r="M114" s="182" t="s">
        <v>1</v>
      </c>
      <c r="N114" s="183" t="s">
        <v>43</v>
      </c>
      <c r="O114" s="59"/>
      <c r="P114" s="184">
        <f>O114*H114</f>
        <v>0</v>
      </c>
      <c r="Q114" s="184">
        <v>0</v>
      </c>
      <c r="R114" s="184">
        <f>Q114*H114</f>
        <v>0</v>
      </c>
      <c r="S114" s="184">
        <v>0.625</v>
      </c>
      <c r="T114" s="185">
        <f>S114*H114</f>
        <v>262.5625</v>
      </c>
      <c r="AR114" s="16" t="s">
        <v>140</v>
      </c>
      <c r="AT114" s="16" t="s">
        <v>135</v>
      </c>
      <c r="AU114" s="16" t="s">
        <v>81</v>
      </c>
      <c r="AY114" s="16" t="s">
        <v>133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6" t="s">
        <v>79</v>
      </c>
      <c r="BK114" s="186">
        <f>ROUND(I114*H114,2)</f>
        <v>0</v>
      </c>
      <c r="BL114" s="16" t="s">
        <v>140</v>
      </c>
      <c r="BM114" s="16" t="s">
        <v>982</v>
      </c>
    </row>
    <row r="115" spans="2:65" s="1" customFormat="1" ht="19.5">
      <c r="B115" s="33"/>
      <c r="C115" s="34"/>
      <c r="D115" s="187" t="s">
        <v>142</v>
      </c>
      <c r="E115" s="34"/>
      <c r="F115" s="188" t="s">
        <v>143</v>
      </c>
      <c r="G115" s="34"/>
      <c r="H115" s="34"/>
      <c r="I115" s="103"/>
      <c r="J115" s="34"/>
      <c r="K115" s="34"/>
      <c r="L115" s="37"/>
      <c r="M115" s="189"/>
      <c r="N115" s="59"/>
      <c r="O115" s="59"/>
      <c r="P115" s="59"/>
      <c r="Q115" s="59"/>
      <c r="R115" s="59"/>
      <c r="S115" s="59"/>
      <c r="T115" s="60"/>
      <c r="AT115" s="16" t="s">
        <v>142</v>
      </c>
      <c r="AU115" s="16" t="s">
        <v>81</v>
      </c>
    </row>
    <row r="116" spans="2:65" s="11" customFormat="1" ht="11.25">
      <c r="B116" s="190"/>
      <c r="C116" s="191"/>
      <c r="D116" s="187" t="s">
        <v>144</v>
      </c>
      <c r="E116" s="192" t="s">
        <v>1</v>
      </c>
      <c r="F116" s="193" t="s">
        <v>582</v>
      </c>
      <c r="G116" s="191"/>
      <c r="H116" s="192" t="s">
        <v>1</v>
      </c>
      <c r="I116" s="194"/>
      <c r="J116" s="191"/>
      <c r="K116" s="191"/>
      <c r="L116" s="195"/>
      <c r="M116" s="196"/>
      <c r="N116" s="197"/>
      <c r="O116" s="197"/>
      <c r="P116" s="197"/>
      <c r="Q116" s="197"/>
      <c r="R116" s="197"/>
      <c r="S116" s="197"/>
      <c r="T116" s="198"/>
      <c r="AT116" s="199" t="s">
        <v>144</v>
      </c>
      <c r="AU116" s="199" t="s">
        <v>81</v>
      </c>
      <c r="AV116" s="11" t="s">
        <v>79</v>
      </c>
      <c r="AW116" s="11" t="s">
        <v>33</v>
      </c>
      <c r="AX116" s="11" t="s">
        <v>72</v>
      </c>
      <c r="AY116" s="199" t="s">
        <v>133</v>
      </c>
    </row>
    <row r="117" spans="2:65" s="12" customFormat="1" ht="11.25">
      <c r="B117" s="200"/>
      <c r="C117" s="201"/>
      <c r="D117" s="187" t="s">
        <v>144</v>
      </c>
      <c r="E117" s="202" t="s">
        <v>1</v>
      </c>
      <c r="F117" s="203" t="s">
        <v>975</v>
      </c>
      <c r="G117" s="201"/>
      <c r="H117" s="204">
        <v>23.4</v>
      </c>
      <c r="I117" s="205"/>
      <c r="J117" s="201"/>
      <c r="K117" s="201"/>
      <c r="L117" s="206"/>
      <c r="M117" s="207"/>
      <c r="N117" s="208"/>
      <c r="O117" s="208"/>
      <c r="P117" s="208"/>
      <c r="Q117" s="208"/>
      <c r="R117" s="208"/>
      <c r="S117" s="208"/>
      <c r="T117" s="209"/>
      <c r="AT117" s="210" t="s">
        <v>144</v>
      </c>
      <c r="AU117" s="210" t="s">
        <v>81</v>
      </c>
      <c r="AV117" s="12" t="s">
        <v>81</v>
      </c>
      <c r="AW117" s="12" t="s">
        <v>33</v>
      </c>
      <c r="AX117" s="12" t="s">
        <v>72</v>
      </c>
      <c r="AY117" s="210" t="s">
        <v>133</v>
      </c>
    </row>
    <row r="118" spans="2:65" s="12" customFormat="1" ht="11.25">
      <c r="B118" s="200"/>
      <c r="C118" s="201"/>
      <c r="D118" s="187" t="s">
        <v>144</v>
      </c>
      <c r="E118" s="202" t="s">
        <v>1</v>
      </c>
      <c r="F118" s="203" t="s">
        <v>976</v>
      </c>
      <c r="G118" s="201"/>
      <c r="H118" s="204">
        <v>396.7</v>
      </c>
      <c r="I118" s="205"/>
      <c r="J118" s="201"/>
      <c r="K118" s="201"/>
      <c r="L118" s="206"/>
      <c r="M118" s="207"/>
      <c r="N118" s="208"/>
      <c r="O118" s="208"/>
      <c r="P118" s="208"/>
      <c r="Q118" s="208"/>
      <c r="R118" s="208"/>
      <c r="S118" s="208"/>
      <c r="T118" s="209"/>
      <c r="AT118" s="210" t="s">
        <v>144</v>
      </c>
      <c r="AU118" s="210" t="s">
        <v>81</v>
      </c>
      <c r="AV118" s="12" t="s">
        <v>81</v>
      </c>
      <c r="AW118" s="12" t="s">
        <v>33</v>
      </c>
      <c r="AX118" s="12" t="s">
        <v>72</v>
      </c>
      <c r="AY118" s="210" t="s">
        <v>133</v>
      </c>
    </row>
    <row r="119" spans="2:65" s="13" customFormat="1" ht="11.25">
      <c r="B119" s="211"/>
      <c r="C119" s="212"/>
      <c r="D119" s="187" t="s">
        <v>144</v>
      </c>
      <c r="E119" s="213" t="s">
        <v>1</v>
      </c>
      <c r="F119" s="214" t="s">
        <v>149</v>
      </c>
      <c r="G119" s="212"/>
      <c r="H119" s="215">
        <v>420.09999999999997</v>
      </c>
      <c r="I119" s="216"/>
      <c r="J119" s="212"/>
      <c r="K119" s="212"/>
      <c r="L119" s="217"/>
      <c r="M119" s="218"/>
      <c r="N119" s="219"/>
      <c r="O119" s="219"/>
      <c r="P119" s="219"/>
      <c r="Q119" s="219"/>
      <c r="R119" s="219"/>
      <c r="S119" s="219"/>
      <c r="T119" s="220"/>
      <c r="AT119" s="221" t="s">
        <v>144</v>
      </c>
      <c r="AU119" s="221" t="s">
        <v>81</v>
      </c>
      <c r="AV119" s="13" t="s">
        <v>140</v>
      </c>
      <c r="AW119" s="13" t="s">
        <v>33</v>
      </c>
      <c r="AX119" s="13" t="s">
        <v>79</v>
      </c>
      <c r="AY119" s="221" t="s">
        <v>133</v>
      </c>
    </row>
    <row r="120" spans="2:65" s="1" customFormat="1" ht="16.5" customHeight="1">
      <c r="B120" s="33"/>
      <c r="C120" s="175" t="s">
        <v>156</v>
      </c>
      <c r="D120" s="175" t="s">
        <v>135</v>
      </c>
      <c r="E120" s="176" t="s">
        <v>166</v>
      </c>
      <c r="F120" s="177" t="s">
        <v>167</v>
      </c>
      <c r="G120" s="178" t="s">
        <v>138</v>
      </c>
      <c r="H120" s="179">
        <v>1120.5999999999999</v>
      </c>
      <c r="I120" s="180"/>
      <c r="J120" s="181">
        <f>ROUND(I120*H120,2)</f>
        <v>0</v>
      </c>
      <c r="K120" s="177" t="s">
        <v>139</v>
      </c>
      <c r="L120" s="37"/>
      <c r="M120" s="182" t="s">
        <v>1</v>
      </c>
      <c r="N120" s="183" t="s">
        <v>43</v>
      </c>
      <c r="O120" s="59"/>
      <c r="P120" s="184">
        <f>O120*H120</f>
        <v>0</v>
      </c>
      <c r="Q120" s="184">
        <v>0</v>
      </c>
      <c r="R120" s="184">
        <f>Q120*H120</f>
        <v>0</v>
      </c>
      <c r="S120" s="184">
        <v>9.8000000000000004E-2</v>
      </c>
      <c r="T120" s="185">
        <f>S120*H120</f>
        <v>109.8188</v>
      </c>
      <c r="AR120" s="16" t="s">
        <v>140</v>
      </c>
      <c r="AT120" s="16" t="s">
        <v>135</v>
      </c>
      <c r="AU120" s="16" t="s">
        <v>81</v>
      </c>
      <c r="AY120" s="16" t="s">
        <v>133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6" t="s">
        <v>79</v>
      </c>
      <c r="BK120" s="186">
        <f>ROUND(I120*H120,2)</f>
        <v>0</v>
      </c>
      <c r="BL120" s="16" t="s">
        <v>140</v>
      </c>
      <c r="BM120" s="16" t="s">
        <v>983</v>
      </c>
    </row>
    <row r="121" spans="2:65" s="1" customFormat="1" ht="19.5">
      <c r="B121" s="33"/>
      <c r="C121" s="34"/>
      <c r="D121" s="187" t="s">
        <v>142</v>
      </c>
      <c r="E121" s="34"/>
      <c r="F121" s="188" t="s">
        <v>169</v>
      </c>
      <c r="G121" s="34"/>
      <c r="H121" s="34"/>
      <c r="I121" s="103"/>
      <c r="J121" s="34"/>
      <c r="K121" s="34"/>
      <c r="L121" s="37"/>
      <c r="M121" s="189"/>
      <c r="N121" s="59"/>
      <c r="O121" s="59"/>
      <c r="P121" s="59"/>
      <c r="Q121" s="59"/>
      <c r="R121" s="59"/>
      <c r="S121" s="59"/>
      <c r="T121" s="60"/>
      <c r="AT121" s="16" t="s">
        <v>142</v>
      </c>
      <c r="AU121" s="16" t="s">
        <v>81</v>
      </c>
    </row>
    <row r="122" spans="2:65" s="11" customFormat="1" ht="11.25">
      <c r="B122" s="190"/>
      <c r="C122" s="191"/>
      <c r="D122" s="187" t="s">
        <v>144</v>
      </c>
      <c r="E122" s="192" t="s">
        <v>1</v>
      </c>
      <c r="F122" s="193" t="s">
        <v>176</v>
      </c>
      <c r="G122" s="191"/>
      <c r="H122" s="192" t="s">
        <v>1</v>
      </c>
      <c r="I122" s="194"/>
      <c r="J122" s="191"/>
      <c r="K122" s="191"/>
      <c r="L122" s="195"/>
      <c r="M122" s="196"/>
      <c r="N122" s="197"/>
      <c r="O122" s="197"/>
      <c r="P122" s="197"/>
      <c r="Q122" s="197"/>
      <c r="R122" s="197"/>
      <c r="S122" s="197"/>
      <c r="T122" s="198"/>
      <c r="AT122" s="199" t="s">
        <v>144</v>
      </c>
      <c r="AU122" s="199" t="s">
        <v>81</v>
      </c>
      <c r="AV122" s="11" t="s">
        <v>79</v>
      </c>
      <c r="AW122" s="11" t="s">
        <v>33</v>
      </c>
      <c r="AX122" s="11" t="s">
        <v>72</v>
      </c>
      <c r="AY122" s="199" t="s">
        <v>133</v>
      </c>
    </row>
    <row r="123" spans="2:65" s="11" customFormat="1" ht="11.25">
      <c r="B123" s="190"/>
      <c r="C123" s="191"/>
      <c r="D123" s="187" t="s">
        <v>144</v>
      </c>
      <c r="E123" s="192" t="s">
        <v>1</v>
      </c>
      <c r="F123" s="193" t="s">
        <v>146</v>
      </c>
      <c r="G123" s="191"/>
      <c r="H123" s="192" t="s">
        <v>1</v>
      </c>
      <c r="I123" s="194"/>
      <c r="J123" s="191"/>
      <c r="K123" s="191"/>
      <c r="L123" s="195"/>
      <c r="M123" s="196"/>
      <c r="N123" s="197"/>
      <c r="O123" s="197"/>
      <c r="P123" s="197"/>
      <c r="Q123" s="197"/>
      <c r="R123" s="197"/>
      <c r="S123" s="197"/>
      <c r="T123" s="198"/>
      <c r="AT123" s="199" t="s">
        <v>144</v>
      </c>
      <c r="AU123" s="199" t="s">
        <v>81</v>
      </c>
      <c r="AV123" s="11" t="s">
        <v>79</v>
      </c>
      <c r="AW123" s="11" t="s">
        <v>33</v>
      </c>
      <c r="AX123" s="11" t="s">
        <v>72</v>
      </c>
      <c r="AY123" s="199" t="s">
        <v>133</v>
      </c>
    </row>
    <row r="124" spans="2:65" s="12" customFormat="1" ht="11.25">
      <c r="B124" s="200"/>
      <c r="C124" s="201"/>
      <c r="D124" s="187" t="s">
        <v>144</v>
      </c>
      <c r="E124" s="202" t="s">
        <v>1</v>
      </c>
      <c r="F124" s="203" t="s">
        <v>975</v>
      </c>
      <c r="G124" s="201"/>
      <c r="H124" s="204">
        <v>23.4</v>
      </c>
      <c r="I124" s="205"/>
      <c r="J124" s="201"/>
      <c r="K124" s="201"/>
      <c r="L124" s="206"/>
      <c r="M124" s="207"/>
      <c r="N124" s="208"/>
      <c r="O124" s="208"/>
      <c r="P124" s="208"/>
      <c r="Q124" s="208"/>
      <c r="R124" s="208"/>
      <c r="S124" s="208"/>
      <c r="T124" s="209"/>
      <c r="AT124" s="210" t="s">
        <v>144</v>
      </c>
      <c r="AU124" s="210" t="s">
        <v>81</v>
      </c>
      <c r="AV124" s="12" t="s">
        <v>81</v>
      </c>
      <c r="AW124" s="12" t="s">
        <v>33</v>
      </c>
      <c r="AX124" s="12" t="s">
        <v>72</v>
      </c>
      <c r="AY124" s="210" t="s">
        <v>133</v>
      </c>
    </row>
    <row r="125" spans="2:65" s="12" customFormat="1" ht="11.25">
      <c r="B125" s="200"/>
      <c r="C125" s="201"/>
      <c r="D125" s="187" t="s">
        <v>144</v>
      </c>
      <c r="E125" s="202" t="s">
        <v>1</v>
      </c>
      <c r="F125" s="203" t="s">
        <v>976</v>
      </c>
      <c r="G125" s="201"/>
      <c r="H125" s="204">
        <v>396.7</v>
      </c>
      <c r="I125" s="205"/>
      <c r="J125" s="201"/>
      <c r="K125" s="201"/>
      <c r="L125" s="206"/>
      <c r="M125" s="207"/>
      <c r="N125" s="208"/>
      <c r="O125" s="208"/>
      <c r="P125" s="208"/>
      <c r="Q125" s="208"/>
      <c r="R125" s="208"/>
      <c r="S125" s="208"/>
      <c r="T125" s="209"/>
      <c r="AT125" s="210" t="s">
        <v>144</v>
      </c>
      <c r="AU125" s="210" t="s">
        <v>81</v>
      </c>
      <c r="AV125" s="12" t="s">
        <v>81</v>
      </c>
      <c r="AW125" s="12" t="s">
        <v>33</v>
      </c>
      <c r="AX125" s="12" t="s">
        <v>72</v>
      </c>
      <c r="AY125" s="210" t="s">
        <v>133</v>
      </c>
    </row>
    <row r="126" spans="2:65" s="11" customFormat="1" ht="11.25">
      <c r="B126" s="190"/>
      <c r="C126" s="191"/>
      <c r="D126" s="187" t="s">
        <v>144</v>
      </c>
      <c r="E126" s="192" t="s">
        <v>1</v>
      </c>
      <c r="F126" s="193" t="s">
        <v>161</v>
      </c>
      <c r="G126" s="191"/>
      <c r="H126" s="192" t="s">
        <v>1</v>
      </c>
      <c r="I126" s="194"/>
      <c r="J126" s="191"/>
      <c r="K126" s="191"/>
      <c r="L126" s="195"/>
      <c r="M126" s="196"/>
      <c r="N126" s="197"/>
      <c r="O126" s="197"/>
      <c r="P126" s="197"/>
      <c r="Q126" s="197"/>
      <c r="R126" s="197"/>
      <c r="S126" s="197"/>
      <c r="T126" s="198"/>
      <c r="AT126" s="199" t="s">
        <v>144</v>
      </c>
      <c r="AU126" s="199" t="s">
        <v>81</v>
      </c>
      <c r="AV126" s="11" t="s">
        <v>79</v>
      </c>
      <c r="AW126" s="11" t="s">
        <v>33</v>
      </c>
      <c r="AX126" s="11" t="s">
        <v>72</v>
      </c>
      <c r="AY126" s="199" t="s">
        <v>133</v>
      </c>
    </row>
    <row r="127" spans="2:65" s="12" customFormat="1" ht="11.25">
      <c r="B127" s="200"/>
      <c r="C127" s="201"/>
      <c r="D127" s="187" t="s">
        <v>144</v>
      </c>
      <c r="E127" s="202" t="s">
        <v>1</v>
      </c>
      <c r="F127" s="203" t="s">
        <v>977</v>
      </c>
      <c r="G127" s="201"/>
      <c r="H127" s="204">
        <v>618.1</v>
      </c>
      <c r="I127" s="205"/>
      <c r="J127" s="201"/>
      <c r="K127" s="201"/>
      <c r="L127" s="206"/>
      <c r="M127" s="207"/>
      <c r="N127" s="208"/>
      <c r="O127" s="208"/>
      <c r="P127" s="208"/>
      <c r="Q127" s="208"/>
      <c r="R127" s="208"/>
      <c r="S127" s="208"/>
      <c r="T127" s="209"/>
      <c r="AT127" s="210" t="s">
        <v>144</v>
      </c>
      <c r="AU127" s="210" t="s">
        <v>81</v>
      </c>
      <c r="AV127" s="12" t="s">
        <v>81</v>
      </c>
      <c r="AW127" s="12" t="s">
        <v>33</v>
      </c>
      <c r="AX127" s="12" t="s">
        <v>72</v>
      </c>
      <c r="AY127" s="210" t="s">
        <v>133</v>
      </c>
    </row>
    <row r="128" spans="2:65" s="12" customFormat="1" ht="11.25">
      <c r="B128" s="200"/>
      <c r="C128" s="201"/>
      <c r="D128" s="187" t="s">
        <v>144</v>
      </c>
      <c r="E128" s="202" t="s">
        <v>1</v>
      </c>
      <c r="F128" s="203" t="s">
        <v>978</v>
      </c>
      <c r="G128" s="201"/>
      <c r="H128" s="204">
        <v>82.4</v>
      </c>
      <c r="I128" s="205"/>
      <c r="J128" s="201"/>
      <c r="K128" s="201"/>
      <c r="L128" s="206"/>
      <c r="M128" s="207"/>
      <c r="N128" s="208"/>
      <c r="O128" s="208"/>
      <c r="P128" s="208"/>
      <c r="Q128" s="208"/>
      <c r="R128" s="208"/>
      <c r="S128" s="208"/>
      <c r="T128" s="209"/>
      <c r="AT128" s="210" t="s">
        <v>144</v>
      </c>
      <c r="AU128" s="210" t="s">
        <v>81</v>
      </c>
      <c r="AV128" s="12" t="s">
        <v>81</v>
      </c>
      <c r="AW128" s="12" t="s">
        <v>33</v>
      </c>
      <c r="AX128" s="12" t="s">
        <v>72</v>
      </c>
      <c r="AY128" s="210" t="s">
        <v>133</v>
      </c>
    </row>
    <row r="129" spans="2:65" s="13" customFormat="1" ht="11.25">
      <c r="B129" s="211"/>
      <c r="C129" s="212"/>
      <c r="D129" s="187" t="s">
        <v>144</v>
      </c>
      <c r="E129" s="213" t="s">
        <v>1</v>
      </c>
      <c r="F129" s="214" t="s">
        <v>149</v>
      </c>
      <c r="G129" s="212"/>
      <c r="H129" s="215">
        <v>1120.5999999999999</v>
      </c>
      <c r="I129" s="216"/>
      <c r="J129" s="212"/>
      <c r="K129" s="212"/>
      <c r="L129" s="217"/>
      <c r="M129" s="218"/>
      <c r="N129" s="219"/>
      <c r="O129" s="219"/>
      <c r="P129" s="219"/>
      <c r="Q129" s="219"/>
      <c r="R129" s="219"/>
      <c r="S129" s="219"/>
      <c r="T129" s="220"/>
      <c r="AT129" s="221" t="s">
        <v>144</v>
      </c>
      <c r="AU129" s="221" t="s">
        <v>81</v>
      </c>
      <c r="AV129" s="13" t="s">
        <v>140</v>
      </c>
      <c r="AW129" s="13" t="s">
        <v>33</v>
      </c>
      <c r="AX129" s="13" t="s">
        <v>79</v>
      </c>
      <c r="AY129" s="221" t="s">
        <v>133</v>
      </c>
    </row>
    <row r="130" spans="2:65" s="1" customFormat="1" ht="16.5" customHeight="1">
      <c r="B130" s="33"/>
      <c r="C130" s="175" t="s">
        <v>140</v>
      </c>
      <c r="D130" s="175" t="s">
        <v>135</v>
      </c>
      <c r="E130" s="176" t="s">
        <v>984</v>
      </c>
      <c r="F130" s="177" t="s">
        <v>985</v>
      </c>
      <c r="G130" s="178" t="s">
        <v>138</v>
      </c>
      <c r="H130" s="179">
        <v>40.5</v>
      </c>
      <c r="I130" s="180"/>
      <c r="J130" s="181">
        <f>ROUND(I130*H130,2)</f>
        <v>0</v>
      </c>
      <c r="K130" s="177" t="s">
        <v>139</v>
      </c>
      <c r="L130" s="37"/>
      <c r="M130" s="182" t="s">
        <v>1</v>
      </c>
      <c r="N130" s="183" t="s">
        <v>43</v>
      </c>
      <c r="O130" s="59"/>
      <c r="P130" s="184">
        <f>O130*H130</f>
        <v>0</v>
      </c>
      <c r="Q130" s="184">
        <v>0</v>
      </c>
      <c r="R130" s="184">
        <f>Q130*H130</f>
        <v>0</v>
      </c>
      <c r="S130" s="184">
        <v>0.35499999999999998</v>
      </c>
      <c r="T130" s="185">
        <f>S130*H130</f>
        <v>14.3775</v>
      </c>
      <c r="AR130" s="16" t="s">
        <v>140</v>
      </c>
      <c r="AT130" s="16" t="s">
        <v>135</v>
      </c>
      <c r="AU130" s="16" t="s">
        <v>81</v>
      </c>
      <c r="AY130" s="16" t="s">
        <v>133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6" t="s">
        <v>79</v>
      </c>
      <c r="BK130" s="186">
        <f>ROUND(I130*H130,2)</f>
        <v>0</v>
      </c>
      <c r="BL130" s="16" t="s">
        <v>140</v>
      </c>
      <c r="BM130" s="16" t="s">
        <v>986</v>
      </c>
    </row>
    <row r="131" spans="2:65" s="1" customFormat="1" ht="19.5">
      <c r="B131" s="33"/>
      <c r="C131" s="34"/>
      <c r="D131" s="187" t="s">
        <v>142</v>
      </c>
      <c r="E131" s="34"/>
      <c r="F131" s="188" t="s">
        <v>987</v>
      </c>
      <c r="G131" s="34"/>
      <c r="H131" s="34"/>
      <c r="I131" s="103"/>
      <c r="J131" s="34"/>
      <c r="K131" s="34"/>
      <c r="L131" s="37"/>
      <c r="M131" s="189"/>
      <c r="N131" s="59"/>
      <c r="O131" s="59"/>
      <c r="P131" s="59"/>
      <c r="Q131" s="59"/>
      <c r="R131" s="59"/>
      <c r="S131" s="59"/>
      <c r="T131" s="60"/>
      <c r="AT131" s="16" t="s">
        <v>142</v>
      </c>
      <c r="AU131" s="16" t="s">
        <v>81</v>
      </c>
    </row>
    <row r="132" spans="2:65" s="11" customFormat="1" ht="11.25">
      <c r="B132" s="190"/>
      <c r="C132" s="191"/>
      <c r="D132" s="187" t="s">
        <v>144</v>
      </c>
      <c r="E132" s="192" t="s">
        <v>1</v>
      </c>
      <c r="F132" s="193" t="s">
        <v>225</v>
      </c>
      <c r="G132" s="191"/>
      <c r="H132" s="192" t="s">
        <v>1</v>
      </c>
      <c r="I132" s="194"/>
      <c r="J132" s="191"/>
      <c r="K132" s="191"/>
      <c r="L132" s="195"/>
      <c r="M132" s="196"/>
      <c r="N132" s="197"/>
      <c r="O132" s="197"/>
      <c r="P132" s="197"/>
      <c r="Q132" s="197"/>
      <c r="R132" s="197"/>
      <c r="S132" s="197"/>
      <c r="T132" s="198"/>
      <c r="AT132" s="199" t="s">
        <v>144</v>
      </c>
      <c r="AU132" s="199" t="s">
        <v>81</v>
      </c>
      <c r="AV132" s="11" t="s">
        <v>79</v>
      </c>
      <c r="AW132" s="11" t="s">
        <v>33</v>
      </c>
      <c r="AX132" s="11" t="s">
        <v>72</v>
      </c>
      <c r="AY132" s="199" t="s">
        <v>133</v>
      </c>
    </row>
    <row r="133" spans="2:65" s="11" customFormat="1" ht="11.25">
      <c r="B133" s="190"/>
      <c r="C133" s="191"/>
      <c r="D133" s="187" t="s">
        <v>144</v>
      </c>
      <c r="E133" s="192" t="s">
        <v>1</v>
      </c>
      <c r="F133" s="193" t="s">
        <v>226</v>
      </c>
      <c r="G133" s="191"/>
      <c r="H133" s="192" t="s">
        <v>1</v>
      </c>
      <c r="I133" s="194"/>
      <c r="J133" s="191"/>
      <c r="K133" s="191"/>
      <c r="L133" s="195"/>
      <c r="M133" s="196"/>
      <c r="N133" s="197"/>
      <c r="O133" s="197"/>
      <c r="P133" s="197"/>
      <c r="Q133" s="197"/>
      <c r="R133" s="197"/>
      <c r="S133" s="197"/>
      <c r="T133" s="198"/>
      <c r="AT133" s="199" t="s">
        <v>144</v>
      </c>
      <c r="AU133" s="199" t="s">
        <v>81</v>
      </c>
      <c r="AV133" s="11" t="s">
        <v>79</v>
      </c>
      <c r="AW133" s="11" t="s">
        <v>33</v>
      </c>
      <c r="AX133" s="11" t="s">
        <v>72</v>
      </c>
      <c r="AY133" s="199" t="s">
        <v>133</v>
      </c>
    </row>
    <row r="134" spans="2:65" s="12" customFormat="1" ht="11.25">
      <c r="B134" s="200"/>
      <c r="C134" s="201"/>
      <c r="D134" s="187" t="s">
        <v>144</v>
      </c>
      <c r="E134" s="202" t="s">
        <v>1</v>
      </c>
      <c r="F134" s="203" t="s">
        <v>988</v>
      </c>
      <c r="G134" s="201"/>
      <c r="H134" s="204">
        <v>40.5</v>
      </c>
      <c r="I134" s="205"/>
      <c r="J134" s="201"/>
      <c r="K134" s="201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144</v>
      </c>
      <c r="AU134" s="210" t="s">
        <v>81</v>
      </c>
      <c r="AV134" s="12" t="s">
        <v>81</v>
      </c>
      <c r="AW134" s="12" t="s">
        <v>33</v>
      </c>
      <c r="AX134" s="12" t="s">
        <v>72</v>
      </c>
      <c r="AY134" s="210" t="s">
        <v>133</v>
      </c>
    </row>
    <row r="135" spans="2:65" s="13" customFormat="1" ht="11.25">
      <c r="B135" s="211"/>
      <c r="C135" s="212"/>
      <c r="D135" s="187" t="s">
        <v>144</v>
      </c>
      <c r="E135" s="213" t="s">
        <v>1</v>
      </c>
      <c r="F135" s="214" t="s">
        <v>149</v>
      </c>
      <c r="G135" s="212"/>
      <c r="H135" s="215">
        <v>40.5</v>
      </c>
      <c r="I135" s="216"/>
      <c r="J135" s="212"/>
      <c r="K135" s="212"/>
      <c r="L135" s="217"/>
      <c r="M135" s="218"/>
      <c r="N135" s="219"/>
      <c r="O135" s="219"/>
      <c r="P135" s="219"/>
      <c r="Q135" s="219"/>
      <c r="R135" s="219"/>
      <c r="S135" s="219"/>
      <c r="T135" s="220"/>
      <c r="AT135" s="221" t="s">
        <v>144</v>
      </c>
      <c r="AU135" s="221" t="s">
        <v>81</v>
      </c>
      <c r="AV135" s="13" t="s">
        <v>140</v>
      </c>
      <c r="AW135" s="13" t="s">
        <v>33</v>
      </c>
      <c r="AX135" s="13" t="s">
        <v>79</v>
      </c>
      <c r="AY135" s="221" t="s">
        <v>133</v>
      </c>
    </row>
    <row r="136" spans="2:65" s="1" customFormat="1" ht="16.5" customHeight="1">
      <c r="B136" s="33"/>
      <c r="C136" s="175" t="s">
        <v>172</v>
      </c>
      <c r="D136" s="175" t="s">
        <v>135</v>
      </c>
      <c r="E136" s="176" t="s">
        <v>989</v>
      </c>
      <c r="F136" s="177" t="s">
        <v>990</v>
      </c>
      <c r="G136" s="178" t="s">
        <v>138</v>
      </c>
      <c r="H136" s="179">
        <v>1244.2</v>
      </c>
      <c r="I136" s="180"/>
      <c r="J136" s="181">
        <f>ROUND(I136*H136,2)</f>
        <v>0</v>
      </c>
      <c r="K136" s="177" t="s">
        <v>139</v>
      </c>
      <c r="L136" s="37"/>
      <c r="M136" s="182" t="s">
        <v>1</v>
      </c>
      <c r="N136" s="183" t="s">
        <v>43</v>
      </c>
      <c r="O136" s="59"/>
      <c r="P136" s="184">
        <f>O136*H136</f>
        <v>0</v>
      </c>
      <c r="Q136" s="184">
        <v>5.0000000000000002E-5</v>
      </c>
      <c r="R136" s="184">
        <f>Q136*H136</f>
        <v>6.2210000000000008E-2</v>
      </c>
      <c r="S136" s="184">
        <v>0.128</v>
      </c>
      <c r="T136" s="185">
        <f>S136*H136</f>
        <v>159.2576</v>
      </c>
      <c r="AR136" s="16" t="s">
        <v>140</v>
      </c>
      <c r="AT136" s="16" t="s">
        <v>135</v>
      </c>
      <c r="AU136" s="16" t="s">
        <v>81</v>
      </c>
      <c r="AY136" s="16" t="s">
        <v>133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6" t="s">
        <v>79</v>
      </c>
      <c r="BK136" s="186">
        <f>ROUND(I136*H136,2)</f>
        <v>0</v>
      </c>
      <c r="BL136" s="16" t="s">
        <v>140</v>
      </c>
      <c r="BM136" s="16" t="s">
        <v>991</v>
      </c>
    </row>
    <row r="137" spans="2:65" s="1" customFormat="1" ht="19.5">
      <c r="B137" s="33"/>
      <c r="C137" s="34"/>
      <c r="D137" s="187" t="s">
        <v>142</v>
      </c>
      <c r="E137" s="34"/>
      <c r="F137" s="188" t="s">
        <v>992</v>
      </c>
      <c r="G137" s="34"/>
      <c r="H137" s="34"/>
      <c r="I137" s="103"/>
      <c r="J137" s="34"/>
      <c r="K137" s="34"/>
      <c r="L137" s="37"/>
      <c r="M137" s="189"/>
      <c r="N137" s="59"/>
      <c r="O137" s="59"/>
      <c r="P137" s="59"/>
      <c r="Q137" s="59"/>
      <c r="R137" s="59"/>
      <c r="S137" s="59"/>
      <c r="T137" s="60"/>
      <c r="AT137" s="16" t="s">
        <v>142</v>
      </c>
      <c r="AU137" s="16" t="s">
        <v>81</v>
      </c>
    </row>
    <row r="138" spans="2:65" s="11" customFormat="1" ht="11.25">
      <c r="B138" s="190"/>
      <c r="C138" s="191"/>
      <c r="D138" s="187" t="s">
        <v>144</v>
      </c>
      <c r="E138" s="192" t="s">
        <v>1</v>
      </c>
      <c r="F138" s="193" t="s">
        <v>176</v>
      </c>
      <c r="G138" s="191"/>
      <c r="H138" s="192" t="s">
        <v>1</v>
      </c>
      <c r="I138" s="194"/>
      <c r="J138" s="191"/>
      <c r="K138" s="191"/>
      <c r="L138" s="195"/>
      <c r="M138" s="196"/>
      <c r="N138" s="197"/>
      <c r="O138" s="197"/>
      <c r="P138" s="197"/>
      <c r="Q138" s="197"/>
      <c r="R138" s="197"/>
      <c r="S138" s="197"/>
      <c r="T138" s="198"/>
      <c r="AT138" s="199" t="s">
        <v>144</v>
      </c>
      <c r="AU138" s="199" t="s">
        <v>81</v>
      </c>
      <c r="AV138" s="11" t="s">
        <v>79</v>
      </c>
      <c r="AW138" s="11" t="s">
        <v>33</v>
      </c>
      <c r="AX138" s="11" t="s">
        <v>72</v>
      </c>
      <c r="AY138" s="199" t="s">
        <v>133</v>
      </c>
    </row>
    <row r="139" spans="2:65" s="11" customFormat="1" ht="11.25">
      <c r="B139" s="190"/>
      <c r="C139" s="191"/>
      <c r="D139" s="187" t="s">
        <v>144</v>
      </c>
      <c r="E139" s="192" t="s">
        <v>1</v>
      </c>
      <c r="F139" s="193" t="s">
        <v>146</v>
      </c>
      <c r="G139" s="191"/>
      <c r="H139" s="192" t="s">
        <v>1</v>
      </c>
      <c r="I139" s="194"/>
      <c r="J139" s="191"/>
      <c r="K139" s="191"/>
      <c r="L139" s="195"/>
      <c r="M139" s="196"/>
      <c r="N139" s="197"/>
      <c r="O139" s="197"/>
      <c r="P139" s="197"/>
      <c r="Q139" s="197"/>
      <c r="R139" s="197"/>
      <c r="S139" s="197"/>
      <c r="T139" s="198"/>
      <c r="AT139" s="199" t="s">
        <v>144</v>
      </c>
      <c r="AU139" s="199" t="s">
        <v>81</v>
      </c>
      <c r="AV139" s="11" t="s">
        <v>79</v>
      </c>
      <c r="AW139" s="11" t="s">
        <v>33</v>
      </c>
      <c r="AX139" s="11" t="s">
        <v>72</v>
      </c>
      <c r="AY139" s="199" t="s">
        <v>133</v>
      </c>
    </row>
    <row r="140" spans="2:65" s="12" customFormat="1" ht="11.25">
      <c r="B140" s="200"/>
      <c r="C140" s="201"/>
      <c r="D140" s="187" t="s">
        <v>144</v>
      </c>
      <c r="E140" s="202" t="s">
        <v>1</v>
      </c>
      <c r="F140" s="203" t="s">
        <v>975</v>
      </c>
      <c r="G140" s="201"/>
      <c r="H140" s="204">
        <v>23.4</v>
      </c>
      <c r="I140" s="205"/>
      <c r="J140" s="201"/>
      <c r="K140" s="201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144</v>
      </c>
      <c r="AU140" s="210" t="s">
        <v>81</v>
      </c>
      <c r="AV140" s="12" t="s">
        <v>81</v>
      </c>
      <c r="AW140" s="12" t="s">
        <v>33</v>
      </c>
      <c r="AX140" s="12" t="s">
        <v>72</v>
      </c>
      <c r="AY140" s="210" t="s">
        <v>133</v>
      </c>
    </row>
    <row r="141" spans="2:65" s="12" customFormat="1" ht="11.25">
      <c r="B141" s="200"/>
      <c r="C141" s="201"/>
      <c r="D141" s="187" t="s">
        <v>144</v>
      </c>
      <c r="E141" s="202" t="s">
        <v>1</v>
      </c>
      <c r="F141" s="203" t="s">
        <v>976</v>
      </c>
      <c r="G141" s="201"/>
      <c r="H141" s="204">
        <v>396.7</v>
      </c>
      <c r="I141" s="205"/>
      <c r="J141" s="201"/>
      <c r="K141" s="201"/>
      <c r="L141" s="206"/>
      <c r="M141" s="207"/>
      <c r="N141" s="208"/>
      <c r="O141" s="208"/>
      <c r="P141" s="208"/>
      <c r="Q141" s="208"/>
      <c r="R141" s="208"/>
      <c r="S141" s="208"/>
      <c r="T141" s="209"/>
      <c r="AT141" s="210" t="s">
        <v>144</v>
      </c>
      <c r="AU141" s="210" t="s">
        <v>81</v>
      </c>
      <c r="AV141" s="12" t="s">
        <v>81</v>
      </c>
      <c r="AW141" s="12" t="s">
        <v>33</v>
      </c>
      <c r="AX141" s="12" t="s">
        <v>72</v>
      </c>
      <c r="AY141" s="210" t="s">
        <v>133</v>
      </c>
    </row>
    <row r="142" spans="2:65" s="11" customFormat="1" ht="11.25">
      <c r="B142" s="190"/>
      <c r="C142" s="191"/>
      <c r="D142" s="187" t="s">
        <v>144</v>
      </c>
      <c r="E142" s="192" t="s">
        <v>1</v>
      </c>
      <c r="F142" s="193" t="s">
        <v>161</v>
      </c>
      <c r="G142" s="191"/>
      <c r="H142" s="192" t="s">
        <v>1</v>
      </c>
      <c r="I142" s="194"/>
      <c r="J142" s="191"/>
      <c r="K142" s="191"/>
      <c r="L142" s="195"/>
      <c r="M142" s="196"/>
      <c r="N142" s="197"/>
      <c r="O142" s="197"/>
      <c r="P142" s="197"/>
      <c r="Q142" s="197"/>
      <c r="R142" s="197"/>
      <c r="S142" s="197"/>
      <c r="T142" s="198"/>
      <c r="AT142" s="199" t="s">
        <v>144</v>
      </c>
      <c r="AU142" s="199" t="s">
        <v>81</v>
      </c>
      <c r="AV142" s="11" t="s">
        <v>79</v>
      </c>
      <c r="AW142" s="11" t="s">
        <v>33</v>
      </c>
      <c r="AX142" s="11" t="s">
        <v>72</v>
      </c>
      <c r="AY142" s="199" t="s">
        <v>133</v>
      </c>
    </row>
    <row r="143" spans="2:65" s="12" customFormat="1" ht="11.25">
      <c r="B143" s="200"/>
      <c r="C143" s="201"/>
      <c r="D143" s="187" t="s">
        <v>144</v>
      </c>
      <c r="E143" s="202" t="s">
        <v>1</v>
      </c>
      <c r="F143" s="203" t="s">
        <v>977</v>
      </c>
      <c r="G143" s="201"/>
      <c r="H143" s="204">
        <v>618.1</v>
      </c>
      <c r="I143" s="205"/>
      <c r="J143" s="201"/>
      <c r="K143" s="201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144</v>
      </c>
      <c r="AU143" s="210" t="s">
        <v>81</v>
      </c>
      <c r="AV143" s="12" t="s">
        <v>81</v>
      </c>
      <c r="AW143" s="12" t="s">
        <v>33</v>
      </c>
      <c r="AX143" s="12" t="s">
        <v>72</v>
      </c>
      <c r="AY143" s="210" t="s">
        <v>133</v>
      </c>
    </row>
    <row r="144" spans="2:65" s="12" customFormat="1" ht="11.25">
      <c r="B144" s="200"/>
      <c r="C144" s="201"/>
      <c r="D144" s="187" t="s">
        <v>144</v>
      </c>
      <c r="E144" s="202" t="s">
        <v>1</v>
      </c>
      <c r="F144" s="203" t="s">
        <v>993</v>
      </c>
      <c r="G144" s="201"/>
      <c r="H144" s="204">
        <v>206</v>
      </c>
      <c r="I144" s="205"/>
      <c r="J144" s="201"/>
      <c r="K144" s="201"/>
      <c r="L144" s="206"/>
      <c r="M144" s="207"/>
      <c r="N144" s="208"/>
      <c r="O144" s="208"/>
      <c r="P144" s="208"/>
      <c r="Q144" s="208"/>
      <c r="R144" s="208"/>
      <c r="S144" s="208"/>
      <c r="T144" s="209"/>
      <c r="AT144" s="210" t="s">
        <v>144</v>
      </c>
      <c r="AU144" s="210" t="s">
        <v>81</v>
      </c>
      <c r="AV144" s="12" t="s">
        <v>81</v>
      </c>
      <c r="AW144" s="12" t="s">
        <v>33</v>
      </c>
      <c r="AX144" s="12" t="s">
        <v>72</v>
      </c>
      <c r="AY144" s="210" t="s">
        <v>133</v>
      </c>
    </row>
    <row r="145" spans="2:65" s="13" customFormat="1" ht="11.25">
      <c r="B145" s="211"/>
      <c r="C145" s="212"/>
      <c r="D145" s="187" t="s">
        <v>144</v>
      </c>
      <c r="E145" s="213" t="s">
        <v>1</v>
      </c>
      <c r="F145" s="214" t="s">
        <v>149</v>
      </c>
      <c r="G145" s="212"/>
      <c r="H145" s="215">
        <v>1244.2</v>
      </c>
      <c r="I145" s="216"/>
      <c r="J145" s="212"/>
      <c r="K145" s="212"/>
      <c r="L145" s="217"/>
      <c r="M145" s="218"/>
      <c r="N145" s="219"/>
      <c r="O145" s="219"/>
      <c r="P145" s="219"/>
      <c r="Q145" s="219"/>
      <c r="R145" s="219"/>
      <c r="S145" s="219"/>
      <c r="T145" s="220"/>
      <c r="AT145" s="221" t="s">
        <v>144</v>
      </c>
      <c r="AU145" s="221" t="s">
        <v>81</v>
      </c>
      <c r="AV145" s="13" t="s">
        <v>140</v>
      </c>
      <c r="AW145" s="13" t="s">
        <v>33</v>
      </c>
      <c r="AX145" s="13" t="s">
        <v>79</v>
      </c>
      <c r="AY145" s="221" t="s">
        <v>133</v>
      </c>
    </row>
    <row r="146" spans="2:65" s="1" customFormat="1" ht="16.5" customHeight="1">
      <c r="B146" s="33"/>
      <c r="C146" s="175" t="s">
        <v>177</v>
      </c>
      <c r="D146" s="175" t="s">
        <v>135</v>
      </c>
      <c r="E146" s="176" t="s">
        <v>184</v>
      </c>
      <c r="F146" s="177" t="s">
        <v>185</v>
      </c>
      <c r="G146" s="178" t="s">
        <v>186</v>
      </c>
      <c r="H146" s="179">
        <v>1000</v>
      </c>
      <c r="I146" s="180"/>
      <c r="J146" s="181">
        <f>ROUND(I146*H146,2)</f>
        <v>0</v>
      </c>
      <c r="K146" s="177" t="s">
        <v>159</v>
      </c>
      <c r="L146" s="37"/>
      <c r="M146" s="182" t="s">
        <v>1</v>
      </c>
      <c r="N146" s="183" t="s">
        <v>43</v>
      </c>
      <c r="O146" s="59"/>
      <c r="P146" s="184">
        <f>O146*H146</f>
        <v>0</v>
      </c>
      <c r="Q146" s="184">
        <v>4.0000000000000003E-5</v>
      </c>
      <c r="R146" s="184">
        <f>Q146*H146</f>
        <v>0.04</v>
      </c>
      <c r="S146" s="184">
        <v>0</v>
      </c>
      <c r="T146" s="185">
        <f>S146*H146</f>
        <v>0</v>
      </c>
      <c r="AR146" s="16" t="s">
        <v>140</v>
      </c>
      <c r="AT146" s="16" t="s">
        <v>135</v>
      </c>
      <c r="AU146" s="16" t="s">
        <v>81</v>
      </c>
      <c r="AY146" s="16" t="s">
        <v>133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6" t="s">
        <v>79</v>
      </c>
      <c r="BK146" s="186">
        <f>ROUND(I146*H146,2)</f>
        <v>0</v>
      </c>
      <c r="BL146" s="16" t="s">
        <v>140</v>
      </c>
      <c r="BM146" s="16" t="s">
        <v>994</v>
      </c>
    </row>
    <row r="147" spans="2:65" s="1" customFormat="1" ht="11.25">
      <c r="B147" s="33"/>
      <c r="C147" s="34"/>
      <c r="D147" s="187" t="s">
        <v>142</v>
      </c>
      <c r="E147" s="34"/>
      <c r="F147" s="188" t="s">
        <v>185</v>
      </c>
      <c r="G147" s="34"/>
      <c r="H147" s="34"/>
      <c r="I147" s="103"/>
      <c r="J147" s="34"/>
      <c r="K147" s="34"/>
      <c r="L147" s="37"/>
      <c r="M147" s="189"/>
      <c r="N147" s="59"/>
      <c r="O147" s="59"/>
      <c r="P147" s="59"/>
      <c r="Q147" s="59"/>
      <c r="R147" s="59"/>
      <c r="S147" s="59"/>
      <c r="T147" s="60"/>
      <c r="AT147" s="16" t="s">
        <v>142</v>
      </c>
      <c r="AU147" s="16" t="s">
        <v>81</v>
      </c>
    </row>
    <row r="148" spans="2:65" s="1" customFormat="1" ht="16.5" customHeight="1">
      <c r="B148" s="33"/>
      <c r="C148" s="175" t="s">
        <v>183</v>
      </c>
      <c r="D148" s="175" t="s">
        <v>135</v>
      </c>
      <c r="E148" s="176" t="s">
        <v>189</v>
      </c>
      <c r="F148" s="177" t="s">
        <v>190</v>
      </c>
      <c r="G148" s="178" t="s">
        <v>191</v>
      </c>
      <c r="H148" s="179">
        <v>100</v>
      </c>
      <c r="I148" s="180"/>
      <c r="J148" s="181">
        <f>ROUND(I148*H148,2)</f>
        <v>0</v>
      </c>
      <c r="K148" s="177" t="s">
        <v>159</v>
      </c>
      <c r="L148" s="37"/>
      <c r="M148" s="182" t="s">
        <v>1</v>
      </c>
      <c r="N148" s="183" t="s">
        <v>43</v>
      </c>
      <c r="O148" s="59"/>
      <c r="P148" s="184">
        <f>O148*H148</f>
        <v>0</v>
      </c>
      <c r="Q148" s="184">
        <v>0</v>
      </c>
      <c r="R148" s="184">
        <f>Q148*H148</f>
        <v>0</v>
      </c>
      <c r="S148" s="184">
        <v>0</v>
      </c>
      <c r="T148" s="185">
        <f>S148*H148</f>
        <v>0</v>
      </c>
      <c r="AR148" s="16" t="s">
        <v>140</v>
      </c>
      <c r="AT148" s="16" t="s">
        <v>135</v>
      </c>
      <c r="AU148" s="16" t="s">
        <v>81</v>
      </c>
      <c r="AY148" s="16" t="s">
        <v>133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6" t="s">
        <v>79</v>
      </c>
      <c r="BK148" s="186">
        <f>ROUND(I148*H148,2)</f>
        <v>0</v>
      </c>
      <c r="BL148" s="16" t="s">
        <v>140</v>
      </c>
      <c r="BM148" s="16" t="s">
        <v>995</v>
      </c>
    </row>
    <row r="149" spans="2:65" s="1" customFormat="1" ht="11.25">
      <c r="B149" s="33"/>
      <c r="C149" s="34"/>
      <c r="D149" s="187" t="s">
        <v>142</v>
      </c>
      <c r="E149" s="34"/>
      <c r="F149" s="188" t="s">
        <v>190</v>
      </c>
      <c r="G149" s="34"/>
      <c r="H149" s="34"/>
      <c r="I149" s="103"/>
      <c r="J149" s="34"/>
      <c r="K149" s="34"/>
      <c r="L149" s="37"/>
      <c r="M149" s="189"/>
      <c r="N149" s="59"/>
      <c r="O149" s="59"/>
      <c r="P149" s="59"/>
      <c r="Q149" s="59"/>
      <c r="R149" s="59"/>
      <c r="S149" s="59"/>
      <c r="T149" s="60"/>
      <c r="AT149" s="16" t="s">
        <v>142</v>
      </c>
      <c r="AU149" s="16" t="s">
        <v>81</v>
      </c>
    </row>
    <row r="150" spans="2:65" s="1" customFormat="1" ht="16.5" customHeight="1">
      <c r="B150" s="33"/>
      <c r="C150" s="175" t="s">
        <v>188</v>
      </c>
      <c r="D150" s="175" t="s">
        <v>135</v>
      </c>
      <c r="E150" s="176" t="s">
        <v>194</v>
      </c>
      <c r="F150" s="177" t="s">
        <v>195</v>
      </c>
      <c r="G150" s="178" t="s">
        <v>196</v>
      </c>
      <c r="H150" s="179">
        <v>7</v>
      </c>
      <c r="I150" s="180"/>
      <c r="J150" s="181">
        <f>ROUND(I150*H150,2)</f>
        <v>0</v>
      </c>
      <c r="K150" s="177" t="s">
        <v>159</v>
      </c>
      <c r="L150" s="37"/>
      <c r="M150" s="182" t="s">
        <v>1</v>
      </c>
      <c r="N150" s="183" t="s">
        <v>43</v>
      </c>
      <c r="O150" s="59"/>
      <c r="P150" s="184">
        <f>O150*H150</f>
        <v>0</v>
      </c>
      <c r="Q150" s="184">
        <v>8.6800000000000002E-3</v>
      </c>
      <c r="R150" s="184">
        <f>Q150*H150</f>
        <v>6.0760000000000002E-2</v>
      </c>
      <c r="S150" s="184">
        <v>0</v>
      </c>
      <c r="T150" s="185">
        <f>S150*H150</f>
        <v>0</v>
      </c>
      <c r="AR150" s="16" t="s">
        <v>140</v>
      </c>
      <c r="AT150" s="16" t="s">
        <v>135</v>
      </c>
      <c r="AU150" s="16" t="s">
        <v>81</v>
      </c>
      <c r="AY150" s="16" t="s">
        <v>133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6" t="s">
        <v>79</v>
      </c>
      <c r="BK150" s="186">
        <f>ROUND(I150*H150,2)</f>
        <v>0</v>
      </c>
      <c r="BL150" s="16" t="s">
        <v>140</v>
      </c>
      <c r="BM150" s="16" t="s">
        <v>996</v>
      </c>
    </row>
    <row r="151" spans="2:65" s="1" customFormat="1" ht="11.25">
      <c r="B151" s="33"/>
      <c r="C151" s="34"/>
      <c r="D151" s="187" t="s">
        <v>142</v>
      </c>
      <c r="E151" s="34"/>
      <c r="F151" s="188" t="s">
        <v>195</v>
      </c>
      <c r="G151" s="34"/>
      <c r="H151" s="34"/>
      <c r="I151" s="103"/>
      <c r="J151" s="34"/>
      <c r="K151" s="34"/>
      <c r="L151" s="37"/>
      <c r="M151" s="189"/>
      <c r="N151" s="59"/>
      <c r="O151" s="59"/>
      <c r="P151" s="59"/>
      <c r="Q151" s="59"/>
      <c r="R151" s="59"/>
      <c r="S151" s="59"/>
      <c r="T151" s="60"/>
      <c r="AT151" s="16" t="s">
        <v>142</v>
      </c>
      <c r="AU151" s="16" t="s">
        <v>81</v>
      </c>
    </row>
    <row r="152" spans="2:65" s="11" customFormat="1" ht="11.25">
      <c r="B152" s="190"/>
      <c r="C152" s="191"/>
      <c r="D152" s="187" t="s">
        <v>144</v>
      </c>
      <c r="E152" s="192" t="s">
        <v>1</v>
      </c>
      <c r="F152" s="193" t="s">
        <v>198</v>
      </c>
      <c r="G152" s="191"/>
      <c r="H152" s="192" t="s">
        <v>1</v>
      </c>
      <c r="I152" s="194"/>
      <c r="J152" s="191"/>
      <c r="K152" s="191"/>
      <c r="L152" s="195"/>
      <c r="M152" s="196"/>
      <c r="N152" s="197"/>
      <c r="O152" s="197"/>
      <c r="P152" s="197"/>
      <c r="Q152" s="197"/>
      <c r="R152" s="197"/>
      <c r="S152" s="197"/>
      <c r="T152" s="198"/>
      <c r="AT152" s="199" t="s">
        <v>144</v>
      </c>
      <c r="AU152" s="199" t="s">
        <v>81</v>
      </c>
      <c r="AV152" s="11" t="s">
        <v>79</v>
      </c>
      <c r="AW152" s="11" t="s">
        <v>33</v>
      </c>
      <c r="AX152" s="11" t="s">
        <v>72</v>
      </c>
      <c r="AY152" s="199" t="s">
        <v>133</v>
      </c>
    </row>
    <row r="153" spans="2:65" s="12" customFormat="1" ht="11.25">
      <c r="B153" s="200"/>
      <c r="C153" s="201"/>
      <c r="D153" s="187" t="s">
        <v>144</v>
      </c>
      <c r="E153" s="202" t="s">
        <v>1</v>
      </c>
      <c r="F153" s="203" t="s">
        <v>199</v>
      </c>
      <c r="G153" s="201"/>
      <c r="H153" s="204">
        <v>7</v>
      </c>
      <c r="I153" s="205"/>
      <c r="J153" s="201"/>
      <c r="K153" s="201"/>
      <c r="L153" s="206"/>
      <c r="M153" s="207"/>
      <c r="N153" s="208"/>
      <c r="O153" s="208"/>
      <c r="P153" s="208"/>
      <c r="Q153" s="208"/>
      <c r="R153" s="208"/>
      <c r="S153" s="208"/>
      <c r="T153" s="209"/>
      <c r="AT153" s="210" t="s">
        <v>144</v>
      </c>
      <c r="AU153" s="210" t="s">
        <v>81</v>
      </c>
      <c r="AV153" s="12" t="s">
        <v>81</v>
      </c>
      <c r="AW153" s="12" t="s">
        <v>33</v>
      </c>
      <c r="AX153" s="12" t="s">
        <v>72</v>
      </c>
      <c r="AY153" s="210" t="s">
        <v>133</v>
      </c>
    </row>
    <row r="154" spans="2:65" s="13" customFormat="1" ht="11.25">
      <c r="B154" s="211"/>
      <c r="C154" s="212"/>
      <c r="D154" s="187" t="s">
        <v>144</v>
      </c>
      <c r="E154" s="213" t="s">
        <v>1</v>
      </c>
      <c r="F154" s="214" t="s">
        <v>149</v>
      </c>
      <c r="G154" s="212"/>
      <c r="H154" s="215">
        <v>7</v>
      </c>
      <c r="I154" s="216"/>
      <c r="J154" s="212"/>
      <c r="K154" s="212"/>
      <c r="L154" s="217"/>
      <c r="M154" s="218"/>
      <c r="N154" s="219"/>
      <c r="O154" s="219"/>
      <c r="P154" s="219"/>
      <c r="Q154" s="219"/>
      <c r="R154" s="219"/>
      <c r="S154" s="219"/>
      <c r="T154" s="220"/>
      <c r="AT154" s="221" t="s">
        <v>144</v>
      </c>
      <c r="AU154" s="221" t="s">
        <v>81</v>
      </c>
      <c r="AV154" s="13" t="s">
        <v>140</v>
      </c>
      <c r="AW154" s="13" t="s">
        <v>33</v>
      </c>
      <c r="AX154" s="13" t="s">
        <v>79</v>
      </c>
      <c r="AY154" s="221" t="s">
        <v>133</v>
      </c>
    </row>
    <row r="155" spans="2:65" s="1" customFormat="1" ht="16.5" customHeight="1">
      <c r="B155" s="33"/>
      <c r="C155" s="175" t="s">
        <v>193</v>
      </c>
      <c r="D155" s="175" t="s">
        <v>135</v>
      </c>
      <c r="E155" s="176" t="s">
        <v>997</v>
      </c>
      <c r="F155" s="177" t="s">
        <v>998</v>
      </c>
      <c r="G155" s="178" t="s">
        <v>196</v>
      </c>
      <c r="H155" s="179">
        <v>1</v>
      </c>
      <c r="I155" s="180"/>
      <c r="J155" s="181">
        <f>ROUND(I155*H155,2)</f>
        <v>0</v>
      </c>
      <c r="K155" s="177" t="s">
        <v>139</v>
      </c>
      <c r="L155" s="37"/>
      <c r="M155" s="182" t="s">
        <v>1</v>
      </c>
      <c r="N155" s="183" t="s">
        <v>43</v>
      </c>
      <c r="O155" s="59"/>
      <c r="P155" s="184">
        <f>O155*H155</f>
        <v>0</v>
      </c>
      <c r="Q155" s="184">
        <v>1.269E-2</v>
      </c>
      <c r="R155" s="184">
        <f>Q155*H155</f>
        <v>1.269E-2</v>
      </c>
      <c r="S155" s="184">
        <v>0</v>
      </c>
      <c r="T155" s="185">
        <f>S155*H155</f>
        <v>0</v>
      </c>
      <c r="AR155" s="16" t="s">
        <v>140</v>
      </c>
      <c r="AT155" s="16" t="s">
        <v>135</v>
      </c>
      <c r="AU155" s="16" t="s">
        <v>81</v>
      </c>
      <c r="AY155" s="16" t="s">
        <v>133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6" t="s">
        <v>79</v>
      </c>
      <c r="BK155" s="186">
        <f>ROUND(I155*H155,2)</f>
        <v>0</v>
      </c>
      <c r="BL155" s="16" t="s">
        <v>140</v>
      </c>
      <c r="BM155" s="16" t="s">
        <v>999</v>
      </c>
    </row>
    <row r="156" spans="2:65" s="1" customFormat="1" ht="29.25">
      <c r="B156" s="33"/>
      <c r="C156" s="34"/>
      <c r="D156" s="187" t="s">
        <v>142</v>
      </c>
      <c r="E156" s="34"/>
      <c r="F156" s="188" t="s">
        <v>1000</v>
      </c>
      <c r="G156" s="34"/>
      <c r="H156" s="34"/>
      <c r="I156" s="103"/>
      <c r="J156" s="34"/>
      <c r="K156" s="34"/>
      <c r="L156" s="37"/>
      <c r="M156" s="189"/>
      <c r="N156" s="59"/>
      <c r="O156" s="59"/>
      <c r="P156" s="59"/>
      <c r="Q156" s="59"/>
      <c r="R156" s="59"/>
      <c r="S156" s="59"/>
      <c r="T156" s="60"/>
      <c r="AT156" s="16" t="s">
        <v>142</v>
      </c>
      <c r="AU156" s="16" t="s">
        <v>81</v>
      </c>
    </row>
    <row r="157" spans="2:65" s="11" customFormat="1" ht="11.25">
      <c r="B157" s="190"/>
      <c r="C157" s="191"/>
      <c r="D157" s="187" t="s">
        <v>144</v>
      </c>
      <c r="E157" s="192" t="s">
        <v>1</v>
      </c>
      <c r="F157" s="193" t="s">
        <v>198</v>
      </c>
      <c r="G157" s="191"/>
      <c r="H157" s="192" t="s">
        <v>1</v>
      </c>
      <c r="I157" s="194"/>
      <c r="J157" s="191"/>
      <c r="K157" s="191"/>
      <c r="L157" s="195"/>
      <c r="M157" s="196"/>
      <c r="N157" s="197"/>
      <c r="O157" s="197"/>
      <c r="P157" s="197"/>
      <c r="Q157" s="197"/>
      <c r="R157" s="197"/>
      <c r="S157" s="197"/>
      <c r="T157" s="198"/>
      <c r="AT157" s="199" t="s">
        <v>144</v>
      </c>
      <c r="AU157" s="199" t="s">
        <v>81</v>
      </c>
      <c r="AV157" s="11" t="s">
        <v>79</v>
      </c>
      <c r="AW157" s="11" t="s">
        <v>33</v>
      </c>
      <c r="AX157" s="11" t="s">
        <v>72</v>
      </c>
      <c r="AY157" s="199" t="s">
        <v>133</v>
      </c>
    </row>
    <row r="158" spans="2:65" s="12" customFormat="1" ht="11.25">
      <c r="B158" s="200"/>
      <c r="C158" s="201"/>
      <c r="D158" s="187" t="s">
        <v>144</v>
      </c>
      <c r="E158" s="202" t="s">
        <v>1</v>
      </c>
      <c r="F158" s="203" t="s">
        <v>1001</v>
      </c>
      <c r="G158" s="201"/>
      <c r="H158" s="204">
        <v>1</v>
      </c>
      <c r="I158" s="205"/>
      <c r="J158" s="201"/>
      <c r="K158" s="201"/>
      <c r="L158" s="206"/>
      <c r="M158" s="207"/>
      <c r="N158" s="208"/>
      <c r="O158" s="208"/>
      <c r="P158" s="208"/>
      <c r="Q158" s="208"/>
      <c r="R158" s="208"/>
      <c r="S158" s="208"/>
      <c r="T158" s="209"/>
      <c r="AT158" s="210" t="s">
        <v>144</v>
      </c>
      <c r="AU158" s="210" t="s">
        <v>81</v>
      </c>
      <c r="AV158" s="12" t="s">
        <v>81</v>
      </c>
      <c r="AW158" s="12" t="s">
        <v>33</v>
      </c>
      <c r="AX158" s="12" t="s">
        <v>72</v>
      </c>
      <c r="AY158" s="210" t="s">
        <v>133</v>
      </c>
    </row>
    <row r="159" spans="2:65" s="13" customFormat="1" ht="11.25">
      <c r="B159" s="211"/>
      <c r="C159" s="212"/>
      <c r="D159" s="187" t="s">
        <v>144</v>
      </c>
      <c r="E159" s="213" t="s">
        <v>1</v>
      </c>
      <c r="F159" s="214" t="s">
        <v>149</v>
      </c>
      <c r="G159" s="212"/>
      <c r="H159" s="215">
        <v>1</v>
      </c>
      <c r="I159" s="216"/>
      <c r="J159" s="212"/>
      <c r="K159" s="212"/>
      <c r="L159" s="217"/>
      <c r="M159" s="218"/>
      <c r="N159" s="219"/>
      <c r="O159" s="219"/>
      <c r="P159" s="219"/>
      <c r="Q159" s="219"/>
      <c r="R159" s="219"/>
      <c r="S159" s="219"/>
      <c r="T159" s="220"/>
      <c r="AT159" s="221" t="s">
        <v>144</v>
      </c>
      <c r="AU159" s="221" t="s">
        <v>81</v>
      </c>
      <c r="AV159" s="13" t="s">
        <v>140</v>
      </c>
      <c r="AW159" s="13" t="s">
        <v>33</v>
      </c>
      <c r="AX159" s="13" t="s">
        <v>79</v>
      </c>
      <c r="AY159" s="221" t="s">
        <v>133</v>
      </c>
    </row>
    <row r="160" spans="2:65" s="1" customFormat="1" ht="16.5" customHeight="1">
      <c r="B160" s="33"/>
      <c r="C160" s="175" t="s">
        <v>201</v>
      </c>
      <c r="D160" s="175" t="s">
        <v>135</v>
      </c>
      <c r="E160" s="176" t="s">
        <v>202</v>
      </c>
      <c r="F160" s="177" t="s">
        <v>203</v>
      </c>
      <c r="G160" s="178" t="s">
        <v>196</v>
      </c>
      <c r="H160" s="179">
        <v>9</v>
      </c>
      <c r="I160" s="180"/>
      <c r="J160" s="181">
        <f>ROUND(I160*H160,2)</f>
        <v>0</v>
      </c>
      <c r="K160" s="177" t="s">
        <v>159</v>
      </c>
      <c r="L160" s="37"/>
      <c r="M160" s="182" t="s">
        <v>1</v>
      </c>
      <c r="N160" s="183" t="s">
        <v>43</v>
      </c>
      <c r="O160" s="59"/>
      <c r="P160" s="184">
        <f>O160*H160</f>
        <v>0</v>
      </c>
      <c r="Q160" s="184">
        <v>3.6900000000000002E-2</v>
      </c>
      <c r="R160" s="184">
        <f>Q160*H160</f>
        <v>0.33210000000000001</v>
      </c>
      <c r="S160" s="184">
        <v>0</v>
      </c>
      <c r="T160" s="185">
        <f>S160*H160</f>
        <v>0</v>
      </c>
      <c r="AR160" s="16" t="s">
        <v>140</v>
      </c>
      <c r="AT160" s="16" t="s">
        <v>135</v>
      </c>
      <c r="AU160" s="16" t="s">
        <v>81</v>
      </c>
      <c r="AY160" s="16" t="s">
        <v>133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6" t="s">
        <v>79</v>
      </c>
      <c r="BK160" s="186">
        <f>ROUND(I160*H160,2)</f>
        <v>0</v>
      </c>
      <c r="BL160" s="16" t="s">
        <v>140</v>
      </c>
      <c r="BM160" s="16" t="s">
        <v>1002</v>
      </c>
    </row>
    <row r="161" spans="2:65" s="1" customFormat="1" ht="11.25">
      <c r="B161" s="33"/>
      <c r="C161" s="34"/>
      <c r="D161" s="187" t="s">
        <v>142</v>
      </c>
      <c r="E161" s="34"/>
      <c r="F161" s="188" t="s">
        <v>203</v>
      </c>
      <c r="G161" s="34"/>
      <c r="H161" s="34"/>
      <c r="I161" s="103"/>
      <c r="J161" s="34"/>
      <c r="K161" s="34"/>
      <c r="L161" s="37"/>
      <c r="M161" s="189"/>
      <c r="N161" s="59"/>
      <c r="O161" s="59"/>
      <c r="P161" s="59"/>
      <c r="Q161" s="59"/>
      <c r="R161" s="59"/>
      <c r="S161" s="59"/>
      <c r="T161" s="60"/>
      <c r="AT161" s="16" t="s">
        <v>142</v>
      </c>
      <c r="AU161" s="16" t="s">
        <v>81</v>
      </c>
    </row>
    <row r="162" spans="2:65" s="11" customFormat="1" ht="11.25">
      <c r="B162" s="190"/>
      <c r="C162" s="191"/>
      <c r="D162" s="187" t="s">
        <v>144</v>
      </c>
      <c r="E162" s="192" t="s">
        <v>1</v>
      </c>
      <c r="F162" s="193" t="s">
        <v>205</v>
      </c>
      <c r="G162" s="191"/>
      <c r="H162" s="192" t="s">
        <v>1</v>
      </c>
      <c r="I162" s="194"/>
      <c r="J162" s="191"/>
      <c r="K162" s="191"/>
      <c r="L162" s="195"/>
      <c r="M162" s="196"/>
      <c r="N162" s="197"/>
      <c r="O162" s="197"/>
      <c r="P162" s="197"/>
      <c r="Q162" s="197"/>
      <c r="R162" s="197"/>
      <c r="S162" s="197"/>
      <c r="T162" s="198"/>
      <c r="AT162" s="199" t="s">
        <v>144</v>
      </c>
      <c r="AU162" s="199" t="s">
        <v>81</v>
      </c>
      <c r="AV162" s="11" t="s">
        <v>79</v>
      </c>
      <c r="AW162" s="11" t="s">
        <v>33</v>
      </c>
      <c r="AX162" s="11" t="s">
        <v>72</v>
      </c>
      <c r="AY162" s="199" t="s">
        <v>133</v>
      </c>
    </row>
    <row r="163" spans="2:65" s="12" customFormat="1" ht="11.25">
      <c r="B163" s="200"/>
      <c r="C163" s="201"/>
      <c r="D163" s="187" t="s">
        <v>144</v>
      </c>
      <c r="E163" s="202" t="s">
        <v>1</v>
      </c>
      <c r="F163" s="203" t="s">
        <v>1003</v>
      </c>
      <c r="G163" s="201"/>
      <c r="H163" s="204">
        <v>9</v>
      </c>
      <c r="I163" s="205"/>
      <c r="J163" s="201"/>
      <c r="K163" s="201"/>
      <c r="L163" s="206"/>
      <c r="M163" s="207"/>
      <c r="N163" s="208"/>
      <c r="O163" s="208"/>
      <c r="P163" s="208"/>
      <c r="Q163" s="208"/>
      <c r="R163" s="208"/>
      <c r="S163" s="208"/>
      <c r="T163" s="209"/>
      <c r="AT163" s="210" t="s">
        <v>144</v>
      </c>
      <c r="AU163" s="210" t="s">
        <v>81</v>
      </c>
      <c r="AV163" s="12" t="s">
        <v>81</v>
      </c>
      <c r="AW163" s="12" t="s">
        <v>33</v>
      </c>
      <c r="AX163" s="12" t="s">
        <v>72</v>
      </c>
      <c r="AY163" s="210" t="s">
        <v>133</v>
      </c>
    </row>
    <row r="164" spans="2:65" s="13" customFormat="1" ht="11.25">
      <c r="B164" s="211"/>
      <c r="C164" s="212"/>
      <c r="D164" s="187" t="s">
        <v>144</v>
      </c>
      <c r="E164" s="213" t="s">
        <v>1</v>
      </c>
      <c r="F164" s="214" t="s">
        <v>149</v>
      </c>
      <c r="G164" s="212"/>
      <c r="H164" s="215">
        <v>9</v>
      </c>
      <c r="I164" s="216"/>
      <c r="J164" s="212"/>
      <c r="K164" s="212"/>
      <c r="L164" s="217"/>
      <c r="M164" s="218"/>
      <c r="N164" s="219"/>
      <c r="O164" s="219"/>
      <c r="P164" s="219"/>
      <c r="Q164" s="219"/>
      <c r="R164" s="219"/>
      <c r="S164" s="219"/>
      <c r="T164" s="220"/>
      <c r="AT164" s="221" t="s">
        <v>144</v>
      </c>
      <c r="AU164" s="221" t="s">
        <v>81</v>
      </c>
      <c r="AV164" s="13" t="s">
        <v>140</v>
      </c>
      <c r="AW164" s="13" t="s">
        <v>33</v>
      </c>
      <c r="AX164" s="13" t="s">
        <v>79</v>
      </c>
      <c r="AY164" s="221" t="s">
        <v>133</v>
      </c>
    </row>
    <row r="165" spans="2:65" s="1" customFormat="1" ht="16.5" customHeight="1">
      <c r="B165" s="33"/>
      <c r="C165" s="175" t="s">
        <v>208</v>
      </c>
      <c r="D165" s="175" t="s">
        <v>135</v>
      </c>
      <c r="E165" s="176" t="s">
        <v>209</v>
      </c>
      <c r="F165" s="177" t="s">
        <v>210</v>
      </c>
      <c r="G165" s="178" t="s">
        <v>211</v>
      </c>
      <c r="H165" s="179">
        <v>28.777000000000001</v>
      </c>
      <c r="I165" s="180"/>
      <c r="J165" s="181">
        <f>ROUND(I165*H165,2)</f>
        <v>0</v>
      </c>
      <c r="K165" s="177" t="s">
        <v>159</v>
      </c>
      <c r="L165" s="37"/>
      <c r="M165" s="182" t="s">
        <v>1</v>
      </c>
      <c r="N165" s="183" t="s">
        <v>43</v>
      </c>
      <c r="O165" s="59"/>
      <c r="P165" s="184">
        <f>O165*H165</f>
        <v>0</v>
      </c>
      <c r="Q165" s="184">
        <v>0</v>
      </c>
      <c r="R165" s="184">
        <f>Q165*H165</f>
        <v>0</v>
      </c>
      <c r="S165" s="184">
        <v>0</v>
      </c>
      <c r="T165" s="185">
        <f>S165*H165</f>
        <v>0</v>
      </c>
      <c r="AR165" s="16" t="s">
        <v>140</v>
      </c>
      <c r="AT165" s="16" t="s">
        <v>135</v>
      </c>
      <c r="AU165" s="16" t="s">
        <v>81</v>
      </c>
      <c r="AY165" s="16" t="s">
        <v>133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6" t="s">
        <v>79</v>
      </c>
      <c r="BK165" s="186">
        <f>ROUND(I165*H165,2)</f>
        <v>0</v>
      </c>
      <c r="BL165" s="16" t="s">
        <v>140</v>
      </c>
      <c r="BM165" s="16" t="s">
        <v>1004</v>
      </c>
    </row>
    <row r="166" spans="2:65" s="1" customFormat="1" ht="11.25">
      <c r="B166" s="33"/>
      <c r="C166" s="34"/>
      <c r="D166" s="187" t="s">
        <v>142</v>
      </c>
      <c r="E166" s="34"/>
      <c r="F166" s="188" t="s">
        <v>210</v>
      </c>
      <c r="G166" s="34"/>
      <c r="H166" s="34"/>
      <c r="I166" s="103"/>
      <c r="J166" s="34"/>
      <c r="K166" s="34"/>
      <c r="L166" s="37"/>
      <c r="M166" s="189"/>
      <c r="N166" s="59"/>
      <c r="O166" s="59"/>
      <c r="P166" s="59"/>
      <c r="Q166" s="59"/>
      <c r="R166" s="59"/>
      <c r="S166" s="59"/>
      <c r="T166" s="60"/>
      <c r="AT166" s="16" t="s">
        <v>142</v>
      </c>
      <c r="AU166" s="16" t="s">
        <v>81</v>
      </c>
    </row>
    <row r="167" spans="2:65" s="11" customFormat="1" ht="11.25">
      <c r="B167" s="190"/>
      <c r="C167" s="191"/>
      <c r="D167" s="187" t="s">
        <v>144</v>
      </c>
      <c r="E167" s="192" t="s">
        <v>1</v>
      </c>
      <c r="F167" s="193" t="s">
        <v>198</v>
      </c>
      <c r="G167" s="191"/>
      <c r="H167" s="192" t="s">
        <v>1</v>
      </c>
      <c r="I167" s="194"/>
      <c r="J167" s="191"/>
      <c r="K167" s="191"/>
      <c r="L167" s="195"/>
      <c r="M167" s="196"/>
      <c r="N167" s="197"/>
      <c r="O167" s="197"/>
      <c r="P167" s="197"/>
      <c r="Q167" s="197"/>
      <c r="R167" s="197"/>
      <c r="S167" s="197"/>
      <c r="T167" s="198"/>
      <c r="AT167" s="199" t="s">
        <v>144</v>
      </c>
      <c r="AU167" s="199" t="s">
        <v>81</v>
      </c>
      <c r="AV167" s="11" t="s">
        <v>79</v>
      </c>
      <c r="AW167" s="11" t="s">
        <v>33</v>
      </c>
      <c r="AX167" s="11" t="s">
        <v>72</v>
      </c>
      <c r="AY167" s="199" t="s">
        <v>133</v>
      </c>
    </row>
    <row r="168" spans="2:65" s="11" customFormat="1" ht="11.25">
      <c r="B168" s="190"/>
      <c r="C168" s="191"/>
      <c r="D168" s="187" t="s">
        <v>144</v>
      </c>
      <c r="E168" s="192" t="s">
        <v>1</v>
      </c>
      <c r="F168" s="193" t="s">
        <v>1005</v>
      </c>
      <c r="G168" s="191"/>
      <c r="H168" s="192" t="s">
        <v>1</v>
      </c>
      <c r="I168" s="194"/>
      <c r="J168" s="191"/>
      <c r="K168" s="191"/>
      <c r="L168" s="195"/>
      <c r="M168" s="196"/>
      <c r="N168" s="197"/>
      <c r="O168" s="197"/>
      <c r="P168" s="197"/>
      <c r="Q168" s="197"/>
      <c r="R168" s="197"/>
      <c r="S168" s="197"/>
      <c r="T168" s="198"/>
      <c r="AT168" s="199" t="s">
        <v>144</v>
      </c>
      <c r="AU168" s="199" t="s">
        <v>81</v>
      </c>
      <c r="AV168" s="11" t="s">
        <v>79</v>
      </c>
      <c r="AW168" s="11" t="s">
        <v>33</v>
      </c>
      <c r="AX168" s="11" t="s">
        <v>72</v>
      </c>
      <c r="AY168" s="199" t="s">
        <v>133</v>
      </c>
    </row>
    <row r="169" spans="2:65" s="12" customFormat="1" ht="11.25">
      <c r="B169" s="200"/>
      <c r="C169" s="201"/>
      <c r="D169" s="187" t="s">
        <v>144</v>
      </c>
      <c r="E169" s="202" t="s">
        <v>1</v>
      </c>
      <c r="F169" s="203" t="s">
        <v>1006</v>
      </c>
      <c r="G169" s="201"/>
      <c r="H169" s="204">
        <v>14.648</v>
      </c>
      <c r="I169" s="205"/>
      <c r="J169" s="201"/>
      <c r="K169" s="201"/>
      <c r="L169" s="206"/>
      <c r="M169" s="207"/>
      <c r="N169" s="208"/>
      <c r="O169" s="208"/>
      <c r="P169" s="208"/>
      <c r="Q169" s="208"/>
      <c r="R169" s="208"/>
      <c r="S169" s="208"/>
      <c r="T169" s="209"/>
      <c r="AT169" s="210" t="s">
        <v>144</v>
      </c>
      <c r="AU169" s="210" t="s">
        <v>81</v>
      </c>
      <c r="AV169" s="12" t="s">
        <v>81</v>
      </c>
      <c r="AW169" s="12" t="s">
        <v>33</v>
      </c>
      <c r="AX169" s="12" t="s">
        <v>72</v>
      </c>
      <c r="AY169" s="210" t="s">
        <v>133</v>
      </c>
    </row>
    <row r="170" spans="2:65" s="12" customFormat="1" ht="11.25">
      <c r="B170" s="200"/>
      <c r="C170" s="201"/>
      <c r="D170" s="187" t="s">
        <v>144</v>
      </c>
      <c r="E170" s="202" t="s">
        <v>1</v>
      </c>
      <c r="F170" s="203" t="s">
        <v>1007</v>
      </c>
      <c r="G170" s="201"/>
      <c r="H170" s="204">
        <v>5.28</v>
      </c>
      <c r="I170" s="205"/>
      <c r="J170" s="201"/>
      <c r="K170" s="201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144</v>
      </c>
      <c r="AU170" s="210" t="s">
        <v>81</v>
      </c>
      <c r="AV170" s="12" t="s">
        <v>81</v>
      </c>
      <c r="AW170" s="12" t="s">
        <v>33</v>
      </c>
      <c r="AX170" s="12" t="s">
        <v>72</v>
      </c>
      <c r="AY170" s="210" t="s">
        <v>133</v>
      </c>
    </row>
    <row r="171" spans="2:65" s="12" customFormat="1" ht="11.25">
      <c r="B171" s="200"/>
      <c r="C171" s="201"/>
      <c r="D171" s="187" t="s">
        <v>144</v>
      </c>
      <c r="E171" s="202" t="s">
        <v>1</v>
      </c>
      <c r="F171" s="203" t="s">
        <v>1008</v>
      </c>
      <c r="G171" s="201"/>
      <c r="H171" s="204">
        <v>3.323</v>
      </c>
      <c r="I171" s="205"/>
      <c r="J171" s="201"/>
      <c r="K171" s="201"/>
      <c r="L171" s="206"/>
      <c r="M171" s="207"/>
      <c r="N171" s="208"/>
      <c r="O171" s="208"/>
      <c r="P171" s="208"/>
      <c r="Q171" s="208"/>
      <c r="R171" s="208"/>
      <c r="S171" s="208"/>
      <c r="T171" s="209"/>
      <c r="AT171" s="210" t="s">
        <v>144</v>
      </c>
      <c r="AU171" s="210" t="s">
        <v>81</v>
      </c>
      <c r="AV171" s="12" t="s">
        <v>81</v>
      </c>
      <c r="AW171" s="12" t="s">
        <v>33</v>
      </c>
      <c r="AX171" s="12" t="s">
        <v>72</v>
      </c>
      <c r="AY171" s="210" t="s">
        <v>133</v>
      </c>
    </row>
    <row r="172" spans="2:65" s="12" customFormat="1" ht="11.25">
      <c r="B172" s="200"/>
      <c r="C172" s="201"/>
      <c r="D172" s="187" t="s">
        <v>144</v>
      </c>
      <c r="E172" s="202" t="s">
        <v>1</v>
      </c>
      <c r="F172" s="203" t="s">
        <v>1009</v>
      </c>
      <c r="G172" s="201"/>
      <c r="H172" s="204">
        <v>3.4129999999999998</v>
      </c>
      <c r="I172" s="205"/>
      <c r="J172" s="201"/>
      <c r="K172" s="201"/>
      <c r="L172" s="206"/>
      <c r="M172" s="207"/>
      <c r="N172" s="208"/>
      <c r="O172" s="208"/>
      <c r="P172" s="208"/>
      <c r="Q172" s="208"/>
      <c r="R172" s="208"/>
      <c r="S172" s="208"/>
      <c r="T172" s="209"/>
      <c r="AT172" s="210" t="s">
        <v>144</v>
      </c>
      <c r="AU172" s="210" t="s">
        <v>81</v>
      </c>
      <c r="AV172" s="12" t="s">
        <v>81</v>
      </c>
      <c r="AW172" s="12" t="s">
        <v>33</v>
      </c>
      <c r="AX172" s="12" t="s">
        <v>72</v>
      </c>
      <c r="AY172" s="210" t="s">
        <v>133</v>
      </c>
    </row>
    <row r="173" spans="2:65" s="12" customFormat="1" ht="11.25">
      <c r="B173" s="200"/>
      <c r="C173" s="201"/>
      <c r="D173" s="187" t="s">
        <v>144</v>
      </c>
      <c r="E173" s="202" t="s">
        <v>1</v>
      </c>
      <c r="F173" s="203" t="s">
        <v>1010</v>
      </c>
      <c r="G173" s="201"/>
      <c r="H173" s="204">
        <v>2.113</v>
      </c>
      <c r="I173" s="205"/>
      <c r="J173" s="201"/>
      <c r="K173" s="201"/>
      <c r="L173" s="206"/>
      <c r="M173" s="207"/>
      <c r="N173" s="208"/>
      <c r="O173" s="208"/>
      <c r="P173" s="208"/>
      <c r="Q173" s="208"/>
      <c r="R173" s="208"/>
      <c r="S173" s="208"/>
      <c r="T173" s="209"/>
      <c r="AT173" s="210" t="s">
        <v>144</v>
      </c>
      <c r="AU173" s="210" t="s">
        <v>81</v>
      </c>
      <c r="AV173" s="12" t="s">
        <v>81</v>
      </c>
      <c r="AW173" s="12" t="s">
        <v>33</v>
      </c>
      <c r="AX173" s="12" t="s">
        <v>72</v>
      </c>
      <c r="AY173" s="210" t="s">
        <v>133</v>
      </c>
    </row>
    <row r="174" spans="2:65" s="13" customFormat="1" ht="11.25">
      <c r="B174" s="211"/>
      <c r="C174" s="212"/>
      <c r="D174" s="187" t="s">
        <v>144</v>
      </c>
      <c r="E174" s="213" t="s">
        <v>1</v>
      </c>
      <c r="F174" s="214" t="s">
        <v>149</v>
      </c>
      <c r="G174" s="212"/>
      <c r="H174" s="215">
        <v>28.777000000000001</v>
      </c>
      <c r="I174" s="216"/>
      <c r="J174" s="212"/>
      <c r="K174" s="212"/>
      <c r="L174" s="217"/>
      <c r="M174" s="218"/>
      <c r="N174" s="219"/>
      <c r="O174" s="219"/>
      <c r="P174" s="219"/>
      <c r="Q174" s="219"/>
      <c r="R174" s="219"/>
      <c r="S174" s="219"/>
      <c r="T174" s="220"/>
      <c r="AT174" s="221" t="s">
        <v>144</v>
      </c>
      <c r="AU174" s="221" t="s">
        <v>81</v>
      </c>
      <c r="AV174" s="13" t="s">
        <v>140</v>
      </c>
      <c r="AW174" s="13" t="s">
        <v>33</v>
      </c>
      <c r="AX174" s="13" t="s">
        <v>79</v>
      </c>
      <c r="AY174" s="221" t="s">
        <v>133</v>
      </c>
    </row>
    <row r="175" spans="2:65" s="1" customFormat="1" ht="16.5" customHeight="1">
      <c r="B175" s="33"/>
      <c r="C175" s="175" t="s">
        <v>221</v>
      </c>
      <c r="D175" s="175" t="s">
        <v>135</v>
      </c>
      <c r="E175" s="176" t="s">
        <v>222</v>
      </c>
      <c r="F175" s="177" t="s">
        <v>223</v>
      </c>
      <c r="G175" s="178" t="s">
        <v>211</v>
      </c>
      <c r="H175" s="179">
        <v>3.33</v>
      </c>
      <c r="I175" s="180"/>
      <c r="J175" s="181">
        <f>ROUND(I175*H175,2)</f>
        <v>0</v>
      </c>
      <c r="K175" s="177" t="s">
        <v>159</v>
      </c>
      <c r="L175" s="37"/>
      <c r="M175" s="182" t="s">
        <v>1</v>
      </c>
      <c r="N175" s="183" t="s">
        <v>43</v>
      </c>
      <c r="O175" s="59"/>
      <c r="P175" s="184">
        <f>O175*H175</f>
        <v>0</v>
      </c>
      <c r="Q175" s="184">
        <v>0</v>
      </c>
      <c r="R175" s="184">
        <f>Q175*H175</f>
        <v>0</v>
      </c>
      <c r="S175" s="184">
        <v>0</v>
      </c>
      <c r="T175" s="185">
        <f>S175*H175</f>
        <v>0</v>
      </c>
      <c r="AR175" s="16" t="s">
        <v>140</v>
      </c>
      <c r="AT175" s="16" t="s">
        <v>135</v>
      </c>
      <c r="AU175" s="16" t="s">
        <v>81</v>
      </c>
      <c r="AY175" s="16" t="s">
        <v>133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16" t="s">
        <v>79</v>
      </c>
      <c r="BK175" s="186">
        <f>ROUND(I175*H175,2)</f>
        <v>0</v>
      </c>
      <c r="BL175" s="16" t="s">
        <v>140</v>
      </c>
      <c r="BM175" s="16" t="s">
        <v>1011</v>
      </c>
    </row>
    <row r="176" spans="2:65" s="1" customFormat="1" ht="11.25">
      <c r="B176" s="33"/>
      <c r="C176" s="34"/>
      <c r="D176" s="187" t="s">
        <v>142</v>
      </c>
      <c r="E176" s="34"/>
      <c r="F176" s="188" t="s">
        <v>223</v>
      </c>
      <c r="G176" s="34"/>
      <c r="H176" s="34"/>
      <c r="I176" s="103"/>
      <c r="J176" s="34"/>
      <c r="K176" s="34"/>
      <c r="L176" s="37"/>
      <c r="M176" s="189"/>
      <c r="N176" s="59"/>
      <c r="O176" s="59"/>
      <c r="P176" s="59"/>
      <c r="Q176" s="59"/>
      <c r="R176" s="59"/>
      <c r="S176" s="59"/>
      <c r="T176" s="60"/>
      <c r="AT176" s="16" t="s">
        <v>142</v>
      </c>
      <c r="AU176" s="16" t="s">
        <v>81</v>
      </c>
    </row>
    <row r="177" spans="2:65" s="11" customFormat="1" ht="11.25">
      <c r="B177" s="190"/>
      <c r="C177" s="191"/>
      <c r="D177" s="187" t="s">
        <v>144</v>
      </c>
      <c r="E177" s="192" t="s">
        <v>1</v>
      </c>
      <c r="F177" s="193" t="s">
        <v>225</v>
      </c>
      <c r="G177" s="191"/>
      <c r="H177" s="192" t="s">
        <v>1</v>
      </c>
      <c r="I177" s="194"/>
      <c r="J177" s="191"/>
      <c r="K177" s="191"/>
      <c r="L177" s="195"/>
      <c r="M177" s="196"/>
      <c r="N177" s="197"/>
      <c r="O177" s="197"/>
      <c r="P177" s="197"/>
      <c r="Q177" s="197"/>
      <c r="R177" s="197"/>
      <c r="S177" s="197"/>
      <c r="T177" s="198"/>
      <c r="AT177" s="199" t="s">
        <v>144</v>
      </c>
      <c r="AU177" s="199" t="s">
        <v>81</v>
      </c>
      <c r="AV177" s="11" t="s">
        <v>79</v>
      </c>
      <c r="AW177" s="11" t="s">
        <v>33</v>
      </c>
      <c r="AX177" s="11" t="s">
        <v>72</v>
      </c>
      <c r="AY177" s="199" t="s">
        <v>133</v>
      </c>
    </row>
    <row r="178" spans="2:65" s="11" customFormat="1" ht="11.25">
      <c r="B178" s="190"/>
      <c r="C178" s="191"/>
      <c r="D178" s="187" t="s">
        <v>144</v>
      </c>
      <c r="E178" s="192" t="s">
        <v>1</v>
      </c>
      <c r="F178" s="193" t="s">
        <v>226</v>
      </c>
      <c r="G178" s="191"/>
      <c r="H178" s="192" t="s">
        <v>1</v>
      </c>
      <c r="I178" s="194"/>
      <c r="J178" s="191"/>
      <c r="K178" s="191"/>
      <c r="L178" s="195"/>
      <c r="M178" s="196"/>
      <c r="N178" s="197"/>
      <c r="O178" s="197"/>
      <c r="P178" s="197"/>
      <c r="Q178" s="197"/>
      <c r="R178" s="197"/>
      <c r="S178" s="197"/>
      <c r="T178" s="198"/>
      <c r="AT178" s="199" t="s">
        <v>144</v>
      </c>
      <c r="AU178" s="199" t="s">
        <v>81</v>
      </c>
      <c r="AV178" s="11" t="s">
        <v>79</v>
      </c>
      <c r="AW178" s="11" t="s">
        <v>33</v>
      </c>
      <c r="AX178" s="11" t="s">
        <v>72</v>
      </c>
      <c r="AY178" s="199" t="s">
        <v>133</v>
      </c>
    </row>
    <row r="179" spans="2:65" s="12" customFormat="1" ht="11.25">
      <c r="B179" s="200"/>
      <c r="C179" s="201"/>
      <c r="D179" s="187" t="s">
        <v>144</v>
      </c>
      <c r="E179" s="202" t="s">
        <v>1</v>
      </c>
      <c r="F179" s="203" t="s">
        <v>1012</v>
      </c>
      <c r="G179" s="201"/>
      <c r="H179" s="204">
        <v>0.81</v>
      </c>
      <c r="I179" s="205"/>
      <c r="J179" s="201"/>
      <c r="K179" s="201"/>
      <c r="L179" s="206"/>
      <c r="M179" s="207"/>
      <c r="N179" s="208"/>
      <c r="O179" s="208"/>
      <c r="P179" s="208"/>
      <c r="Q179" s="208"/>
      <c r="R179" s="208"/>
      <c r="S179" s="208"/>
      <c r="T179" s="209"/>
      <c r="AT179" s="210" t="s">
        <v>144</v>
      </c>
      <c r="AU179" s="210" t="s">
        <v>81</v>
      </c>
      <c r="AV179" s="12" t="s">
        <v>81</v>
      </c>
      <c r="AW179" s="12" t="s">
        <v>33</v>
      </c>
      <c r="AX179" s="12" t="s">
        <v>72</v>
      </c>
      <c r="AY179" s="210" t="s">
        <v>133</v>
      </c>
    </row>
    <row r="180" spans="2:65" s="12" customFormat="1" ht="11.25">
      <c r="B180" s="200"/>
      <c r="C180" s="201"/>
      <c r="D180" s="187" t="s">
        <v>144</v>
      </c>
      <c r="E180" s="202" t="s">
        <v>1</v>
      </c>
      <c r="F180" s="203" t="s">
        <v>1013</v>
      </c>
      <c r="G180" s="201"/>
      <c r="H180" s="204">
        <v>2.52</v>
      </c>
      <c r="I180" s="205"/>
      <c r="J180" s="201"/>
      <c r="K180" s="201"/>
      <c r="L180" s="206"/>
      <c r="M180" s="207"/>
      <c r="N180" s="208"/>
      <c r="O180" s="208"/>
      <c r="P180" s="208"/>
      <c r="Q180" s="208"/>
      <c r="R180" s="208"/>
      <c r="S180" s="208"/>
      <c r="T180" s="209"/>
      <c r="AT180" s="210" t="s">
        <v>144</v>
      </c>
      <c r="AU180" s="210" t="s">
        <v>81</v>
      </c>
      <c r="AV180" s="12" t="s">
        <v>81</v>
      </c>
      <c r="AW180" s="12" t="s">
        <v>33</v>
      </c>
      <c r="AX180" s="12" t="s">
        <v>72</v>
      </c>
      <c r="AY180" s="210" t="s">
        <v>133</v>
      </c>
    </row>
    <row r="181" spans="2:65" s="13" customFormat="1" ht="11.25">
      <c r="B181" s="211"/>
      <c r="C181" s="212"/>
      <c r="D181" s="187" t="s">
        <v>144</v>
      </c>
      <c r="E181" s="213" t="s">
        <v>1</v>
      </c>
      <c r="F181" s="214" t="s">
        <v>149</v>
      </c>
      <c r="G181" s="212"/>
      <c r="H181" s="215">
        <v>3.33</v>
      </c>
      <c r="I181" s="216"/>
      <c r="J181" s="212"/>
      <c r="K181" s="212"/>
      <c r="L181" s="217"/>
      <c r="M181" s="218"/>
      <c r="N181" s="219"/>
      <c r="O181" s="219"/>
      <c r="P181" s="219"/>
      <c r="Q181" s="219"/>
      <c r="R181" s="219"/>
      <c r="S181" s="219"/>
      <c r="T181" s="220"/>
      <c r="AT181" s="221" t="s">
        <v>144</v>
      </c>
      <c r="AU181" s="221" t="s">
        <v>81</v>
      </c>
      <c r="AV181" s="13" t="s">
        <v>140</v>
      </c>
      <c r="AW181" s="13" t="s">
        <v>33</v>
      </c>
      <c r="AX181" s="13" t="s">
        <v>79</v>
      </c>
      <c r="AY181" s="221" t="s">
        <v>133</v>
      </c>
    </row>
    <row r="182" spans="2:65" s="1" customFormat="1" ht="16.5" customHeight="1">
      <c r="B182" s="33"/>
      <c r="C182" s="175" t="s">
        <v>231</v>
      </c>
      <c r="D182" s="175" t="s">
        <v>135</v>
      </c>
      <c r="E182" s="176" t="s">
        <v>265</v>
      </c>
      <c r="F182" s="177" t="s">
        <v>266</v>
      </c>
      <c r="G182" s="178" t="s">
        <v>211</v>
      </c>
      <c r="H182" s="179">
        <v>1676.5</v>
      </c>
      <c r="I182" s="180"/>
      <c r="J182" s="181">
        <f>ROUND(I182*H182,2)</f>
        <v>0</v>
      </c>
      <c r="K182" s="177" t="s">
        <v>139</v>
      </c>
      <c r="L182" s="37"/>
      <c r="M182" s="182" t="s">
        <v>1</v>
      </c>
      <c r="N182" s="183" t="s">
        <v>43</v>
      </c>
      <c r="O182" s="59"/>
      <c r="P182" s="184">
        <f>O182*H182</f>
        <v>0</v>
      </c>
      <c r="Q182" s="184">
        <v>0</v>
      </c>
      <c r="R182" s="184">
        <f>Q182*H182</f>
        <v>0</v>
      </c>
      <c r="S182" s="184">
        <v>0</v>
      </c>
      <c r="T182" s="185">
        <f>S182*H182</f>
        <v>0</v>
      </c>
      <c r="AR182" s="16" t="s">
        <v>140</v>
      </c>
      <c r="AT182" s="16" t="s">
        <v>135</v>
      </c>
      <c r="AU182" s="16" t="s">
        <v>81</v>
      </c>
      <c r="AY182" s="16" t="s">
        <v>133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6" t="s">
        <v>79</v>
      </c>
      <c r="BK182" s="186">
        <f>ROUND(I182*H182,2)</f>
        <v>0</v>
      </c>
      <c r="BL182" s="16" t="s">
        <v>140</v>
      </c>
      <c r="BM182" s="16" t="s">
        <v>1014</v>
      </c>
    </row>
    <row r="183" spans="2:65" s="1" customFormat="1" ht="19.5">
      <c r="B183" s="33"/>
      <c r="C183" s="34"/>
      <c r="D183" s="187" t="s">
        <v>142</v>
      </c>
      <c r="E183" s="34"/>
      <c r="F183" s="188" t="s">
        <v>268</v>
      </c>
      <c r="G183" s="34"/>
      <c r="H183" s="34"/>
      <c r="I183" s="103"/>
      <c r="J183" s="34"/>
      <c r="K183" s="34"/>
      <c r="L183" s="37"/>
      <c r="M183" s="189"/>
      <c r="N183" s="59"/>
      <c r="O183" s="59"/>
      <c r="P183" s="59"/>
      <c r="Q183" s="59"/>
      <c r="R183" s="59"/>
      <c r="S183" s="59"/>
      <c r="T183" s="60"/>
      <c r="AT183" s="16" t="s">
        <v>142</v>
      </c>
      <c r="AU183" s="16" t="s">
        <v>81</v>
      </c>
    </row>
    <row r="184" spans="2:65" s="11" customFormat="1" ht="11.25">
      <c r="B184" s="190"/>
      <c r="C184" s="191"/>
      <c r="D184" s="187" t="s">
        <v>144</v>
      </c>
      <c r="E184" s="192" t="s">
        <v>1</v>
      </c>
      <c r="F184" s="193" t="s">
        <v>269</v>
      </c>
      <c r="G184" s="191"/>
      <c r="H184" s="192" t="s">
        <v>1</v>
      </c>
      <c r="I184" s="194"/>
      <c r="J184" s="191"/>
      <c r="K184" s="191"/>
      <c r="L184" s="195"/>
      <c r="M184" s="196"/>
      <c r="N184" s="197"/>
      <c r="O184" s="197"/>
      <c r="P184" s="197"/>
      <c r="Q184" s="197"/>
      <c r="R184" s="197"/>
      <c r="S184" s="197"/>
      <c r="T184" s="198"/>
      <c r="AT184" s="199" t="s">
        <v>144</v>
      </c>
      <c r="AU184" s="199" t="s">
        <v>81</v>
      </c>
      <c r="AV184" s="11" t="s">
        <v>79</v>
      </c>
      <c r="AW184" s="11" t="s">
        <v>33</v>
      </c>
      <c r="AX184" s="11" t="s">
        <v>72</v>
      </c>
      <c r="AY184" s="199" t="s">
        <v>133</v>
      </c>
    </row>
    <row r="185" spans="2:65" s="12" customFormat="1" ht="11.25">
      <c r="B185" s="200"/>
      <c r="C185" s="201"/>
      <c r="D185" s="187" t="s">
        <v>144</v>
      </c>
      <c r="E185" s="202" t="s">
        <v>1</v>
      </c>
      <c r="F185" s="203" t="s">
        <v>1015</v>
      </c>
      <c r="G185" s="201"/>
      <c r="H185" s="204">
        <v>59.786999999999999</v>
      </c>
      <c r="I185" s="205"/>
      <c r="J185" s="201"/>
      <c r="K185" s="201"/>
      <c r="L185" s="206"/>
      <c r="M185" s="207"/>
      <c r="N185" s="208"/>
      <c r="O185" s="208"/>
      <c r="P185" s="208"/>
      <c r="Q185" s="208"/>
      <c r="R185" s="208"/>
      <c r="S185" s="208"/>
      <c r="T185" s="209"/>
      <c r="AT185" s="210" t="s">
        <v>144</v>
      </c>
      <c r="AU185" s="210" t="s">
        <v>81</v>
      </c>
      <c r="AV185" s="12" t="s">
        <v>81</v>
      </c>
      <c r="AW185" s="12" t="s">
        <v>33</v>
      </c>
      <c r="AX185" s="12" t="s">
        <v>72</v>
      </c>
      <c r="AY185" s="210" t="s">
        <v>133</v>
      </c>
    </row>
    <row r="186" spans="2:65" s="12" customFormat="1" ht="11.25">
      <c r="B186" s="200"/>
      <c r="C186" s="201"/>
      <c r="D186" s="187" t="s">
        <v>144</v>
      </c>
      <c r="E186" s="202" t="s">
        <v>1</v>
      </c>
      <c r="F186" s="203" t="s">
        <v>1016</v>
      </c>
      <c r="G186" s="201"/>
      <c r="H186" s="204">
        <v>21.951000000000001</v>
      </c>
      <c r="I186" s="205"/>
      <c r="J186" s="201"/>
      <c r="K186" s="201"/>
      <c r="L186" s="206"/>
      <c r="M186" s="207"/>
      <c r="N186" s="208"/>
      <c r="O186" s="208"/>
      <c r="P186" s="208"/>
      <c r="Q186" s="208"/>
      <c r="R186" s="208"/>
      <c r="S186" s="208"/>
      <c r="T186" s="209"/>
      <c r="AT186" s="210" t="s">
        <v>144</v>
      </c>
      <c r="AU186" s="210" t="s">
        <v>81</v>
      </c>
      <c r="AV186" s="12" t="s">
        <v>81</v>
      </c>
      <c r="AW186" s="12" t="s">
        <v>33</v>
      </c>
      <c r="AX186" s="12" t="s">
        <v>72</v>
      </c>
      <c r="AY186" s="210" t="s">
        <v>133</v>
      </c>
    </row>
    <row r="187" spans="2:65" s="12" customFormat="1" ht="11.25">
      <c r="B187" s="200"/>
      <c r="C187" s="201"/>
      <c r="D187" s="187" t="s">
        <v>144</v>
      </c>
      <c r="E187" s="202" t="s">
        <v>1</v>
      </c>
      <c r="F187" s="203" t="s">
        <v>1017</v>
      </c>
      <c r="G187" s="201"/>
      <c r="H187" s="204">
        <v>804.11099999999999</v>
      </c>
      <c r="I187" s="205"/>
      <c r="J187" s="201"/>
      <c r="K187" s="201"/>
      <c r="L187" s="206"/>
      <c r="M187" s="207"/>
      <c r="N187" s="208"/>
      <c r="O187" s="208"/>
      <c r="P187" s="208"/>
      <c r="Q187" s="208"/>
      <c r="R187" s="208"/>
      <c r="S187" s="208"/>
      <c r="T187" s="209"/>
      <c r="AT187" s="210" t="s">
        <v>144</v>
      </c>
      <c r="AU187" s="210" t="s">
        <v>81</v>
      </c>
      <c r="AV187" s="12" t="s">
        <v>81</v>
      </c>
      <c r="AW187" s="12" t="s">
        <v>33</v>
      </c>
      <c r="AX187" s="12" t="s">
        <v>72</v>
      </c>
      <c r="AY187" s="210" t="s">
        <v>133</v>
      </c>
    </row>
    <row r="188" spans="2:65" s="12" customFormat="1" ht="11.25">
      <c r="B188" s="200"/>
      <c r="C188" s="201"/>
      <c r="D188" s="187" t="s">
        <v>144</v>
      </c>
      <c r="E188" s="202" t="s">
        <v>1</v>
      </c>
      <c r="F188" s="203" t="s">
        <v>1018</v>
      </c>
      <c r="G188" s="201"/>
      <c r="H188" s="204">
        <v>1458.7159999999999</v>
      </c>
      <c r="I188" s="205"/>
      <c r="J188" s="201"/>
      <c r="K188" s="201"/>
      <c r="L188" s="206"/>
      <c r="M188" s="207"/>
      <c r="N188" s="208"/>
      <c r="O188" s="208"/>
      <c r="P188" s="208"/>
      <c r="Q188" s="208"/>
      <c r="R188" s="208"/>
      <c r="S188" s="208"/>
      <c r="T188" s="209"/>
      <c r="AT188" s="210" t="s">
        <v>144</v>
      </c>
      <c r="AU188" s="210" t="s">
        <v>81</v>
      </c>
      <c r="AV188" s="12" t="s">
        <v>81</v>
      </c>
      <c r="AW188" s="12" t="s">
        <v>33</v>
      </c>
      <c r="AX188" s="12" t="s">
        <v>72</v>
      </c>
      <c r="AY188" s="210" t="s">
        <v>133</v>
      </c>
    </row>
    <row r="189" spans="2:65" s="12" customFormat="1" ht="11.25">
      <c r="B189" s="200"/>
      <c r="C189" s="201"/>
      <c r="D189" s="187" t="s">
        <v>144</v>
      </c>
      <c r="E189" s="202" t="s">
        <v>1</v>
      </c>
      <c r="F189" s="203" t="s">
        <v>1019</v>
      </c>
      <c r="G189" s="201"/>
      <c r="H189" s="204">
        <v>171.63900000000001</v>
      </c>
      <c r="I189" s="205"/>
      <c r="J189" s="201"/>
      <c r="K189" s="201"/>
      <c r="L189" s="206"/>
      <c r="M189" s="207"/>
      <c r="N189" s="208"/>
      <c r="O189" s="208"/>
      <c r="P189" s="208"/>
      <c r="Q189" s="208"/>
      <c r="R189" s="208"/>
      <c r="S189" s="208"/>
      <c r="T189" s="209"/>
      <c r="AT189" s="210" t="s">
        <v>144</v>
      </c>
      <c r="AU189" s="210" t="s">
        <v>81</v>
      </c>
      <c r="AV189" s="12" t="s">
        <v>81</v>
      </c>
      <c r="AW189" s="12" t="s">
        <v>33</v>
      </c>
      <c r="AX189" s="12" t="s">
        <v>72</v>
      </c>
      <c r="AY189" s="210" t="s">
        <v>133</v>
      </c>
    </row>
    <row r="190" spans="2:65" s="12" customFormat="1" ht="11.25">
      <c r="B190" s="200"/>
      <c r="C190" s="201"/>
      <c r="D190" s="187" t="s">
        <v>144</v>
      </c>
      <c r="E190" s="202" t="s">
        <v>1</v>
      </c>
      <c r="F190" s="203" t="s">
        <v>1020</v>
      </c>
      <c r="G190" s="201"/>
      <c r="H190" s="204">
        <v>58.463999999999999</v>
      </c>
      <c r="I190" s="205"/>
      <c r="J190" s="201"/>
      <c r="K190" s="201"/>
      <c r="L190" s="206"/>
      <c r="M190" s="207"/>
      <c r="N190" s="208"/>
      <c r="O190" s="208"/>
      <c r="P190" s="208"/>
      <c r="Q190" s="208"/>
      <c r="R190" s="208"/>
      <c r="S190" s="208"/>
      <c r="T190" s="209"/>
      <c r="AT190" s="210" t="s">
        <v>144</v>
      </c>
      <c r="AU190" s="210" t="s">
        <v>81</v>
      </c>
      <c r="AV190" s="12" t="s">
        <v>81</v>
      </c>
      <c r="AW190" s="12" t="s">
        <v>33</v>
      </c>
      <c r="AX190" s="12" t="s">
        <v>72</v>
      </c>
      <c r="AY190" s="210" t="s">
        <v>133</v>
      </c>
    </row>
    <row r="191" spans="2:65" s="12" customFormat="1" ht="11.25">
      <c r="B191" s="200"/>
      <c r="C191" s="201"/>
      <c r="D191" s="187" t="s">
        <v>144</v>
      </c>
      <c r="E191" s="202" t="s">
        <v>1</v>
      </c>
      <c r="F191" s="203" t="s">
        <v>1021</v>
      </c>
      <c r="G191" s="201"/>
      <c r="H191" s="204">
        <v>30.24</v>
      </c>
      <c r="I191" s="205"/>
      <c r="J191" s="201"/>
      <c r="K191" s="201"/>
      <c r="L191" s="206"/>
      <c r="M191" s="207"/>
      <c r="N191" s="208"/>
      <c r="O191" s="208"/>
      <c r="P191" s="208"/>
      <c r="Q191" s="208"/>
      <c r="R191" s="208"/>
      <c r="S191" s="208"/>
      <c r="T191" s="209"/>
      <c r="AT191" s="210" t="s">
        <v>144</v>
      </c>
      <c r="AU191" s="210" t="s">
        <v>81</v>
      </c>
      <c r="AV191" s="12" t="s">
        <v>81</v>
      </c>
      <c r="AW191" s="12" t="s">
        <v>33</v>
      </c>
      <c r="AX191" s="12" t="s">
        <v>72</v>
      </c>
      <c r="AY191" s="210" t="s">
        <v>133</v>
      </c>
    </row>
    <row r="192" spans="2:65" s="11" customFormat="1" ht="11.25">
      <c r="B192" s="190"/>
      <c r="C192" s="191"/>
      <c r="D192" s="187" t="s">
        <v>144</v>
      </c>
      <c r="E192" s="192" t="s">
        <v>1</v>
      </c>
      <c r="F192" s="193" t="s">
        <v>286</v>
      </c>
      <c r="G192" s="191"/>
      <c r="H192" s="192" t="s">
        <v>1</v>
      </c>
      <c r="I192" s="194"/>
      <c r="J192" s="191"/>
      <c r="K192" s="191"/>
      <c r="L192" s="195"/>
      <c r="M192" s="196"/>
      <c r="N192" s="197"/>
      <c r="O192" s="197"/>
      <c r="P192" s="197"/>
      <c r="Q192" s="197"/>
      <c r="R192" s="197"/>
      <c r="S192" s="197"/>
      <c r="T192" s="198"/>
      <c r="AT192" s="199" t="s">
        <v>144</v>
      </c>
      <c r="AU192" s="199" t="s">
        <v>81</v>
      </c>
      <c r="AV192" s="11" t="s">
        <v>79</v>
      </c>
      <c r="AW192" s="11" t="s">
        <v>33</v>
      </c>
      <c r="AX192" s="11" t="s">
        <v>72</v>
      </c>
      <c r="AY192" s="199" t="s">
        <v>133</v>
      </c>
    </row>
    <row r="193" spans="2:65" s="12" customFormat="1" ht="11.25">
      <c r="B193" s="200"/>
      <c r="C193" s="201"/>
      <c r="D193" s="187" t="s">
        <v>144</v>
      </c>
      <c r="E193" s="202" t="s">
        <v>1</v>
      </c>
      <c r="F193" s="203" t="s">
        <v>1022</v>
      </c>
      <c r="G193" s="201"/>
      <c r="H193" s="204">
        <v>179.49600000000001</v>
      </c>
      <c r="I193" s="205"/>
      <c r="J193" s="201"/>
      <c r="K193" s="201"/>
      <c r="L193" s="206"/>
      <c r="M193" s="207"/>
      <c r="N193" s="208"/>
      <c r="O193" s="208"/>
      <c r="P193" s="208"/>
      <c r="Q193" s="208"/>
      <c r="R193" s="208"/>
      <c r="S193" s="208"/>
      <c r="T193" s="209"/>
      <c r="AT193" s="210" t="s">
        <v>144</v>
      </c>
      <c r="AU193" s="210" t="s">
        <v>81</v>
      </c>
      <c r="AV193" s="12" t="s">
        <v>81</v>
      </c>
      <c r="AW193" s="12" t="s">
        <v>33</v>
      </c>
      <c r="AX193" s="12" t="s">
        <v>72</v>
      </c>
      <c r="AY193" s="210" t="s">
        <v>133</v>
      </c>
    </row>
    <row r="194" spans="2:65" s="12" customFormat="1" ht="11.25">
      <c r="B194" s="200"/>
      <c r="C194" s="201"/>
      <c r="D194" s="187" t="s">
        <v>144</v>
      </c>
      <c r="E194" s="202" t="s">
        <v>1</v>
      </c>
      <c r="F194" s="203" t="s">
        <v>1023</v>
      </c>
      <c r="G194" s="201"/>
      <c r="H194" s="204">
        <v>9.7620000000000005</v>
      </c>
      <c r="I194" s="205"/>
      <c r="J194" s="201"/>
      <c r="K194" s="201"/>
      <c r="L194" s="206"/>
      <c r="M194" s="207"/>
      <c r="N194" s="208"/>
      <c r="O194" s="208"/>
      <c r="P194" s="208"/>
      <c r="Q194" s="208"/>
      <c r="R194" s="208"/>
      <c r="S194" s="208"/>
      <c r="T194" s="209"/>
      <c r="AT194" s="210" t="s">
        <v>144</v>
      </c>
      <c r="AU194" s="210" t="s">
        <v>81</v>
      </c>
      <c r="AV194" s="12" t="s">
        <v>81</v>
      </c>
      <c r="AW194" s="12" t="s">
        <v>33</v>
      </c>
      <c r="AX194" s="12" t="s">
        <v>72</v>
      </c>
      <c r="AY194" s="210" t="s">
        <v>133</v>
      </c>
    </row>
    <row r="195" spans="2:65" s="13" customFormat="1" ht="11.25">
      <c r="B195" s="211"/>
      <c r="C195" s="212"/>
      <c r="D195" s="187" t="s">
        <v>144</v>
      </c>
      <c r="E195" s="213" t="s">
        <v>95</v>
      </c>
      <c r="F195" s="214" t="s">
        <v>149</v>
      </c>
      <c r="G195" s="212"/>
      <c r="H195" s="215">
        <v>2794.1660000000002</v>
      </c>
      <c r="I195" s="216"/>
      <c r="J195" s="212"/>
      <c r="K195" s="212"/>
      <c r="L195" s="217"/>
      <c r="M195" s="218"/>
      <c r="N195" s="219"/>
      <c r="O195" s="219"/>
      <c r="P195" s="219"/>
      <c r="Q195" s="219"/>
      <c r="R195" s="219"/>
      <c r="S195" s="219"/>
      <c r="T195" s="220"/>
      <c r="AT195" s="221" t="s">
        <v>144</v>
      </c>
      <c r="AU195" s="221" t="s">
        <v>81</v>
      </c>
      <c r="AV195" s="13" t="s">
        <v>140</v>
      </c>
      <c r="AW195" s="13" t="s">
        <v>33</v>
      </c>
      <c r="AX195" s="13" t="s">
        <v>72</v>
      </c>
      <c r="AY195" s="221" t="s">
        <v>133</v>
      </c>
    </row>
    <row r="196" spans="2:65" s="12" customFormat="1" ht="11.25">
      <c r="B196" s="200"/>
      <c r="C196" s="201"/>
      <c r="D196" s="187" t="s">
        <v>144</v>
      </c>
      <c r="E196" s="202" t="s">
        <v>1</v>
      </c>
      <c r="F196" s="203" t="s">
        <v>296</v>
      </c>
      <c r="G196" s="201"/>
      <c r="H196" s="204">
        <v>1676.5</v>
      </c>
      <c r="I196" s="205"/>
      <c r="J196" s="201"/>
      <c r="K196" s="201"/>
      <c r="L196" s="206"/>
      <c r="M196" s="207"/>
      <c r="N196" s="208"/>
      <c r="O196" s="208"/>
      <c r="P196" s="208"/>
      <c r="Q196" s="208"/>
      <c r="R196" s="208"/>
      <c r="S196" s="208"/>
      <c r="T196" s="209"/>
      <c r="AT196" s="210" t="s">
        <v>144</v>
      </c>
      <c r="AU196" s="210" t="s">
        <v>81</v>
      </c>
      <c r="AV196" s="12" t="s">
        <v>81</v>
      </c>
      <c r="AW196" s="12" t="s">
        <v>33</v>
      </c>
      <c r="AX196" s="12" t="s">
        <v>79</v>
      </c>
      <c r="AY196" s="210" t="s">
        <v>133</v>
      </c>
    </row>
    <row r="197" spans="2:65" s="1" customFormat="1" ht="16.5" customHeight="1">
      <c r="B197" s="33"/>
      <c r="C197" s="175" t="s">
        <v>240</v>
      </c>
      <c r="D197" s="175" t="s">
        <v>135</v>
      </c>
      <c r="E197" s="176" t="s">
        <v>298</v>
      </c>
      <c r="F197" s="177" t="s">
        <v>299</v>
      </c>
      <c r="G197" s="178" t="s">
        <v>211</v>
      </c>
      <c r="H197" s="179">
        <v>838.25</v>
      </c>
      <c r="I197" s="180"/>
      <c r="J197" s="181">
        <f>ROUND(I197*H197,2)</f>
        <v>0</v>
      </c>
      <c r="K197" s="177" t="s">
        <v>159</v>
      </c>
      <c r="L197" s="37"/>
      <c r="M197" s="182" t="s">
        <v>1</v>
      </c>
      <c r="N197" s="183" t="s">
        <v>43</v>
      </c>
      <c r="O197" s="59"/>
      <c r="P197" s="184">
        <f>O197*H197</f>
        <v>0</v>
      </c>
      <c r="Q197" s="184">
        <v>0</v>
      </c>
      <c r="R197" s="184">
        <f>Q197*H197</f>
        <v>0</v>
      </c>
      <c r="S197" s="184">
        <v>0</v>
      </c>
      <c r="T197" s="185">
        <f>S197*H197</f>
        <v>0</v>
      </c>
      <c r="AR197" s="16" t="s">
        <v>140</v>
      </c>
      <c r="AT197" s="16" t="s">
        <v>135</v>
      </c>
      <c r="AU197" s="16" t="s">
        <v>81</v>
      </c>
      <c r="AY197" s="16" t="s">
        <v>133</v>
      </c>
      <c r="BE197" s="186">
        <f>IF(N197="základní",J197,0)</f>
        <v>0</v>
      </c>
      <c r="BF197" s="186">
        <f>IF(N197="snížená",J197,0)</f>
        <v>0</v>
      </c>
      <c r="BG197" s="186">
        <f>IF(N197="zákl. přenesená",J197,0)</f>
        <v>0</v>
      </c>
      <c r="BH197" s="186">
        <f>IF(N197="sníž. přenesená",J197,0)</f>
        <v>0</v>
      </c>
      <c r="BI197" s="186">
        <f>IF(N197="nulová",J197,0)</f>
        <v>0</v>
      </c>
      <c r="BJ197" s="16" t="s">
        <v>79</v>
      </c>
      <c r="BK197" s="186">
        <f>ROUND(I197*H197,2)</f>
        <v>0</v>
      </c>
      <c r="BL197" s="16" t="s">
        <v>140</v>
      </c>
      <c r="BM197" s="16" t="s">
        <v>1024</v>
      </c>
    </row>
    <row r="198" spans="2:65" s="1" customFormat="1" ht="11.25">
      <c r="B198" s="33"/>
      <c r="C198" s="34"/>
      <c r="D198" s="187" t="s">
        <v>142</v>
      </c>
      <c r="E198" s="34"/>
      <c r="F198" s="188" t="s">
        <v>299</v>
      </c>
      <c r="G198" s="34"/>
      <c r="H198" s="34"/>
      <c r="I198" s="103"/>
      <c r="J198" s="34"/>
      <c r="K198" s="34"/>
      <c r="L198" s="37"/>
      <c r="M198" s="189"/>
      <c r="N198" s="59"/>
      <c r="O198" s="59"/>
      <c r="P198" s="59"/>
      <c r="Q198" s="59"/>
      <c r="R198" s="59"/>
      <c r="S198" s="59"/>
      <c r="T198" s="60"/>
      <c r="AT198" s="16" t="s">
        <v>142</v>
      </c>
      <c r="AU198" s="16" t="s">
        <v>81</v>
      </c>
    </row>
    <row r="199" spans="2:65" s="12" customFormat="1" ht="11.25">
      <c r="B199" s="200"/>
      <c r="C199" s="201"/>
      <c r="D199" s="187" t="s">
        <v>144</v>
      </c>
      <c r="E199" s="202" t="s">
        <v>1</v>
      </c>
      <c r="F199" s="203" t="s">
        <v>301</v>
      </c>
      <c r="G199" s="201"/>
      <c r="H199" s="204">
        <v>838.25</v>
      </c>
      <c r="I199" s="205"/>
      <c r="J199" s="201"/>
      <c r="K199" s="201"/>
      <c r="L199" s="206"/>
      <c r="M199" s="207"/>
      <c r="N199" s="208"/>
      <c r="O199" s="208"/>
      <c r="P199" s="208"/>
      <c r="Q199" s="208"/>
      <c r="R199" s="208"/>
      <c r="S199" s="208"/>
      <c r="T199" s="209"/>
      <c r="AT199" s="210" t="s">
        <v>144</v>
      </c>
      <c r="AU199" s="210" t="s">
        <v>81</v>
      </c>
      <c r="AV199" s="12" t="s">
        <v>81</v>
      </c>
      <c r="AW199" s="12" t="s">
        <v>33</v>
      </c>
      <c r="AX199" s="12" t="s">
        <v>79</v>
      </c>
      <c r="AY199" s="210" t="s">
        <v>133</v>
      </c>
    </row>
    <row r="200" spans="2:65" s="1" customFormat="1" ht="16.5" customHeight="1">
      <c r="B200" s="33"/>
      <c r="C200" s="175" t="s">
        <v>8</v>
      </c>
      <c r="D200" s="175" t="s">
        <v>135</v>
      </c>
      <c r="E200" s="176" t="s">
        <v>302</v>
      </c>
      <c r="F200" s="177" t="s">
        <v>303</v>
      </c>
      <c r="G200" s="178" t="s">
        <v>211</v>
      </c>
      <c r="H200" s="179">
        <v>419.125</v>
      </c>
      <c r="I200" s="180"/>
      <c r="J200" s="181">
        <f>ROUND(I200*H200,2)</f>
        <v>0</v>
      </c>
      <c r="K200" s="177" t="s">
        <v>139</v>
      </c>
      <c r="L200" s="37"/>
      <c r="M200" s="182" t="s">
        <v>1</v>
      </c>
      <c r="N200" s="183" t="s">
        <v>43</v>
      </c>
      <c r="O200" s="59"/>
      <c r="P200" s="184">
        <f>O200*H200</f>
        <v>0</v>
      </c>
      <c r="Q200" s="184">
        <v>0</v>
      </c>
      <c r="R200" s="184">
        <f>Q200*H200</f>
        <v>0</v>
      </c>
      <c r="S200" s="184">
        <v>0</v>
      </c>
      <c r="T200" s="185">
        <f>S200*H200</f>
        <v>0</v>
      </c>
      <c r="AR200" s="16" t="s">
        <v>140</v>
      </c>
      <c r="AT200" s="16" t="s">
        <v>135</v>
      </c>
      <c r="AU200" s="16" t="s">
        <v>81</v>
      </c>
      <c r="AY200" s="16" t="s">
        <v>133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16" t="s">
        <v>79</v>
      </c>
      <c r="BK200" s="186">
        <f>ROUND(I200*H200,2)</f>
        <v>0</v>
      </c>
      <c r="BL200" s="16" t="s">
        <v>140</v>
      </c>
      <c r="BM200" s="16" t="s">
        <v>1025</v>
      </c>
    </row>
    <row r="201" spans="2:65" s="1" customFormat="1" ht="19.5">
      <c r="B201" s="33"/>
      <c r="C201" s="34"/>
      <c r="D201" s="187" t="s">
        <v>142</v>
      </c>
      <c r="E201" s="34"/>
      <c r="F201" s="188" t="s">
        <v>305</v>
      </c>
      <c r="G201" s="34"/>
      <c r="H201" s="34"/>
      <c r="I201" s="103"/>
      <c r="J201" s="34"/>
      <c r="K201" s="34"/>
      <c r="L201" s="37"/>
      <c r="M201" s="189"/>
      <c r="N201" s="59"/>
      <c r="O201" s="59"/>
      <c r="P201" s="59"/>
      <c r="Q201" s="59"/>
      <c r="R201" s="59"/>
      <c r="S201" s="59"/>
      <c r="T201" s="60"/>
      <c r="AT201" s="16" t="s">
        <v>142</v>
      </c>
      <c r="AU201" s="16" t="s">
        <v>81</v>
      </c>
    </row>
    <row r="202" spans="2:65" s="11" customFormat="1" ht="11.25">
      <c r="B202" s="190"/>
      <c r="C202" s="191"/>
      <c r="D202" s="187" t="s">
        <v>144</v>
      </c>
      <c r="E202" s="192" t="s">
        <v>1</v>
      </c>
      <c r="F202" s="193" t="s">
        <v>306</v>
      </c>
      <c r="G202" s="191"/>
      <c r="H202" s="192" t="s">
        <v>1</v>
      </c>
      <c r="I202" s="194"/>
      <c r="J202" s="191"/>
      <c r="K202" s="191"/>
      <c r="L202" s="195"/>
      <c r="M202" s="196"/>
      <c r="N202" s="197"/>
      <c r="O202" s="197"/>
      <c r="P202" s="197"/>
      <c r="Q202" s="197"/>
      <c r="R202" s="197"/>
      <c r="S202" s="197"/>
      <c r="T202" s="198"/>
      <c r="AT202" s="199" t="s">
        <v>144</v>
      </c>
      <c r="AU202" s="199" t="s">
        <v>81</v>
      </c>
      <c r="AV202" s="11" t="s">
        <v>79</v>
      </c>
      <c r="AW202" s="11" t="s">
        <v>33</v>
      </c>
      <c r="AX202" s="11" t="s">
        <v>72</v>
      </c>
      <c r="AY202" s="199" t="s">
        <v>133</v>
      </c>
    </row>
    <row r="203" spans="2:65" s="12" customFormat="1" ht="11.25">
      <c r="B203" s="200"/>
      <c r="C203" s="201"/>
      <c r="D203" s="187" t="s">
        <v>144</v>
      </c>
      <c r="E203" s="202" t="s">
        <v>1</v>
      </c>
      <c r="F203" s="203" t="s">
        <v>307</v>
      </c>
      <c r="G203" s="201"/>
      <c r="H203" s="204">
        <v>419.125</v>
      </c>
      <c r="I203" s="205"/>
      <c r="J203" s="201"/>
      <c r="K203" s="201"/>
      <c r="L203" s="206"/>
      <c r="M203" s="207"/>
      <c r="N203" s="208"/>
      <c r="O203" s="208"/>
      <c r="P203" s="208"/>
      <c r="Q203" s="208"/>
      <c r="R203" s="208"/>
      <c r="S203" s="208"/>
      <c r="T203" s="209"/>
      <c r="AT203" s="210" t="s">
        <v>144</v>
      </c>
      <c r="AU203" s="210" t="s">
        <v>81</v>
      </c>
      <c r="AV203" s="12" t="s">
        <v>81</v>
      </c>
      <c r="AW203" s="12" t="s">
        <v>33</v>
      </c>
      <c r="AX203" s="12" t="s">
        <v>79</v>
      </c>
      <c r="AY203" s="210" t="s">
        <v>133</v>
      </c>
    </row>
    <row r="204" spans="2:65" s="1" customFormat="1" ht="16.5" customHeight="1">
      <c r="B204" s="33"/>
      <c r="C204" s="175" t="s">
        <v>250</v>
      </c>
      <c r="D204" s="175" t="s">
        <v>135</v>
      </c>
      <c r="E204" s="176" t="s">
        <v>309</v>
      </c>
      <c r="F204" s="177" t="s">
        <v>310</v>
      </c>
      <c r="G204" s="178" t="s">
        <v>211</v>
      </c>
      <c r="H204" s="179">
        <v>209.56200000000001</v>
      </c>
      <c r="I204" s="180"/>
      <c r="J204" s="181">
        <f>ROUND(I204*H204,2)</f>
        <v>0</v>
      </c>
      <c r="K204" s="177" t="s">
        <v>159</v>
      </c>
      <c r="L204" s="37"/>
      <c r="M204" s="182" t="s">
        <v>1</v>
      </c>
      <c r="N204" s="183" t="s">
        <v>43</v>
      </c>
      <c r="O204" s="59"/>
      <c r="P204" s="184">
        <f>O204*H204</f>
        <v>0</v>
      </c>
      <c r="Q204" s="184">
        <v>0</v>
      </c>
      <c r="R204" s="184">
        <f>Q204*H204</f>
        <v>0</v>
      </c>
      <c r="S204" s="184">
        <v>0</v>
      </c>
      <c r="T204" s="185">
        <f>S204*H204</f>
        <v>0</v>
      </c>
      <c r="AR204" s="16" t="s">
        <v>140</v>
      </c>
      <c r="AT204" s="16" t="s">
        <v>135</v>
      </c>
      <c r="AU204" s="16" t="s">
        <v>81</v>
      </c>
      <c r="AY204" s="16" t="s">
        <v>133</v>
      </c>
      <c r="BE204" s="186">
        <f>IF(N204="základní",J204,0)</f>
        <v>0</v>
      </c>
      <c r="BF204" s="186">
        <f>IF(N204="snížená",J204,0)</f>
        <v>0</v>
      </c>
      <c r="BG204" s="186">
        <f>IF(N204="zákl. přenesená",J204,0)</f>
        <v>0</v>
      </c>
      <c r="BH204" s="186">
        <f>IF(N204="sníž. přenesená",J204,0)</f>
        <v>0</v>
      </c>
      <c r="BI204" s="186">
        <f>IF(N204="nulová",J204,0)</f>
        <v>0</v>
      </c>
      <c r="BJ204" s="16" t="s">
        <v>79</v>
      </c>
      <c r="BK204" s="186">
        <f>ROUND(I204*H204,2)</f>
        <v>0</v>
      </c>
      <c r="BL204" s="16" t="s">
        <v>140</v>
      </c>
      <c r="BM204" s="16" t="s">
        <v>1026</v>
      </c>
    </row>
    <row r="205" spans="2:65" s="1" customFormat="1" ht="11.25">
      <c r="B205" s="33"/>
      <c r="C205" s="34"/>
      <c r="D205" s="187" t="s">
        <v>142</v>
      </c>
      <c r="E205" s="34"/>
      <c r="F205" s="188" t="s">
        <v>310</v>
      </c>
      <c r="G205" s="34"/>
      <c r="H205" s="34"/>
      <c r="I205" s="103"/>
      <c r="J205" s="34"/>
      <c r="K205" s="34"/>
      <c r="L205" s="37"/>
      <c r="M205" s="189"/>
      <c r="N205" s="59"/>
      <c r="O205" s="59"/>
      <c r="P205" s="59"/>
      <c r="Q205" s="59"/>
      <c r="R205" s="59"/>
      <c r="S205" s="59"/>
      <c r="T205" s="60"/>
      <c r="AT205" s="16" t="s">
        <v>142</v>
      </c>
      <c r="AU205" s="16" t="s">
        <v>81</v>
      </c>
    </row>
    <row r="206" spans="2:65" s="12" customFormat="1" ht="11.25">
      <c r="B206" s="200"/>
      <c r="C206" s="201"/>
      <c r="D206" s="187" t="s">
        <v>144</v>
      </c>
      <c r="E206" s="202" t="s">
        <v>1</v>
      </c>
      <c r="F206" s="203" t="s">
        <v>312</v>
      </c>
      <c r="G206" s="201"/>
      <c r="H206" s="204">
        <v>209.56200000000001</v>
      </c>
      <c r="I206" s="205"/>
      <c r="J206" s="201"/>
      <c r="K206" s="201"/>
      <c r="L206" s="206"/>
      <c r="M206" s="207"/>
      <c r="N206" s="208"/>
      <c r="O206" s="208"/>
      <c r="P206" s="208"/>
      <c r="Q206" s="208"/>
      <c r="R206" s="208"/>
      <c r="S206" s="208"/>
      <c r="T206" s="209"/>
      <c r="AT206" s="210" t="s">
        <v>144</v>
      </c>
      <c r="AU206" s="210" t="s">
        <v>81</v>
      </c>
      <c r="AV206" s="12" t="s">
        <v>81</v>
      </c>
      <c r="AW206" s="12" t="s">
        <v>33</v>
      </c>
      <c r="AX206" s="12" t="s">
        <v>79</v>
      </c>
      <c r="AY206" s="210" t="s">
        <v>133</v>
      </c>
    </row>
    <row r="207" spans="2:65" s="1" customFormat="1" ht="16.5" customHeight="1">
      <c r="B207" s="33"/>
      <c r="C207" s="175" t="s">
        <v>255</v>
      </c>
      <c r="D207" s="175" t="s">
        <v>135</v>
      </c>
      <c r="E207" s="176" t="s">
        <v>314</v>
      </c>
      <c r="F207" s="177" t="s">
        <v>315</v>
      </c>
      <c r="G207" s="178" t="s">
        <v>211</v>
      </c>
      <c r="H207" s="179">
        <v>419.125</v>
      </c>
      <c r="I207" s="180"/>
      <c r="J207" s="181">
        <f>ROUND(I207*H207,2)</f>
        <v>0</v>
      </c>
      <c r="K207" s="177" t="s">
        <v>159</v>
      </c>
      <c r="L207" s="37"/>
      <c r="M207" s="182" t="s">
        <v>1</v>
      </c>
      <c r="N207" s="183" t="s">
        <v>43</v>
      </c>
      <c r="O207" s="59"/>
      <c r="P207" s="184">
        <f>O207*H207</f>
        <v>0</v>
      </c>
      <c r="Q207" s="184">
        <v>1.044E-2</v>
      </c>
      <c r="R207" s="184">
        <f>Q207*H207</f>
        <v>4.3756649999999997</v>
      </c>
      <c r="S207" s="184">
        <v>0</v>
      </c>
      <c r="T207" s="185">
        <f>S207*H207</f>
        <v>0</v>
      </c>
      <c r="AR207" s="16" t="s">
        <v>140</v>
      </c>
      <c r="AT207" s="16" t="s">
        <v>135</v>
      </c>
      <c r="AU207" s="16" t="s">
        <v>81</v>
      </c>
      <c r="AY207" s="16" t="s">
        <v>133</v>
      </c>
      <c r="BE207" s="186">
        <f>IF(N207="základní",J207,0)</f>
        <v>0</v>
      </c>
      <c r="BF207" s="186">
        <f>IF(N207="snížená",J207,0)</f>
        <v>0</v>
      </c>
      <c r="BG207" s="186">
        <f>IF(N207="zákl. přenesená",J207,0)</f>
        <v>0</v>
      </c>
      <c r="BH207" s="186">
        <f>IF(N207="sníž. přenesená",J207,0)</f>
        <v>0</v>
      </c>
      <c r="BI207" s="186">
        <f>IF(N207="nulová",J207,0)</f>
        <v>0</v>
      </c>
      <c r="BJ207" s="16" t="s">
        <v>79</v>
      </c>
      <c r="BK207" s="186">
        <f>ROUND(I207*H207,2)</f>
        <v>0</v>
      </c>
      <c r="BL207" s="16" t="s">
        <v>140</v>
      </c>
      <c r="BM207" s="16" t="s">
        <v>1027</v>
      </c>
    </row>
    <row r="208" spans="2:65" s="1" customFormat="1" ht="11.25">
      <c r="B208" s="33"/>
      <c r="C208" s="34"/>
      <c r="D208" s="187" t="s">
        <v>142</v>
      </c>
      <c r="E208" s="34"/>
      <c r="F208" s="188" t="s">
        <v>315</v>
      </c>
      <c r="G208" s="34"/>
      <c r="H208" s="34"/>
      <c r="I208" s="103"/>
      <c r="J208" s="34"/>
      <c r="K208" s="34"/>
      <c r="L208" s="37"/>
      <c r="M208" s="189"/>
      <c r="N208" s="59"/>
      <c r="O208" s="59"/>
      <c r="P208" s="59"/>
      <c r="Q208" s="59"/>
      <c r="R208" s="59"/>
      <c r="S208" s="59"/>
      <c r="T208" s="60"/>
      <c r="AT208" s="16" t="s">
        <v>142</v>
      </c>
      <c r="AU208" s="16" t="s">
        <v>81</v>
      </c>
    </row>
    <row r="209" spans="2:65" s="11" customFormat="1" ht="11.25">
      <c r="B209" s="190"/>
      <c r="C209" s="191"/>
      <c r="D209" s="187" t="s">
        <v>144</v>
      </c>
      <c r="E209" s="192" t="s">
        <v>1</v>
      </c>
      <c r="F209" s="193" t="s">
        <v>306</v>
      </c>
      <c r="G209" s="191"/>
      <c r="H209" s="192" t="s">
        <v>1</v>
      </c>
      <c r="I209" s="194"/>
      <c r="J209" s="191"/>
      <c r="K209" s="191"/>
      <c r="L209" s="195"/>
      <c r="M209" s="196"/>
      <c r="N209" s="197"/>
      <c r="O209" s="197"/>
      <c r="P209" s="197"/>
      <c r="Q209" s="197"/>
      <c r="R209" s="197"/>
      <c r="S209" s="197"/>
      <c r="T209" s="198"/>
      <c r="AT209" s="199" t="s">
        <v>144</v>
      </c>
      <c r="AU209" s="199" t="s">
        <v>81</v>
      </c>
      <c r="AV209" s="11" t="s">
        <v>79</v>
      </c>
      <c r="AW209" s="11" t="s">
        <v>33</v>
      </c>
      <c r="AX209" s="11" t="s">
        <v>72</v>
      </c>
      <c r="AY209" s="199" t="s">
        <v>133</v>
      </c>
    </row>
    <row r="210" spans="2:65" s="12" customFormat="1" ht="11.25">
      <c r="B210" s="200"/>
      <c r="C210" s="201"/>
      <c r="D210" s="187" t="s">
        <v>144</v>
      </c>
      <c r="E210" s="202" t="s">
        <v>1</v>
      </c>
      <c r="F210" s="203" t="s">
        <v>307</v>
      </c>
      <c r="G210" s="201"/>
      <c r="H210" s="204">
        <v>419.125</v>
      </c>
      <c r="I210" s="205"/>
      <c r="J210" s="201"/>
      <c r="K210" s="201"/>
      <c r="L210" s="206"/>
      <c r="M210" s="207"/>
      <c r="N210" s="208"/>
      <c r="O210" s="208"/>
      <c r="P210" s="208"/>
      <c r="Q210" s="208"/>
      <c r="R210" s="208"/>
      <c r="S210" s="208"/>
      <c r="T210" s="209"/>
      <c r="AT210" s="210" t="s">
        <v>144</v>
      </c>
      <c r="AU210" s="210" t="s">
        <v>81</v>
      </c>
      <c r="AV210" s="12" t="s">
        <v>81</v>
      </c>
      <c r="AW210" s="12" t="s">
        <v>33</v>
      </c>
      <c r="AX210" s="12" t="s">
        <v>79</v>
      </c>
      <c r="AY210" s="210" t="s">
        <v>133</v>
      </c>
    </row>
    <row r="211" spans="2:65" s="1" customFormat="1" ht="16.5" customHeight="1">
      <c r="B211" s="33"/>
      <c r="C211" s="175" t="s">
        <v>259</v>
      </c>
      <c r="D211" s="175" t="s">
        <v>135</v>
      </c>
      <c r="E211" s="176" t="s">
        <v>318</v>
      </c>
      <c r="F211" s="177" t="s">
        <v>319</v>
      </c>
      <c r="G211" s="178" t="s">
        <v>211</v>
      </c>
      <c r="H211" s="179">
        <v>279.41699999999997</v>
      </c>
      <c r="I211" s="180"/>
      <c r="J211" s="181">
        <f>ROUND(I211*H211,2)</f>
        <v>0</v>
      </c>
      <c r="K211" s="177" t="s">
        <v>159</v>
      </c>
      <c r="L211" s="37"/>
      <c r="M211" s="182" t="s">
        <v>1</v>
      </c>
      <c r="N211" s="183" t="s">
        <v>43</v>
      </c>
      <c r="O211" s="59"/>
      <c r="P211" s="184">
        <f>O211*H211</f>
        <v>0</v>
      </c>
      <c r="Q211" s="184">
        <v>1.704E-2</v>
      </c>
      <c r="R211" s="184">
        <f>Q211*H211</f>
        <v>4.7612656799999993</v>
      </c>
      <c r="S211" s="184">
        <v>0</v>
      </c>
      <c r="T211" s="185">
        <f>S211*H211</f>
        <v>0</v>
      </c>
      <c r="AR211" s="16" t="s">
        <v>140</v>
      </c>
      <c r="AT211" s="16" t="s">
        <v>135</v>
      </c>
      <c r="AU211" s="16" t="s">
        <v>81</v>
      </c>
      <c r="AY211" s="16" t="s">
        <v>133</v>
      </c>
      <c r="BE211" s="186">
        <f>IF(N211="základní",J211,0)</f>
        <v>0</v>
      </c>
      <c r="BF211" s="186">
        <f>IF(N211="snížená",J211,0)</f>
        <v>0</v>
      </c>
      <c r="BG211" s="186">
        <f>IF(N211="zákl. přenesená",J211,0)</f>
        <v>0</v>
      </c>
      <c r="BH211" s="186">
        <f>IF(N211="sníž. přenesená",J211,0)</f>
        <v>0</v>
      </c>
      <c r="BI211" s="186">
        <f>IF(N211="nulová",J211,0)</f>
        <v>0</v>
      </c>
      <c r="BJ211" s="16" t="s">
        <v>79</v>
      </c>
      <c r="BK211" s="186">
        <f>ROUND(I211*H211,2)</f>
        <v>0</v>
      </c>
      <c r="BL211" s="16" t="s">
        <v>140</v>
      </c>
      <c r="BM211" s="16" t="s">
        <v>1028</v>
      </c>
    </row>
    <row r="212" spans="2:65" s="1" customFormat="1" ht="11.25">
      <c r="B212" s="33"/>
      <c r="C212" s="34"/>
      <c r="D212" s="187" t="s">
        <v>142</v>
      </c>
      <c r="E212" s="34"/>
      <c r="F212" s="188" t="s">
        <v>319</v>
      </c>
      <c r="G212" s="34"/>
      <c r="H212" s="34"/>
      <c r="I212" s="103"/>
      <c r="J212" s="34"/>
      <c r="K212" s="34"/>
      <c r="L212" s="37"/>
      <c r="M212" s="189"/>
      <c r="N212" s="59"/>
      <c r="O212" s="59"/>
      <c r="P212" s="59"/>
      <c r="Q212" s="59"/>
      <c r="R212" s="59"/>
      <c r="S212" s="59"/>
      <c r="T212" s="60"/>
      <c r="AT212" s="16" t="s">
        <v>142</v>
      </c>
      <c r="AU212" s="16" t="s">
        <v>81</v>
      </c>
    </row>
    <row r="213" spans="2:65" s="11" customFormat="1" ht="11.25">
      <c r="B213" s="190"/>
      <c r="C213" s="191"/>
      <c r="D213" s="187" t="s">
        <v>144</v>
      </c>
      <c r="E213" s="192" t="s">
        <v>1</v>
      </c>
      <c r="F213" s="193" t="s">
        <v>306</v>
      </c>
      <c r="G213" s="191"/>
      <c r="H213" s="192" t="s">
        <v>1</v>
      </c>
      <c r="I213" s="194"/>
      <c r="J213" s="191"/>
      <c r="K213" s="191"/>
      <c r="L213" s="195"/>
      <c r="M213" s="196"/>
      <c r="N213" s="197"/>
      <c r="O213" s="197"/>
      <c r="P213" s="197"/>
      <c r="Q213" s="197"/>
      <c r="R213" s="197"/>
      <c r="S213" s="197"/>
      <c r="T213" s="198"/>
      <c r="AT213" s="199" t="s">
        <v>144</v>
      </c>
      <c r="AU213" s="199" t="s">
        <v>81</v>
      </c>
      <c r="AV213" s="11" t="s">
        <v>79</v>
      </c>
      <c r="AW213" s="11" t="s">
        <v>33</v>
      </c>
      <c r="AX213" s="11" t="s">
        <v>72</v>
      </c>
      <c r="AY213" s="199" t="s">
        <v>133</v>
      </c>
    </row>
    <row r="214" spans="2:65" s="12" customFormat="1" ht="11.25">
      <c r="B214" s="200"/>
      <c r="C214" s="201"/>
      <c r="D214" s="187" t="s">
        <v>144</v>
      </c>
      <c r="E214" s="202" t="s">
        <v>1</v>
      </c>
      <c r="F214" s="203" t="s">
        <v>321</v>
      </c>
      <c r="G214" s="201"/>
      <c r="H214" s="204">
        <v>279.41699999999997</v>
      </c>
      <c r="I214" s="205"/>
      <c r="J214" s="201"/>
      <c r="K214" s="201"/>
      <c r="L214" s="206"/>
      <c r="M214" s="207"/>
      <c r="N214" s="208"/>
      <c r="O214" s="208"/>
      <c r="P214" s="208"/>
      <c r="Q214" s="208"/>
      <c r="R214" s="208"/>
      <c r="S214" s="208"/>
      <c r="T214" s="209"/>
      <c r="AT214" s="210" t="s">
        <v>144</v>
      </c>
      <c r="AU214" s="210" t="s">
        <v>81</v>
      </c>
      <c r="AV214" s="12" t="s">
        <v>81</v>
      </c>
      <c r="AW214" s="12" t="s">
        <v>33</v>
      </c>
      <c r="AX214" s="12" t="s">
        <v>79</v>
      </c>
      <c r="AY214" s="210" t="s">
        <v>133</v>
      </c>
    </row>
    <row r="215" spans="2:65" s="1" customFormat="1" ht="16.5" customHeight="1">
      <c r="B215" s="33"/>
      <c r="C215" s="175" t="s">
        <v>264</v>
      </c>
      <c r="D215" s="175" t="s">
        <v>135</v>
      </c>
      <c r="E215" s="176" t="s">
        <v>1029</v>
      </c>
      <c r="F215" s="177" t="s">
        <v>1030</v>
      </c>
      <c r="G215" s="178" t="s">
        <v>196</v>
      </c>
      <c r="H215" s="179">
        <v>2.9</v>
      </c>
      <c r="I215" s="180"/>
      <c r="J215" s="181">
        <f>ROUND(I215*H215,2)</f>
        <v>0</v>
      </c>
      <c r="K215" s="177" t="s">
        <v>139</v>
      </c>
      <c r="L215" s="37"/>
      <c r="M215" s="182" t="s">
        <v>1</v>
      </c>
      <c r="N215" s="183" t="s">
        <v>43</v>
      </c>
      <c r="O215" s="59"/>
      <c r="P215" s="184">
        <f>O215*H215</f>
        <v>0</v>
      </c>
      <c r="Q215" s="184">
        <v>0</v>
      </c>
      <c r="R215" s="184">
        <f>Q215*H215</f>
        <v>0</v>
      </c>
      <c r="S215" s="184">
        <v>0</v>
      </c>
      <c r="T215" s="185">
        <f>S215*H215</f>
        <v>0</v>
      </c>
      <c r="AR215" s="16" t="s">
        <v>140</v>
      </c>
      <c r="AT215" s="16" t="s">
        <v>135</v>
      </c>
      <c r="AU215" s="16" t="s">
        <v>81</v>
      </c>
      <c r="AY215" s="16" t="s">
        <v>133</v>
      </c>
      <c r="BE215" s="186">
        <f>IF(N215="základní",J215,0)</f>
        <v>0</v>
      </c>
      <c r="BF215" s="186">
        <f>IF(N215="snížená",J215,0)</f>
        <v>0</v>
      </c>
      <c r="BG215" s="186">
        <f>IF(N215="zákl. přenesená",J215,0)</f>
        <v>0</v>
      </c>
      <c r="BH215" s="186">
        <f>IF(N215="sníž. přenesená",J215,0)</f>
        <v>0</v>
      </c>
      <c r="BI215" s="186">
        <f>IF(N215="nulová",J215,0)</f>
        <v>0</v>
      </c>
      <c r="BJ215" s="16" t="s">
        <v>79</v>
      </c>
      <c r="BK215" s="186">
        <f>ROUND(I215*H215,2)</f>
        <v>0</v>
      </c>
      <c r="BL215" s="16" t="s">
        <v>140</v>
      </c>
      <c r="BM215" s="16" t="s">
        <v>1031</v>
      </c>
    </row>
    <row r="216" spans="2:65" s="1" customFormat="1" ht="11.25">
      <c r="B216" s="33"/>
      <c r="C216" s="34"/>
      <c r="D216" s="187" t="s">
        <v>142</v>
      </c>
      <c r="E216" s="34"/>
      <c r="F216" s="188" t="s">
        <v>1032</v>
      </c>
      <c r="G216" s="34"/>
      <c r="H216" s="34"/>
      <c r="I216" s="103"/>
      <c r="J216" s="34"/>
      <c r="K216" s="34"/>
      <c r="L216" s="37"/>
      <c r="M216" s="189"/>
      <c r="N216" s="59"/>
      <c r="O216" s="59"/>
      <c r="P216" s="59"/>
      <c r="Q216" s="59"/>
      <c r="R216" s="59"/>
      <c r="S216" s="59"/>
      <c r="T216" s="60"/>
      <c r="AT216" s="16" t="s">
        <v>142</v>
      </c>
      <c r="AU216" s="16" t="s">
        <v>81</v>
      </c>
    </row>
    <row r="217" spans="2:65" s="1" customFormat="1" ht="16.5" customHeight="1">
      <c r="B217" s="33"/>
      <c r="C217" s="175" t="s">
        <v>297</v>
      </c>
      <c r="D217" s="175" t="s">
        <v>135</v>
      </c>
      <c r="E217" s="176" t="s">
        <v>323</v>
      </c>
      <c r="F217" s="177" t="s">
        <v>324</v>
      </c>
      <c r="G217" s="178" t="s">
        <v>138</v>
      </c>
      <c r="H217" s="179">
        <v>5309.1220000000003</v>
      </c>
      <c r="I217" s="180"/>
      <c r="J217" s="181">
        <f>ROUND(I217*H217,2)</f>
        <v>0</v>
      </c>
      <c r="K217" s="177" t="s">
        <v>139</v>
      </c>
      <c r="L217" s="37"/>
      <c r="M217" s="182" t="s">
        <v>1</v>
      </c>
      <c r="N217" s="183" t="s">
        <v>43</v>
      </c>
      <c r="O217" s="59"/>
      <c r="P217" s="184">
        <f>O217*H217</f>
        <v>0</v>
      </c>
      <c r="Q217" s="184">
        <v>0</v>
      </c>
      <c r="R217" s="184">
        <f>Q217*H217</f>
        <v>0</v>
      </c>
      <c r="S217" s="184">
        <v>0</v>
      </c>
      <c r="T217" s="185">
        <f>S217*H217</f>
        <v>0</v>
      </c>
      <c r="AR217" s="16" t="s">
        <v>140</v>
      </c>
      <c r="AT217" s="16" t="s">
        <v>135</v>
      </c>
      <c r="AU217" s="16" t="s">
        <v>81</v>
      </c>
      <c r="AY217" s="16" t="s">
        <v>133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0</v>
      </c>
      <c r="BH217" s="186">
        <f>IF(N217="sníž. přenesená",J217,0)</f>
        <v>0</v>
      </c>
      <c r="BI217" s="186">
        <f>IF(N217="nulová",J217,0)</f>
        <v>0</v>
      </c>
      <c r="BJ217" s="16" t="s">
        <v>79</v>
      </c>
      <c r="BK217" s="186">
        <f>ROUND(I217*H217,2)</f>
        <v>0</v>
      </c>
      <c r="BL217" s="16" t="s">
        <v>140</v>
      </c>
      <c r="BM217" s="16" t="s">
        <v>1033</v>
      </c>
    </row>
    <row r="218" spans="2:65" s="1" customFormat="1" ht="11.25">
      <c r="B218" s="33"/>
      <c r="C218" s="34"/>
      <c r="D218" s="187" t="s">
        <v>142</v>
      </c>
      <c r="E218" s="34"/>
      <c r="F218" s="188" t="s">
        <v>326</v>
      </c>
      <c r="G218" s="34"/>
      <c r="H218" s="34"/>
      <c r="I218" s="103"/>
      <c r="J218" s="34"/>
      <c r="K218" s="34"/>
      <c r="L218" s="37"/>
      <c r="M218" s="189"/>
      <c r="N218" s="59"/>
      <c r="O218" s="59"/>
      <c r="P218" s="59"/>
      <c r="Q218" s="59"/>
      <c r="R218" s="59"/>
      <c r="S218" s="59"/>
      <c r="T218" s="60"/>
      <c r="AT218" s="16" t="s">
        <v>142</v>
      </c>
      <c r="AU218" s="16" t="s">
        <v>81</v>
      </c>
    </row>
    <row r="219" spans="2:65" s="11" customFormat="1" ht="11.25">
      <c r="B219" s="190"/>
      <c r="C219" s="191"/>
      <c r="D219" s="187" t="s">
        <v>144</v>
      </c>
      <c r="E219" s="192" t="s">
        <v>1</v>
      </c>
      <c r="F219" s="193" t="s">
        <v>306</v>
      </c>
      <c r="G219" s="191"/>
      <c r="H219" s="192" t="s">
        <v>1</v>
      </c>
      <c r="I219" s="194"/>
      <c r="J219" s="191"/>
      <c r="K219" s="191"/>
      <c r="L219" s="195"/>
      <c r="M219" s="196"/>
      <c r="N219" s="197"/>
      <c r="O219" s="197"/>
      <c r="P219" s="197"/>
      <c r="Q219" s="197"/>
      <c r="R219" s="197"/>
      <c r="S219" s="197"/>
      <c r="T219" s="198"/>
      <c r="AT219" s="199" t="s">
        <v>144</v>
      </c>
      <c r="AU219" s="199" t="s">
        <v>81</v>
      </c>
      <c r="AV219" s="11" t="s">
        <v>79</v>
      </c>
      <c r="AW219" s="11" t="s">
        <v>33</v>
      </c>
      <c r="AX219" s="11" t="s">
        <v>72</v>
      </c>
      <c r="AY219" s="199" t="s">
        <v>133</v>
      </c>
    </row>
    <row r="220" spans="2:65" s="11" customFormat="1" ht="11.25">
      <c r="B220" s="190"/>
      <c r="C220" s="191"/>
      <c r="D220" s="187" t="s">
        <v>144</v>
      </c>
      <c r="E220" s="192" t="s">
        <v>1</v>
      </c>
      <c r="F220" s="193" t="s">
        <v>1034</v>
      </c>
      <c r="G220" s="191"/>
      <c r="H220" s="192" t="s">
        <v>1</v>
      </c>
      <c r="I220" s="194"/>
      <c r="J220" s="191"/>
      <c r="K220" s="191"/>
      <c r="L220" s="195"/>
      <c r="M220" s="196"/>
      <c r="N220" s="197"/>
      <c r="O220" s="197"/>
      <c r="P220" s="197"/>
      <c r="Q220" s="197"/>
      <c r="R220" s="197"/>
      <c r="S220" s="197"/>
      <c r="T220" s="198"/>
      <c r="AT220" s="199" t="s">
        <v>144</v>
      </c>
      <c r="AU220" s="199" t="s">
        <v>81</v>
      </c>
      <c r="AV220" s="11" t="s">
        <v>79</v>
      </c>
      <c r="AW220" s="11" t="s">
        <v>33</v>
      </c>
      <c r="AX220" s="11" t="s">
        <v>72</v>
      </c>
      <c r="AY220" s="199" t="s">
        <v>133</v>
      </c>
    </row>
    <row r="221" spans="2:65" s="12" customFormat="1" ht="11.25">
      <c r="B221" s="200"/>
      <c r="C221" s="201"/>
      <c r="D221" s="187" t="s">
        <v>144</v>
      </c>
      <c r="E221" s="202" t="s">
        <v>1</v>
      </c>
      <c r="F221" s="203" t="s">
        <v>1035</v>
      </c>
      <c r="G221" s="201"/>
      <c r="H221" s="204">
        <v>131.274</v>
      </c>
      <c r="I221" s="205"/>
      <c r="J221" s="201"/>
      <c r="K221" s="201"/>
      <c r="L221" s="206"/>
      <c r="M221" s="207"/>
      <c r="N221" s="208"/>
      <c r="O221" s="208"/>
      <c r="P221" s="208"/>
      <c r="Q221" s="208"/>
      <c r="R221" s="208"/>
      <c r="S221" s="208"/>
      <c r="T221" s="209"/>
      <c r="AT221" s="210" t="s">
        <v>144</v>
      </c>
      <c r="AU221" s="210" t="s">
        <v>81</v>
      </c>
      <c r="AV221" s="12" t="s">
        <v>81</v>
      </c>
      <c r="AW221" s="12" t="s">
        <v>33</v>
      </c>
      <c r="AX221" s="12" t="s">
        <v>72</v>
      </c>
      <c r="AY221" s="210" t="s">
        <v>133</v>
      </c>
    </row>
    <row r="222" spans="2:65" s="12" customFormat="1" ht="11.25">
      <c r="B222" s="200"/>
      <c r="C222" s="201"/>
      <c r="D222" s="187" t="s">
        <v>144</v>
      </c>
      <c r="E222" s="202" t="s">
        <v>1</v>
      </c>
      <c r="F222" s="203" t="s">
        <v>1036</v>
      </c>
      <c r="G222" s="201"/>
      <c r="H222" s="204">
        <v>45.521999999999998</v>
      </c>
      <c r="I222" s="205"/>
      <c r="J222" s="201"/>
      <c r="K222" s="201"/>
      <c r="L222" s="206"/>
      <c r="M222" s="207"/>
      <c r="N222" s="208"/>
      <c r="O222" s="208"/>
      <c r="P222" s="208"/>
      <c r="Q222" s="208"/>
      <c r="R222" s="208"/>
      <c r="S222" s="208"/>
      <c r="T222" s="209"/>
      <c r="AT222" s="210" t="s">
        <v>144</v>
      </c>
      <c r="AU222" s="210" t="s">
        <v>81</v>
      </c>
      <c r="AV222" s="12" t="s">
        <v>81</v>
      </c>
      <c r="AW222" s="12" t="s">
        <v>33</v>
      </c>
      <c r="AX222" s="12" t="s">
        <v>72</v>
      </c>
      <c r="AY222" s="210" t="s">
        <v>133</v>
      </c>
    </row>
    <row r="223" spans="2:65" s="12" customFormat="1" ht="11.25">
      <c r="B223" s="200"/>
      <c r="C223" s="201"/>
      <c r="D223" s="187" t="s">
        <v>144</v>
      </c>
      <c r="E223" s="202" t="s">
        <v>1</v>
      </c>
      <c r="F223" s="203" t="s">
        <v>1037</v>
      </c>
      <c r="G223" s="201"/>
      <c r="H223" s="204">
        <v>1806.5719999999999</v>
      </c>
      <c r="I223" s="205"/>
      <c r="J223" s="201"/>
      <c r="K223" s="201"/>
      <c r="L223" s="206"/>
      <c r="M223" s="207"/>
      <c r="N223" s="208"/>
      <c r="O223" s="208"/>
      <c r="P223" s="208"/>
      <c r="Q223" s="208"/>
      <c r="R223" s="208"/>
      <c r="S223" s="208"/>
      <c r="T223" s="209"/>
      <c r="AT223" s="210" t="s">
        <v>144</v>
      </c>
      <c r="AU223" s="210" t="s">
        <v>81</v>
      </c>
      <c r="AV223" s="12" t="s">
        <v>81</v>
      </c>
      <c r="AW223" s="12" t="s">
        <v>33</v>
      </c>
      <c r="AX223" s="12" t="s">
        <v>72</v>
      </c>
      <c r="AY223" s="210" t="s">
        <v>133</v>
      </c>
    </row>
    <row r="224" spans="2:65" s="12" customFormat="1" ht="11.25">
      <c r="B224" s="200"/>
      <c r="C224" s="201"/>
      <c r="D224" s="187" t="s">
        <v>144</v>
      </c>
      <c r="E224" s="202" t="s">
        <v>1</v>
      </c>
      <c r="F224" s="203" t="s">
        <v>1038</v>
      </c>
      <c r="G224" s="201"/>
      <c r="H224" s="204">
        <v>3226.482</v>
      </c>
      <c r="I224" s="205"/>
      <c r="J224" s="201"/>
      <c r="K224" s="201"/>
      <c r="L224" s="206"/>
      <c r="M224" s="207"/>
      <c r="N224" s="208"/>
      <c r="O224" s="208"/>
      <c r="P224" s="208"/>
      <c r="Q224" s="208"/>
      <c r="R224" s="208"/>
      <c r="S224" s="208"/>
      <c r="T224" s="209"/>
      <c r="AT224" s="210" t="s">
        <v>144</v>
      </c>
      <c r="AU224" s="210" t="s">
        <v>81</v>
      </c>
      <c r="AV224" s="12" t="s">
        <v>81</v>
      </c>
      <c r="AW224" s="12" t="s">
        <v>33</v>
      </c>
      <c r="AX224" s="12" t="s">
        <v>72</v>
      </c>
      <c r="AY224" s="210" t="s">
        <v>133</v>
      </c>
    </row>
    <row r="225" spans="2:65" s="12" customFormat="1" ht="11.25">
      <c r="B225" s="200"/>
      <c r="C225" s="201"/>
      <c r="D225" s="187" t="s">
        <v>144</v>
      </c>
      <c r="E225" s="202" t="s">
        <v>1</v>
      </c>
      <c r="F225" s="203" t="s">
        <v>1039</v>
      </c>
      <c r="G225" s="201"/>
      <c r="H225" s="204">
        <v>384.47800000000001</v>
      </c>
      <c r="I225" s="205"/>
      <c r="J225" s="201"/>
      <c r="K225" s="201"/>
      <c r="L225" s="206"/>
      <c r="M225" s="207"/>
      <c r="N225" s="208"/>
      <c r="O225" s="208"/>
      <c r="P225" s="208"/>
      <c r="Q225" s="208"/>
      <c r="R225" s="208"/>
      <c r="S225" s="208"/>
      <c r="T225" s="209"/>
      <c r="AT225" s="210" t="s">
        <v>144</v>
      </c>
      <c r="AU225" s="210" t="s">
        <v>81</v>
      </c>
      <c r="AV225" s="12" t="s">
        <v>81</v>
      </c>
      <c r="AW225" s="12" t="s">
        <v>33</v>
      </c>
      <c r="AX225" s="12" t="s">
        <v>72</v>
      </c>
      <c r="AY225" s="210" t="s">
        <v>133</v>
      </c>
    </row>
    <row r="226" spans="2:65" s="12" customFormat="1" ht="11.25">
      <c r="B226" s="200"/>
      <c r="C226" s="201"/>
      <c r="D226" s="187" t="s">
        <v>144</v>
      </c>
      <c r="E226" s="202" t="s">
        <v>1</v>
      </c>
      <c r="F226" s="203" t="s">
        <v>1040</v>
      </c>
      <c r="G226" s="201"/>
      <c r="H226" s="204">
        <v>121.968</v>
      </c>
      <c r="I226" s="205"/>
      <c r="J226" s="201"/>
      <c r="K226" s="201"/>
      <c r="L226" s="206"/>
      <c r="M226" s="207"/>
      <c r="N226" s="208"/>
      <c r="O226" s="208"/>
      <c r="P226" s="208"/>
      <c r="Q226" s="208"/>
      <c r="R226" s="208"/>
      <c r="S226" s="208"/>
      <c r="T226" s="209"/>
      <c r="AT226" s="210" t="s">
        <v>144</v>
      </c>
      <c r="AU226" s="210" t="s">
        <v>81</v>
      </c>
      <c r="AV226" s="12" t="s">
        <v>81</v>
      </c>
      <c r="AW226" s="12" t="s">
        <v>33</v>
      </c>
      <c r="AX226" s="12" t="s">
        <v>72</v>
      </c>
      <c r="AY226" s="210" t="s">
        <v>133</v>
      </c>
    </row>
    <row r="227" spans="2:65" s="12" customFormat="1" ht="11.25">
      <c r="B227" s="200"/>
      <c r="C227" s="201"/>
      <c r="D227" s="187" t="s">
        <v>144</v>
      </c>
      <c r="E227" s="202" t="s">
        <v>1</v>
      </c>
      <c r="F227" s="203" t="s">
        <v>1041</v>
      </c>
      <c r="G227" s="201"/>
      <c r="H227" s="204">
        <v>67.23</v>
      </c>
      <c r="I227" s="205"/>
      <c r="J227" s="201"/>
      <c r="K227" s="201"/>
      <c r="L227" s="206"/>
      <c r="M227" s="207"/>
      <c r="N227" s="208"/>
      <c r="O227" s="208"/>
      <c r="P227" s="208"/>
      <c r="Q227" s="208"/>
      <c r="R227" s="208"/>
      <c r="S227" s="208"/>
      <c r="T227" s="209"/>
      <c r="AT227" s="210" t="s">
        <v>144</v>
      </c>
      <c r="AU227" s="210" t="s">
        <v>81</v>
      </c>
      <c r="AV227" s="12" t="s">
        <v>81</v>
      </c>
      <c r="AW227" s="12" t="s">
        <v>33</v>
      </c>
      <c r="AX227" s="12" t="s">
        <v>72</v>
      </c>
      <c r="AY227" s="210" t="s">
        <v>133</v>
      </c>
    </row>
    <row r="228" spans="2:65" s="14" customFormat="1" ht="11.25">
      <c r="B228" s="235"/>
      <c r="C228" s="236"/>
      <c r="D228" s="187" t="s">
        <v>144</v>
      </c>
      <c r="E228" s="237" t="s">
        <v>1</v>
      </c>
      <c r="F228" s="238" t="s">
        <v>1042</v>
      </c>
      <c r="G228" s="236"/>
      <c r="H228" s="239">
        <v>5783.5259999999998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AT228" s="245" t="s">
        <v>144</v>
      </c>
      <c r="AU228" s="245" t="s">
        <v>81</v>
      </c>
      <c r="AV228" s="14" t="s">
        <v>156</v>
      </c>
      <c r="AW228" s="14" t="s">
        <v>33</v>
      </c>
      <c r="AX228" s="14" t="s">
        <v>72</v>
      </c>
      <c r="AY228" s="245" t="s">
        <v>133</v>
      </c>
    </row>
    <row r="229" spans="2:65" s="12" customFormat="1" ht="11.25">
      <c r="B229" s="200"/>
      <c r="C229" s="201"/>
      <c r="D229" s="187" t="s">
        <v>144</v>
      </c>
      <c r="E229" s="202" t="s">
        <v>1</v>
      </c>
      <c r="F229" s="203" t="s">
        <v>1043</v>
      </c>
      <c r="G229" s="201"/>
      <c r="H229" s="204">
        <v>-474.404</v>
      </c>
      <c r="I229" s="205"/>
      <c r="J229" s="201"/>
      <c r="K229" s="201"/>
      <c r="L229" s="206"/>
      <c r="M229" s="207"/>
      <c r="N229" s="208"/>
      <c r="O229" s="208"/>
      <c r="P229" s="208"/>
      <c r="Q229" s="208"/>
      <c r="R229" s="208"/>
      <c r="S229" s="208"/>
      <c r="T229" s="209"/>
      <c r="AT229" s="210" t="s">
        <v>144</v>
      </c>
      <c r="AU229" s="210" t="s">
        <v>81</v>
      </c>
      <c r="AV229" s="12" t="s">
        <v>81</v>
      </c>
      <c r="AW229" s="12" t="s">
        <v>33</v>
      </c>
      <c r="AX229" s="12" t="s">
        <v>72</v>
      </c>
      <c r="AY229" s="210" t="s">
        <v>133</v>
      </c>
    </row>
    <row r="230" spans="2:65" s="13" customFormat="1" ht="11.25">
      <c r="B230" s="211"/>
      <c r="C230" s="212"/>
      <c r="D230" s="187" t="s">
        <v>144</v>
      </c>
      <c r="E230" s="213" t="s">
        <v>1</v>
      </c>
      <c r="F230" s="214" t="s">
        <v>149</v>
      </c>
      <c r="G230" s="212"/>
      <c r="H230" s="215">
        <v>5309.1219999999994</v>
      </c>
      <c r="I230" s="216"/>
      <c r="J230" s="212"/>
      <c r="K230" s="212"/>
      <c r="L230" s="217"/>
      <c r="M230" s="218"/>
      <c r="N230" s="219"/>
      <c r="O230" s="219"/>
      <c r="P230" s="219"/>
      <c r="Q230" s="219"/>
      <c r="R230" s="219"/>
      <c r="S230" s="219"/>
      <c r="T230" s="220"/>
      <c r="AT230" s="221" t="s">
        <v>144</v>
      </c>
      <c r="AU230" s="221" t="s">
        <v>81</v>
      </c>
      <c r="AV230" s="13" t="s">
        <v>140</v>
      </c>
      <c r="AW230" s="13" t="s">
        <v>33</v>
      </c>
      <c r="AX230" s="13" t="s">
        <v>79</v>
      </c>
      <c r="AY230" s="221" t="s">
        <v>133</v>
      </c>
    </row>
    <row r="231" spans="2:65" s="1" customFormat="1" ht="16.5" customHeight="1">
      <c r="B231" s="33"/>
      <c r="C231" s="175" t="s">
        <v>7</v>
      </c>
      <c r="D231" s="175" t="s">
        <v>135</v>
      </c>
      <c r="E231" s="176" t="s">
        <v>333</v>
      </c>
      <c r="F231" s="177" t="s">
        <v>334</v>
      </c>
      <c r="G231" s="178" t="s">
        <v>138</v>
      </c>
      <c r="H231" s="179">
        <v>474.404</v>
      </c>
      <c r="I231" s="180"/>
      <c r="J231" s="181">
        <f>ROUND(I231*H231,2)</f>
        <v>0</v>
      </c>
      <c r="K231" s="177" t="s">
        <v>139</v>
      </c>
      <c r="L231" s="37"/>
      <c r="M231" s="182" t="s">
        <v>1</v>
      </c>
      <c r="N231" s="183" t="s">
        <v>43</v>
      </c>
      <c r="O231" s="59"/>
      <c r="P231" s="184">
        <f>O231*H231</f>
        <v>0</v>
      </c>
      <c r="Q231" s="184">
        <v>0</v>
      </c>
      <c r="R231" s="184">
        <f>Q231*H231</f>
        <v>0</v>
      </c>
      <c r="S231" s="184">
        <v>0</v>
      </c>
      <c r="T231" s="185">
        <f>S231*H231</f>
        <v>0</v>
      </c>
      <c r="AR231" s="16" t="s">
        <v>140</v>
      </c>
      <c r="AT231" s="16" t="s">
        <v>135</v>
      </c>
      <c r="AU231" s="16" t="s">
        <v>81</v>
      </c>
      <c r="AY231" s="16" t="s">
        <v>133</v>
      </c>
      <c r="BE231" s="186">
        <f>IF(N231="základní",J231,0)</f>
        <v>0</v>
      </c>
      <c r="BF231" s="186">
        <f>IF(N231="snížená",J231,0)</f>
        <v>0</v>
      </c>
      <c r="BG231" s="186">
        <f>IF(N231="zákl. přenesená",J231,0)</f>
        <v>0</v>
      </c>
      <c r="BH231" s="186">
        <f>IF(N231="sníž. přenesená",J231,0)</f>
        <v>0</v>
      </c>
      <c r="BI231" s="186">
        <f>IF(N231="nulová",J231,0)</f>
        <v>0</v>
      </c>
      <c r="BJ231" s="16" t="s">
        <v>79</v>
      </c>
      <c r="BK231" s="186">
        <f>ROUND(I231*H231,2)</f>
        <v>0</v>
      </c>
      <c r="BL231" s="16" t="s">
        <v>140</v>
      </c>
      <c r="BM231" s="16" t="s">
        <v>1044</v>
      </c>
    </row>
    <row r="232" spans="2:65" s="1" customFormat="1" ht="19.5">
      <c r="B232" s="33"/>
      <c r="C232" s="34"/>
      <c r="D232" s="187" t="s">
        <v>142</v>
      </c>
      <c r="E232" s="34"/>
      <c r="F232" s="188" t="s">
        <v>336</v>
      </c>
      <c r="G232" s="34"/>
      <c r="H232" s="34"/>
      <c r="I232" s="103"/>
      <c r="J232" s="34"/>
      <c r="K232" s="34"/>
      <c r="L232" s="37"/>
      <c r="M232" s="189"/>
      <c r="N232" s="59"/>
      <c r="O232" s="59"/>
      <c r="P232" s="59"/>
      <c r="Q232" s="59"/>
      <c r="R232" s="59"/>
      <c r="S232" s="59"/>
      <c r="T232" s="60"/>
      <c r="AT232" s="16" t="s">
        <v>142</v>
      </c>
      <c r="AU232" s="16" t="s">
        <v>81</v>
      </c>
    </row>
    <row r="233" spans="2:65" s="11" customFormat="1" ht="11.25">
      <c r="B233" s="190"/>
      <c r="C233" s="191"/>
      <c r="D233" s="187" t="s">
        <v>144</v>
      </c>
      <c r="E233" s="192" t="s">
        <v>1</v>
      </c>
      <c r="F233" s="193" t="s">
        <v>306</v>
      </c>
      <c r="G233" s="191"/>
      <c r="H233" s="192" t="s">
        <v>1</v>
      </c>
      <c r="I233" s="194"/>
      <c r="J233" s="191"/>
      <c r="K233" s="191"/>
      <c r="L233" s="195"/>
      <c r="M233" s="196"/>
      <c r="N233" s="197"/>
      <c r="O233" s="197"/>
      <c r="P233" s="197"/>
      <c r="Q233" s="197"/>
      <c r="R233" s="197"/>
      <c r="S233" s="197"/>
      <c r="T233" s="198"/>
      <c r="AT233" s="199" t="s">
        <v>144</v>
      </c>
      <c r="AU233" s="199" t="s">
        <v>81</v>
      </c>
      <c r="AV233" s="11" t="s">
        <v>79</v>
      </c>
      <c r="AW233" s="11" t="s">
        <v>33</v>
      </c>
      <c r="AX233" s="11" t="s">
        <v>72</v>
      </c>
      <c r="AY233" s="199" t="s">
        <v>133</v>
      </c>
    </row>
    <row r="234" spans="2:65" s="11" customFormat="1" ht="11.25">
      <c r="B234" s="190"/>
      <c r="C234" s="191"/>
      <c r="D234" s="187" t="s">
        <v>144</v>
      </c>
      <c r="E234" s="192" t="s">
        <v>1</v>
      </c>
      <c r="F234" s="193" t="s">
        <v>344</v>
      </c>
      <c r="G234" s="191"/>
      <c r="H234" s="192" t="s">
        <v>1</v>
      </c>
      <c r="I234" s="194"/>
      <c r="J234" s="191"/>
      <c r="K234" s="191"/>
      <c r="L234" s="195"/>
      <c r="M234" s="196"/>
      <c r="N234" s="197"/>
      <c r="O234" s="197"/>
      <c r="P234" s="197"/>
      <c r="Q234" s="197"/>
      <c r="R234" s="197"/>
      <c r="S234" s="197"/>
      <c r="T234" s="198"/>
      <c r="AT234" s="199" t="s">
        <v>144</v>
      </c>
      <c r="AU234" s="199" t="s">
        <v>81</v>
      </c>
      <c r="AV234" s="11" t="s">
        <v>79</v>
      </c>
      <c r="AW234" s="11" t="s">
        <v>33</v>
      </c>
      <c r="AX234" s="11" t="s">
        <v>72</v>
      </c>
      <c r="AY234" s="199" t="s">
        <v>133</v>
      </c>
    </row>
    <row r="235" spans="2:65" s="12" customFormat="1" ht="11.25">
      <c r="B235" s="200"/>
      <c r="C235" s="201"/>
      <c r="D235" s="187" t="s">
        <v>144</v>
      </c>
      <c r="E235" s="202" t="s">
        <v>1</v>
      </c>
      <c r="F235" s="203" t="s">
        <v>1045</v>
      </c>
      <c r="G235" s="201"/>
      <c r="H235" s="204">
        <v>449.64</v>
      </c>
      <c r="I235" s="205"/>
      <c r="J235" s="201"/>
      <c r="K235" s="201"/>
      <c r="L235" s="206"/>
      <c r="M235" s="207"/>
      <c r="N235" s="208"/>
      <c r="O235" s="208"/>
      <c r="P235" s="208"/>
      <c r="Q235" s="208"/>
      <c r="R235" s="208"/>
      <c r="S235" s="208"/>
      <c r="T235" s="209"/>
      <c r="AT235" s="210" t="s">
        <v>144</v>
      </c>
      <c r="AU235" s="210" t="s">
        <v>81</v>
      </c>
      <c r="AV235" s="12" t="s">
        <v>81</v>
      </c>
      <c r="AW235" s="12" t="s">
        <v>33</v>
      </c>
      <c r="AX235" s="12" t="s">
        <v>72</v>
      </c>
      <c r="AY235" s="210" t="s">
        <v>133</v>
      </c>
    </row>
    <row r="236" spans="2:65" s="12" customFormat="1" ht="11.25">
      <c r="B236" s="200"/>
      <c r="C236" s="201"/>
      <c r="D236" s="187" t="s">
        <v>144</v>
      </c>
      <c r="E236" s="202" t="s">
        <v>1</v>
      </c>
      <c r="F236" s="203" t="s">
        <v>1046</v>
      </c>
      <c r="G236" s="201"/>
      <c r="H236" s="204">
        <v>24.763999999999999</v>
      </c>
      <c r="I236" s="205"/>
      <c r="J236" s="201"/>
      <c r="K236" s="201"/>
      <c r="L236" s="206"/>
      <c r="M236" s="207"/>
      <c r="N236" s="208"/>
      <c r="O236" s="208"/>
      <c r="P236" s="208"/>
      <c r="Q236" s="208"/>
      <c r="R236" s="208"/>
      <c r="S236" s="208"/>
      <c r="T236" s="209"/>
      <c r="AT236" s="210" t="s">
        <v>144</v>
      </c>
      <c r="AU236" s="210" t="s">
        <v>81</v>
      </c>
      <c r="AV236" s="12" t="s">
        <v>81</v>
      </c>
      <c r="AW236" s="12" t="s">
        <v>33</v>
      </c>
      <c r="AX236" s="12" t="s">
        <v>72</v>
      </c>
      <c r="AY236" s="210" t="s">
        <v>133</v>
      </c>
    </row>
    <row r="237" spans="2:65" s="13" customFormat="1" ht="11.25">
      <c r="B237" s="211"/>
      <c r="C237" s="212"/>
      <c r="D237" s="187" t="s">
        <v>144</v>
      </c>
      <c r="E237" s="213" t="s">
        <v>1</v>
      </c>
      <c r="F237" s="214" t="s">
        <v>149</v>
      </c>
      <c r="G237" s="212"/>
      <c r="H237" s="215">
        <v>474.404</v>
      </c>
      <c r="I237" s="216"/>
      <c r="J237" s="212"/>
      <c r="K237" s="212"/>
      <c r="L237" s="217"/>
      <c r="M237" s="218"/>
      <c r="N237" s="219"/>
      <c r="O237" s="219"/>
      <c r="P237" s="219"/>
      <c r="Q237" s="219"/>
      <c r="R237" s="219"/>
      <c r="S237" s="219"/>
      <c r="T237" s="220"/>
      <c r="AT237" s="221" t="s">
        <v>144</v>
      </c>
      <c r="AU237" s="221" t="s">
        <v>81</v>
      </c>
      <c r="AV237" s="13" t="s">
        <v>140</v>
      </c>
      <c r="AW237" s="13" t="s">
        <v>33</v>
      </c>
      <c r="AX237" s="13" t="s">
        <v>79</v>
      </c>
      <c r="AY237" s="221" t="s">
        <v>133</v>
      </c>
    </row>
    <row r="238" spans="2:65" s="1" customFormat="1" ht="16.5" customHeight="1">
      <c r="B238" s="33"/>
      <c r="C238" s="175" t="s">
        <v>308</v>
      </c>
      <c r="D238" s="175" t="s">
        <v>135</v>
      </c>
      <c r="E238" s="176" t="s">
        <v>368</v>
      </c>
      <c r="F238" s="177" t="s">
        <v>369</v>
      </c>
      <c r="G238" s="178" t="s">
        <v>211</v>
      </c>
      <c r="H238" s="179">
        <v>1274.0630000000001</v>
      </c>
      <c r="I238" s="180"/>
      <c r="J238" s="181">
        <f>ROUND(I238*H238,2)</f>
        <v>0</v>
      </c>
      <c r="K238" s="177" t="s">
        <v>159</v>
      </c>
      <c r="L238" s="37"/>
      <c r="M238" s="182" t="s">
        <v>1</v>
      </c>
      <c r="N238" s="183" t="s">
        <v>43</v>
      </c>
      <c r="O238" s="59"/>
      <c r="P238" s="184">
        <f>O238*H238</f>
        <v>0</v>
      </c>
      <c r="Q238" s="184">
        <v>0</v>
      </c>
      <c r="R238" s="184">
        <f>Q238*H238</f>
        <v>0</v>
      </c>
      <c r="S238" s="184">
        <v>0</v>
      </c>
      <c r="T238" s="185">
        <f>S238*H238</f>
        <v>0</v>
      </c>
      <c r="AR238" s="16" t="s">
        <v>140</v>
      </c>
      <c r="AT238" s="16" t="s">
        <v>135</v>
      </c>
      <c r="AU238" s="16" t="s">
        <v>81</v>
      </c>
      <c r="AY238" s="16" t="s">
        <v>133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16" t="s">
        <v>79</v>
      </c>
      <c r="BK238" s="186">
        <f>ROUND(I238*H238,2)</f>
        <v>0</v>
      </c>
      <c r="BL238" s="16" t="s">
        <v>140</v>
      </c>
      <c r="BM238" s="16" t="s">
        <v>1047</v>
      </c>
    </row>
    <row r="239" spans="2:65" s="1" customFormat="1" ht="11.25">
      <c r="B239" s="33"/>
      <c r="C239" s="34"/>
      <c r="D239" s="187" t="s">
        <v>142</v>
      </c>
      <c r="E239" s="34"/>
      <c r="F239" s="188" t="s">
        <v>369</v>
      </c>
      <c r="G239" s="34"/>
      <c r="H239" s="34"/>
      <c r="I239" s="103"/>
      <c r="J239" s="34"/>
      <c r="K239" s="34"/>
      <c r="L239" s="37"/>
      <c r="M239" s="189"/>
      <c r="N239" s="59"/>
      <c r="O239" s="59"/>
      <c r="P239" s="59"/>
      <c r="Q239" s="59"/>
      <c r="R239" s="59"/>
      <c r="S239" s="59"/>
      <c r="T239" s="60"/>
      <c r="AT239" s="16" t="s">
        <v>142</v>
      </c>
      <c r="AU239" s="16" t="s">
        <v>81</v>
      </c>
    </row>
    <row r="240" spans="2:65" s="11" customFormat="1" ht="11.25">
      <c r="B240" s="190"/>
      <c r="C240" s="191"/>
      <c r="D240" s="187" t="s">
        <v>144</v>
      </c>
      <c r="E240" s="192" t="s">
        <v>1</v>
      </c>
      <c r="F240" s="193" t="s">
        <v>1048</v>
      </c>
      <c r="G240" s="191"/>
      <c r="H240" s="192" t="s">
        <v>1</v>
      </c>
      <c r="I240" s="194"/>
      <c r="J240" s="191"/>
      <c r="K240" s="191"/>
      <c r="L240" s="195"/>
      <c r="M240" s="196"/>
      <c r="N240" s="197"/>
      <c r="O240" s="197"/>
      <c r="P240" s="197"/>
      <c r="Q240" s="197"/>
      <c r="R240" s="197"/>
      <c r="S240" s="197"/>
      <c r="T240" s="198"/>
      <c r="AT240" s="199" t="s">
        <v>144</v>
      </c>
      <c r="AU240" s="199" t="s">
        <v>81</v>
      </c>
      <c r="AV240" s="11" t="s">
        <v>79</v>
      </c>
      <c r="AW240" s="11" t="s">
        <v>33</v>
      </c>
      <c r="AX240" s="11" t="s">
        <v>72</v>
      </c>
      <c r="AY240" s="199" t="s">
        <v>133</v>
      </c>
    </row>
    <row r="241" spans="2:51" s="12" customFormat="1" ht="11.25">
      <c r="B241" s="200"/>
      <c r="C241" s="201"/>
      <c r="D241" s="187" t="s">
        <v>144</v>
      </c>
      <c r="E241" s="202" t="s">
        <v>1</v>
      </c>
      <c r="F241" s="203" t="s">
        <v>1049</v>
      </c>
      <c r="G241" s="201"/>
      <c r="H241" s="204">
        <v>43.994</v>
      </c>
      <c r="I241" s="205"/>
      <c r="J241" s="201"/>
      <c r="K241" s="201"/>
      <c r="L241" s="206"/>
      <c r="M241" s="207"/>
      <c r="N241" s="208"/>
      <c r="O241" s="208"/>
      <c r="P241" s="208"/>
      <c r="Q241" s="208"/>
      <c r="R241" s="208"/>
      <c r="S241" s="208"/>
      <c r="T241" s="209"/>
      <c r="AT241" s="210" t="s">
        <v>144</v>
      </c>
      <c r="AU241" s="210" t="s">
        <v>81</v>
      </c>
      <c r="AV241" s="12" t="s">
        <v>81</v>
      </c>
      <c r="AW241" s="12" t="s">
        <v>33</v>
      </c>
      <c r="AX241" s="12" t="s">
        <v>72</v>
      </c>
      <c r="AY241" s="210" t="s">
        <v>133</v>
      </c>
    </row>
    <row r="242" spans="2:51" s="11" customFormat="1" ht="11.25">
      <c r="B242" s="190"/>
      <c r="C242" s="191"/>
      <c r="D242" s="187" t="s">
        <v>144</v>
      </c>
      <c r="E242" s="192" t="s">
        <v>1</v>
      </c>
      <c r="F242" s="193" t="s">
        <v>1050</v>
      </c>
      <c r="G242" s="191"/>
      <c r="H242" s="192" t="s">
        <v>1</v>
      </c>
      <c r="I242" s="194"/>
      <c r="J242" s="191"/>
      <c r="K242" s="191"/>
      <c r="L242" s="195"/>
      <c r="M242" s="196"/>
      <c r="N242" s="197"/>
      <c r="O242" s="197"/>
      <c r="P242" s="197"/>
      <c r="Q242" s="197"/>
      <c r="R242" s="197"/>
      <c r="S242" s="197"/>
      <c r="T242" s="198"/>
      <c r="AT242" s="199" t="s">
        <v>144</v>
      </c>
      <c r="AU242" s="199" t="s">
        <v>81</v>
      </c>
      <c r="AV242" s="11" t="s">
        <v>79</v>
      </c>
      <c r="AW242" s="11" t="s">
        <v>33</v>
      </c>
      <c r="AX242" s="11" t="s">
        <v>72</v>
      </c>
      <c r="AY242" s="199" t="s">
        <v>133</v>
      </c>
    </row>
    <row r="243" spans="2:51" s="12" customFormat="1" ht="11.25">
      <c r="B243" s="200"/>
      <c r="C243" s="201"/>
      <c r="D243" s="187" t="s">
        <v>144</v>
      </c>
      <c r="E243" s="202" t="s">
        <v>1</v>
      </c>
      <c r="F243" s="203" t="s">
        <v>1051</v>
      </c>
      <c r="G243" s="201"/>
      <c r="H243" s="204">
        <v>210.2</v>
      </c>
      <c r="I243" s="205"/>
      <c r="J243" s="201"/>
      <c r="K243" s="201"/>
      <c r="L243" s="206"/>
      <c r="M243" s="207"/>
      <c r="N243" s="208"/>
      <c r="O243" s="208"/>
      <c r="P243" s="208"/>
      <c r="Q243" s="208"/>
      <c r="R243" s="208"/>
      <c r="S243" s="208"/>
      <c r="T243" s="209"/>
      <c r="AT243" s="210" t="s">
        <v>144</v>
      </c>
      <c r="AU243" s="210" t="s">
        <v>81</v>
      </c>
      <c r="AV243" s="12" t="s">
        <v>81</v>
      </c>
      <c r="AW243" s="12" t="s">
        <v>33</v>
      </c>
      <c r="AX243" s="12" t="s">
        <v>72</v>
      </c>
      <c r="AY243" s="210" t="s">
        <v>133</v>
      </c>
    </row>
    <row r="244" spans="2:51" s="12" customFormat="1" ht="11.25">
      <c r="B244" s="200"/>
      <c r="C244" s="201"/>
      <c r="D244" s="187" t="s">
        <v>144</v>
      </c>
      <c r="E244" s="202" t="s">
        <v>1</v>
      </c>
      <c r="F244" s="203" t="s">
        <v>1052</v>
      </c>
      <c r="G244" s="201"/>
      <c r="H244" s="204">
        <v>475.8</v>
      </c>
      <c r="I244" s="205"/>
      <c r="J244" s="201"/>
      <c r="K244" s="201"/>
      <c r="L244" s="206"/>
      <c r="M244" s="207"/>
      <c r="N244" s="208"/>
      <c r="O244" s="208"/>
      <c r="P244" s="208"/>
      <c r="Q244" s="208"/>
      <c r="R244" s="208"/>
      <c r="S244" s="208"/>
      <c r="T244" s="209"/>
      <c r="AT244" s="210" t="s">
        <v>144</v>
      </c>
      <c r="AU244" s="210" t="s">
        <v>81</v>
      </c>
      <c r="AV244" s="12" t="s">
        <v>81</v>
      </c>
      <c r="AW244" s="12" t="s">
        <v>33</v>
      </c>
      <c r="AX244" s="12" t="s">
        <v>72</v>
      </c>
      <c r="AY244" s="210" t="s">
        <v>133</v>
      </c>
    </row>
    <row r="245" spans="2:51" s="12" customFormat="1" ht="11.25">
      <c r="B245" s="200"/>
      <c r="C245" s="201"/>
      <c r="D245" s="187" t="s">
        <v>144</v>
      </c>
      <c r="E245" s="202" t="s">
        <v>1</v>
      </c>
      <c r="F245" s="203" t="s">
        <v>1053</v>
      </c>
      <c r="G245" s="201"/>
      <c r="H245" s="204">
        <v>38.372</v>
      </c>
      <c r="I245" s="205"/>
      <c r="J245" s="201"/>
      <c r="K245" s="201"/>
      <c r="L245" s="206"/>
      <c r="M245" s="207"/>
      <c r="N245" s="208"/>
      <c r="O245" s="208"/>
      <c r="P245" s="208"/>
      <c r="Q245" s="208"/>
      <c r="R245" s="208"/>
      <c r="S245" s="208"/>
      <c r="T245" s="209"/>
      <c r="AT245" s="210" t="s">
        <v>144</v>
      </c>
      <c r="AU245" s="210" t="s">
        <v>81</v>
      </c>
      <c r="AV245" s="12" t="s">
        <v>81</v>
      </c>
      <c r="AW245" s="12" t="s">
        <v>33</v>
      </c>
      <c r="AX245" s="12" t="s">
        <v>72</v>
      </c>
      <c r="AY245" s="210" t="s">
        <v>133</v>
      </c>
    </row>
    <row r="246" spans="2:51" s="11" customFormat="1" ht="11.25">
      <c r="B246" s="190"/>
      <c r="C246" s="191"/>
      <c r="D246" s="187" t="s">
        <v>144</v>
      </c>
      <c r="E246" s="192" t="s">
        <v>1</v>
      </c>
      <c r="F246" s="193" t="s">
        <v>1054</v>
      </c>
      <c r="G246" s="191"/>
      <c r="H246" s="192" t="s">
        <v>1</v>
      </c>
      <c r="I246" s="194"/>
      <c r="J246" s="191"/>
      <c r="K246" s="191"/>
      <c r="L246" s="195"/>
      <c r="M246" s="196"/>
      <c r="N246" s="197"/>
      <c r="O246" s="197"/>
      <c r="P246" s="197"/>
      <c r="Q246" s="197"/>
      <c r="R246" s="197"/>
      <c r="S246" s="197"/>
      <c r="T246" s="198"/>
      <c r="AT246" s="199" t="s">
        <v>144</v>
      </c>
      <c r="AU246" s="199" t="s">
        <v>81</v>
      </c>
      <c r="AV246" s="11" t="s">
        <v>79</v>
      </c>
      <c r="AW246" s="11" t="s">
        <v>33</v>
      </c>
      <c r="AX246" s="11" t="s">
        <v>72</v>
      </c>
      <c r="AY246" s="199" t="s">
        <v>133</v>
      </c>
    </row>
    <row r="247" spans="2:51" s="12" customFormat="1" ht="11.25">
      <c r="B247" s="200"/>
      <c r="C247" s="201"/>
      <c r="D247" s="187" t="s">
        <v>144</v>
      </c>
      <c r="E247" s="202" t="s">
        <v>1</v>
      </c>
      <c r="F247" s="203" t="s">
        <v>1055</v>
      </c>
      <c r="G247" s="201"/>
      <c r="H247" s="204">
        <v>45.506999999999998</v>
      </c>
      <c r="I247" s="205"/>
      <c r="J247" s="201"/>
      <c r="K247" s="201"/>
      <c r="L247" s="206"/>
      <c r="M247" s="207"/>
      <c r="N247" s="208"/>
      <c r="O247" s="208"/>
      <c r="P247" s="208"/>
      <c r="Q247" s="208"/>
      <c r="R247" s="208"/>
      <c r="S247" s="208"/>
      <c r="T247" s="209"/>
      <c r="AT247" s="210" t="s">
        <v>144</v>
      </c>
      <c r="AU247" s="210" t="s">
        <v>81</v>
      </c>
      <c r="AV247" s="12" t="s">
        <v>81</v>
      </c>
      <c r="AW247" s="12" t="s">
        <v>33</v>
      </c>
      <c r="AX247" s="12" t="s">
        <v>72</v>
      </c>
      <c r="AY247" s="210" t="s">
        <v>133</v>
      </c>
    </row>
    <row r="248" spans="2:51" s="12" customFormat="1" ht="11.25">
      <c r="B248" s="200"/>
      <c r="C248" s="201"/>
      <c r="D248" s="187" t="s">
        <v>144</v>
      </c>
      <c r="E248" s="202" t="s">
        <v>1</v>
      </c>
      <c r="F248" s="203" t="s">
        <v>376</v>
      </c>
      <c r="G248" s="201"/>
      <c r="H248" s="204">
        <v>28.555</v>
      </c>
      <c r="I248" s="205"/>
      <c r="J248" s="201"/>
      <c r="K248" s="201"/>
      <c r="L248" s="206"/>
      <c r="M248" s="207"/>
      <c r="N248" s="208"/>
      <c r="O248" s="208"/>
      <c r="P248" s="208"/>
      <c r="Q248" s="208"/>
      <c r="R248" s="208"/>
      <c r="S248" s="208"/>
      <c r="T248" s="209"/>
      <c r="AT248" s="210" t="s">
        <v>144</v>
      </c>
      <c r="AU248" s="210" t="s">
        <v>81</v>
      </c>
      <c r="AV248" s="12" t="s">
        <v>81</v>
      </c>
      <c r="AW248" s="12" t="s">
        <v>33</v>
      </c>
      <c r="AX248" s="12" t="s">
        <v>72</v>
      </c>
      <c r="AY248" s="210" t="s">
        <v>133</v>
      </c>
    </row>
    <row r="249" spans="2:51" s="11" customFormat="1" ht="11.25">
      <c r="B249" s="190"/>
      <c r="C249" s="191"/>
      <c r="D249" s="187" t="s">
        <v>144</v>
      </c>
      <c r="E249" s="192" t="s">
        <v>1</v>
      </c>
      <c r="F249" s="193" t="s">
        <v>1056</v>
      </c>
      <c r="G249" s="191"/>
      <c r="H249" s="192" t="s">
        <v>1</v>
      </c>
      <c r="I249" s="194"/>
      <c r="J249" s="191"/>
      <c r="K249" s="191"/>
      <c r="L249" s="195"/>
      <c r="M249" s="196"/>
      <c r="N249" s="197"/>
      <c r="O249" s="197"/>
      <c r="P249" s="197"/>
      <c r="Q249" s="197"/>
      <c r="R249" s="197"/>
      <c r="S249" s="197"/>
      <c r="T249" s="198"/>
      <c r="AT249" s="199" t="s">
        <v>144</v>
      </c>
      <c r="AU249" s="199" t="s">
        <v>81</v>
      </c>
      <c r="AV249" s="11" t="s">
        <v>79</v>
      </c>
      <c r="AW249" s="11" t="s">
        <v>33</v>
      </c>
      <c r="AX249" s="11" t="s">
        <v>72</v>
      </c>
      <c r="AY249" s="199" t="s">
        <v>133</v>
      </c>
    </row>
    <row r="250" spans="2:51" s="12" customFormat="1" ht="11.25">
      <c r="B250" s="200"/>
      <c r="C250" s="201"/>
      <c r="D250" s="187" t="s">
        <v>144</v>
      </c>
      <c r="E250" s="202" t="s">
        <v>1</v>
      </c>
      <c r="F250" s="203" t="s">
        <v>1057</v>
      </c>
      <c r="G250" s="201"/>
      <c r="H250" s="204">
        <v>16.827000000000002</v>
      </c>
      <c r="I250" s="205"/>
      <c r="J250" s="201"/>
      <c r="K250" s="201"/>
      <c r="L250" s="206"/>
      <c r="M250" s="207"/>
      <c r="N250" s="208"/>
      <c r="O250" s="208"/>
      <c r="P250" s="208"/>
      <c r="Q250" s="208"/>
      <c r="R250" s="208"/>
      <c r="S250" s="208"/>
      <c r="T250" s="209"/>
      <c r="AT250" s="210" t="s">
        <v>144</v>
      </c>
      <c r="AU250" s="210" t="s">
        <v>81</v>
      </c>
      <c r="AV250" s="12" t="s">
        <v>81</v>
      </c>
      <c r="AW250" s="12" t="s">
        <v>33</v>
      </c>
      <c r="AX250" s="12" t="s">
        <v>72</v>
      </c>
      <c r="AY250" s="210" t="s">
        <v>133</v>
      </c>
    </row>
    <row r="251" spans="2:51" s="12" customFormat="1" ht="11.25">
      <c r="B251" s="200"/>
      <c r="C251" s="201"/>
      <c r="D251" s="187" t="s">
        <v>144</v>
      </c>
      <c r="E251" s="202" t="s">
        <v>1</v>
      </c>
      <c r="F251" s="203" t="s">
        <v>1058</v>
      </c>
      <c r="G251" s="201"/>
      <c r="H251" s="204">
        <v>10.15</v>
      </c>
      <c r="I251" s="205"/>
      <c r="J251" s="201"/>
      <c r="K251" s="201"/>
      <c r="L251" s="206"/>
      <c r="M251" s="207"/>
      <c r="N251" s="208"/>
      <c r="O251" s="208"/>
      <c r="P251" s="208"/>
      <c r="Q251" s="208"/>
      <c r="R251" s="208"/>
      <c r="S251" s="208"/>
      <c r="T251" s="209"/>
      <c r="AT251" s="210" t="s">
        <v>144</v>
      </c>
      <c r="AU251" s="210" t="s">
        <v>81</v>
      </c>
      <c r="AV251" s="12" t="s">
        <v>81</v>
      </c>
      <c r="AW251" s="12" t="s">
        <v>33</v>
      </c>
      <c r="AX251" s="12" t="s">
        <v>72</v>
      </c>
      <c r="AY251" s="210" t="s">
        <v>133</v>
      </c>
    </row>
    <row r="252" spans="2:51" s="11" customFormat="1" ht="11.25">
      <c r="B252" s="190"/>
      <c r="C252" s="191"/>
      <c r="D252" s="187" t="s">
        <v>144</v>
      </c>
      <c r="E252" s="192" t="s">
        <v>1</v>
      </c>
      <c r="F252" s="193" t="s">
        <v>1059</v>
      </c>
      <c r="G252" s="191"/>
      <c r="H252" s="192" t="s">
        <v>1</v>
      </c>
      <c r="I252" s="194"/>
      <c r="J252" s="191"/>
      <c r="K252" s="191"/>
      <c r="L252" s="195"/>
      <c r="M252" s="196"/>
      <c r="N252" s="197"/>
      <c r="O252" s="197"/>
      <c r="P252" s="197"/>
      <c r="Q252" s="197"/>
      <c r="R252" s="197"/>
      <c r="S252" s="197"/>
      <c r="T252" s="198"/>
      <c r="AT252" s="199" t="s">
        <v>144</v>
      </c>
      <c r="AU252" s="199" t="s">
        <v>81</v>
      </c>
      <c r="AV252" s="11" t="s">
        <v>79</v>
      </c>
      <c r="AW252" s="11" t="s">
        <v>33</v>
      </c>
      <c r="AX252" s="11" t="s">
        <v>72</v>
      </c>
      <c r="AY252" s="199" t="s">
        <v>133</v>
      </c>
    </row>
    <row r="253" spans="2:51" s="12" customFormat="1" ht="11.25">
      <c r="B253" s="200"/>
      <c r="C253" s="201"/>
      <c r="D253" s="187" t="s">
        <v>144</v>
      </c>
      <c r="E253" s="202" t="s">
        <v>1</v>
      </c>
      <c r="F253" s="203" t="s">
        <v>1060</v>
      </c>
      <c r="G253" s="201"/>
      <c r="H253" s="204">
        <v>384.11099999999999</v>
      </c>
      <c r="I253" s="205"/>
      <c r="J253" s="201"/>
      <c r="K253" s="201"/>
      <c r="L253" s="206"/>
      <c r="M253" s="207"/>
      <c r="N253" s="208"/>
      <c r="O253" s="208"/>
      <c r="P253" s="208"/>
      <c r="Q253" s="208"/>
      <c r="R253" s="208"/>
      <c r="S253" s="208"/>
      <c r="T253" s="209"/>
      <c r="AT253" s="210" t="s">
        <v>144</v>
      </c>
      <c r="AU253" s="210" t="s">
        <v>81</v>
      </c>
      <c r="AV253" s="12" t="s">
        <v>81</v>
      </c>
      <c r="AW253" s="12" t="s">
        <v>33</v>
      </c>
      <c r="AX253" s="12" t="s">
        <v>72</v>
      </c>
      <c r="AY253" s="210" t="s">
        <v>133</v>
      </c>
    </row>
    <row r="254" spans="2:51" s="11" customFormat="1" ht="11.25">
      <c r="B254" s="190"/>
      <c r="C254" s="191"/>
      <c r="D254" s="187" t="s">
        <v>144</v>
      </c>
      <c r="E254" s="192" t="s">
        <v>1</v>
      </c>
      <c r="F254" s="193" t="s">
        <v>1061</v>
      </c>
      <c r="G254" s="191"/>
      <c r="H254" s="192" t="s">
        <v>1</v>
      </c>
      <c r="I254" s="194"/>
      <c r="J254" s="191"/>
      <c r="K254" s="191"/>
      <c r="L254" s="195"/>
      <c r="M254" s="196"/>
      <c r="N254" s="197"/>
      <c r="O254" s="197"/>
      <c r="P254" s="197"/>
      <c r="Q254" s="197"/>
      <c r="R254" s="197"/>
      <c r="S254" s="197"/>
      <c r="T254" s="198"/>
      <c r="AT254" s="199" t="s">
        <v>144</v>
      </c>
      <c r="AU254" s="199" t="s">
        <v>81</v>
      </c>
      <c r="AV254" s="11" t="s">
        <v>79</v>
      </c>
      <c r="AW254" s="11" t="s">
        <v>33</v>
      </c>
      <c r="AX254" s="11" t="s">
        <v>72</v>
      </c>
      <c r="AY254" s="199" t="s">
        <v>133</v>
      </c>
    </row>
    <row r="255" spans="2:51" s="12" customFormat="1" ht="11.25">
      <c r="B255" s="200"/>
      <c r="C255" s="201"/>
      <c r="D255" s="187" t="s">
        <v>144</v>
      </c>
      <c r="E255" s="202" t="s">
        <v>1</v>
      </c>
      <c r="F255" s="203" t="s">
        <v>1062</v>
      </c>
      <c r="G255" s="201"/>
      <c r="H255" s="204">
        <v>94.093999999999994</v>
      </c>
      <c r="I255" s="205"/>
      <c r="J255" s="201"/>
      <c r="K255" s="201"/>
      <c r="L255" s="206"/>
      <c r="M255" s="207"/>
      <c r="N255" s="208"/>
      <c r="O255" s="208"/>
      <c r="P255" s="208"/>
      <c r="Q255" s="208"/>
      <c r="R255" s="208"/>
      <c r="S255" s="208"/>
      <c r="T255" s="209"/>
      <c r="AT255" s="210" t="s">
        <v>144</v>
      </c>
      <c r="AU255" s="210" t="s">
        <v>81</v>
      </c>
      <c r="AV255" s="12" t="s">
        <v>81</v>
      </c>
      <c r="AW255" s="12" t="s">
        <v>33</v>
      </c>
      <c r="AX255" s="12" t="s">
        <v>72</v>
      </c>
      <c r="AY255" s="210" t="s">
        <v>133</v>
      </c>
    </row>
    <row r="256" spans="2:51" s="11" customFormat="1" ht="11.25">
      <c r="B256" s="190"/>
      <c r="C256" s="191"/>
      <c r="D256" s="187" t="s">
        <v>144</v>
      </c>
      <c r="E256" s="192" t="s">
        <v>1</v>
      </c>
      <c r="F256" s="193" t="s">
        <v>1063</v>
      </c>
      <c r="G256" s="191"/>
      <c r="H256" s="192" t="s">
        <v>1</v>
      </c>
      <c r="I256" s="194"/>
      <c r="J256" s="191"/>
      <c r="K256" s="191"/>
      <c r="L256" s="195"/>
      <c r="M256" s="196"/>
      <c r="N256" s="197"/>
      <c r="O256" s="197"/>
      <c r="P256" s="197"/>
      <c r="Q256" s="197"/>
      <c r="R256" s="197"/>
      <c r="S256" s="197"/>
      <c r="T256" s="198"/>
      <c r="AT256" s="199" t="s">
        <v>144</v>
      </c>
      <c r="AU256" s="199" t="s">
        <v>81</v>
      </c>
      <c r="AV256" s="11" t="s">
        <v>79</v>
      </c>
      <c r="AW256" s="11" t="s">
        <v>33</v>
      </c>
      <c r="AX256" s="11" t="s">
        <v>72</v>
      </c>
      <c r="AY256" s="199" t="s">
        <v>133</v>
      </c>
    </row>
    <row r="257" spans="2:51" s="12" customFormat="1" ht="11.25">
      <c r="B257" s="200"/>
      <c r="C257" s="201"/>
      <c r="D257" s="187" t="s">
        <v>144</v>
      </c>
      <c r="E257" s="202" t="s">
        <v>1</v>
      </c>
      <c r="F257" s="203" t="s">
        <v>1064</v>
      </c>
      <c r="G257" s="201"/>
      <c r="H257" s="204">
        <v>26.46</v>
      </c>
      <c r="I257" s="205"/>
      <c r="J257" s="201"/>
      <c r="K257" s="201"/>
      <c r="L257" s="206"/>
      <c r="M257" s="207"/>
      <c r="N257" s="208"/>
      <c r="O257" s="208"/>
      <c r="P257" s="208"/>
      <c r="Q257" s="208"/>
      <c r="R257" s="208"/>
      <c r="S257" s="208"/>
      <c r="T257" s="209"/>
      <c r="AT257" s="210" t="s">
        <v>144</v>
      </c>
      <c r="AU257" s="210" t="s">
        <v>81</v>
      </c>
      <c r="AV257" s="12" t="s">
        <v>81</v>
      </c>
      <c r="AW257" s="12" t="s">
        <v>33</v>
      </c>
      <c r="AX257" s="12" t="s">
        <v>72</v>
      </c>
      <c r="AY257" s="210" t="s">
        <v>133</v>
      </c>
    </row>
    <row r="258" spans="2:51" s="11" customFormat="1" ht="11.25">
      <c r="B258" s="190"/>
      <c r="C258" s="191"/>
      <c r="D258" s="187" t="s">
        <v>144</v>
      </c>
      <c r="E258" s="192" t="s">
        <v>1</v>
      </c>
      <c r="F258" s="193" t="s">
        <v>1065</v>
      </c>
      <c r="G258" s="191"/>
      <c r="H258" s="192" t="s">
        <v>1</v>
      </c>
      <c r="I258" s="194"/>
      <c r="J258" s="191"/>
      <c r="K258" s="191"/>
      <c r="L258" s="195"/>
      <c r="M258" s="196"/>
      <c r="N258" s="197"/>
      <c r="O258" s="197"/>
      <c r="P258" s="197"/>
      <c r="Q258" s="197"/>
      <c r="R258" s="197"/>
      <c r="S258" s="197"/>
      <c r="T258" s="198"/>
      <c r="AT258" s="199" t="s">
        <v>144</v>
      </c>
      <c r="AU258" s="199" t="s">
        <v>81</v>
      </c>
      <c r="AV258" s="11" t="s">
        <v>79</v>
      </c>
      <c r="AW258" s="11" t="s">
        <v>33</v>
      </c>
      <c r="AX258" s="11" t="s">
        <v>72</v>
      </c>
      <c r="AY258" s="199" t="s">
        <v>133</v>
      </c>
    </row>
    <row r="259" spans="2:51" s="12" customFormat="1" ht="11.25">
      <c r="B259" s="200"/>
      <c r="C259" s="201"/>
      <c r="D259" s="187" t="s">
        <v>144</v>
      </c>
      <c r="E259" s="202" t="s">
        <v>1</v>
      </c>
      <c r="F259" s="203" t="s">
        <v>1066</v>
      </c>
      <c r="G259" s="201"/>
      <c r="H259" s="204">
        <v>61.38</v>
      </c>
      <c r="I259" s="205"/>
      <c r="J259" s="201"/>
      <c r="K259" s="201"/>
      <c r="L259" s="206"/>
      <c r="M259" s="207"/>
      <c r="N259" s="208"/>
      <c r="O259" s="208"/>
      <c r="P259" s="208"/>
      <c r="Q259" s="208"/>
      <c r="R259" s="208"/>
      <c r="S259" s="208"/>
      <c r="T259" s="209"/>
      <c r="AT259" s="210" t="s">
        <v>144</v>
      </c>
      <c r="AU259" s="210" t="s">
        <v>81</v>
      </c>
      <c r="AV259" s="12" t="s">
        <v>81</v>
      </c>
      <c r="AW259" s="12" t="s">
        <v>33</v>
      </c>
      <c r="AX259" s="12" t="s">
        <v>72</v>
      </c>
      <c r="AY259" s="210" t="s">
        <v>133</v>
      </c>
    </row>
    <row r="260" spans="2:51" s="11" customFormat="1" ht="11.25">
      <c r="B260" s="190"/>
      <c r="C260" s="191"/>
      <c r="D260" s="187" t="s">
        <v>144</v>
      </c>
      <c r="E260" s="192" t="s">
        <v>1</v>
      </c>
      <c r="F260" s="193" t="s">
        <v>1067</v>
      </c>
      <c r="G260" s="191"/>
      <c r="H260" s="192" t="s">
        <v>1</v>
      </c>
      <c r="I260" s="194"/>
      <c r="J260" s="191"/>
      <c r="K260" s="191"/>
      <c r="L260" s="195"/>
      <c r="M260" s="196"/>
      <c r="N260" s="197"/>
      <c r="O260" s="197"/>
      <c r="P260" s="197"/>
      <c r="Q260" s="197"/>
      <c r="R260" s="197"/>
      <c r="S260" s="197"/>
      <c r="T260" s="198"/>
      <c r="AT260" s="199" t="s">
        <v>144</v>
      </c>
      <c r="AU260" s="199" t="s">
        <v>81</v>
      </c>
      <c r="AV260" s="11" t="s">
        <v>79</v>
      </c>
      <c r="AW260" s="11" t="s">
        <v>33</v>
      </c>
      <c r="AX260" s="11" t="s">
        <v>72</v>
      </c>
      <c r="AY260" s="199" t="s">
        <v>133</v>
      </c>
    </row>
    <row r="261" spans="2:51" s="12" customFormat="1" ht="11.25">
      <c r="B261" s="200"/>
      <c r="C261" s="201"/>
      <c r="D261" s="187" t="s">
        <v>144</v>
      </c>
      <c r="E261" s="202" t="s">
        <v>1</v>
      </c>
      <c r="F261" s="203" t="s">
        <v>1068</v>
      </c>
      <c r="G261" s="201"/>
      <c r="H261" s="204">
        <v>22.89</v>
      </c>
      <c r="I261" s="205"/>
      <c r="J261" s="201"/>
      <c r="K261" s="201"/>
      <c r="L261" s="206"/>
      <c r="M261" s="207"/>
      <c r="N261" s="208"/>
      <c r="O261" s="208"/>
      <c r="P261" s="208"/>
      <c r="Q261" s="208"/>
      <c r="R261" s="208"/>
      <c r="S261" s="208"/>
      <c r="T261" s="209"/>
      <c r="AT261" s="210" t="s">
        <v>144</v>
      </c>
      <c r="AU261" s="210" t="s">
        <v>81</v>
      </c>
      <c r="AV261" s="12" t="s">
        <v>81</v>
      </c>
      <c r="AW261" s="12" t="s">
        <v>33</v>
      </c>
      <c r="AX261" s="12" t="s">
        <v>72</v>
      </c>
      <c r="AY261" s="210" t="s">
        <v>133</v>
      </c>
    </row>
    <row r="262" spans="2:51" s="12" customFormat="1" ht="11.25">
      <c r="B262" s="200"/>
      <c r="C262" s="201"/>
      <c r="D262" s="187" t="s">
        <v>144</v>
      </c>
      <c r="E262" s="202" t="s">
        <v>1</v>
      </c>
      <c r="F262" s="203" t="s">
        <v>1069</v>
      </c>
      <c r="G262" s="201"/>
      <c r="H262" s="204">
        <v>48.905999999999999</v>
      </c>
      <c r="I262" s="205"/>
      <c r="J262" s="201"/>
      <c r="K262" s="201"/>
      <c r="L262" s="206"/>
      <c r="M262" s="207"/>
      <c r="N262" s="208"/>
      <c r="O262" s="208"/>
      <c r="P262" s="208"/>
      <c r="Q262" s="208"/>
      <c r="R262" s="208"/>
      <c r="S262" s="208"/>
      <c r="T262" s="209"/>
      <c r="AT262" s="210" t="s">
        <v>144</v>
      </c>
      <c r="AU262" s="210" t="s">
        <v>81</v>
      </c>
      <c r="AV262" s="12" t="s">
        <v>81</v>
      </c>
      <c r="AW262" s="12" t="s">
        <v>33</v>
      </c>
      <c r="AX262" s="12" t="s">
        <v>72</v>
      </c>
      <c r="AY262" s="210" t="s">
        <v>133</v>
      </c>
    </row>
    <row r="263" spans="2:51" s="11" customFormat="1" ht="11.25">
      <c r="B263" s="190"/>
      <c r="C263" s="191"/>
      <c r="D263" s="187" t="s">
        <v>144</v>
      </c>
      <c r="E263" s="192" t="s">
        <v>1</v>
      </c>
      <c r="F263" s="193" t="s">
        <v>1070</v>
      </c>
      <c r="G263" s="191"/>
      <c r="H263" s="192" t="s">
        <v>1</v>
      </c>
      <c r="I263" s="194"/>
      <c r="J263" s="191"/>
      <c r="K263" s="191"/>
      <c r="L263" s="195"/>
      <c r="M263" s="196"/>
      <c r="N263" s="197"/>
      <c r="O263" s="197"/>
      <c r="P263" s="197"/>
      <c r="Q263" s="197"/>
      <c r="R263" s="197"/>
      <c r="S263" s="197"/>
      <c r="T263" s="198"/>
      <c r="AT263" s="199" t="s">
        <v>144</v>
      </c>
      <c r="AU263" s="199" t="s">
        <v>81</v>
      </c>
      <c r="AV263" s="11" t="s">
        <v>79</v>
      </c>
      <c r="AW263" s="11" t="s">
        <v>33</v>
      </c>
      <c r="AX263" s="11" t="s">
        <v>72</v>
      </c>
      <c r="AY263" s="199" t="s">
        <v>133</v>
      </c>
    </row>
    <row r="264" spans="2:51" s="12" customFormat="1" ht="11.25">
      <c r="B264" s="200"/>
      <c r="C264" s="201"/>
      <c r="D264" s="187" t="s">
        <v>144</v>
      </c>
      <c r="E264" s="202" t="s">
        <v>1</v>
      </c>
      <c r="F264" s="203" t="s">
        <v>1071</v>
      </c>
      <c r="G264" s="201"/>
      <c r="H264" s="204">
        <v>20.503</v>
      </c>
      <c r="I264" s="205"/>
      <c r="J264" s="201"/>
      <c r="K264" s="201"/>
      <c r="L264" s="206"/>
      <c r="M264" s="207"/>
      <c r="N264" s="208"/>
      <c r="O264" s="208"/>
      <c r="P264" s="208"/>
      <c r="Q264" s="208"/>
      <c r="R264" s="208"/>
      <c r="S264" s="208"/>
      <c r="T264" s="209"/>
      <c r="AT264" s="210" t="s">
        <v>144</v>
      </c>
      <c r="AU264" s="210" t="s">
        <v>81</v>
      </c>
      <c r="AV264" s="12" t="s">
        <v>81</v>
      </c>
      <c r="AW264" s="12" t="s">
        <v>33</v>
      </c>
      <c r="AX264" s="12" t="s">
        <v>72</v>
      </c>
      <c r="AY264" s="210" t="s">
        <v>133</v>
      </c>
    </row>
    <row r="265" spans="2:51" s="11" customFormat="1" ht="11.25">
      <c r="B265" s="190"/>
      <c r="C265" s="191"/>
      <c r="D265" s="187" t="s">
        <v>144</v>
      </c>
      <c r="E265" s="192" t="s">
        <v>1</v>
      </c>
      <c r="F265" s="193" t="s">
        <v>1072</v>
      </c>
      <c r="G265" s="191"/>
      <c r="H265" s="192" t="s">
        <v>1</v>
      </c>
      <c r="I265" s="194"/>
      <c r="J265" s="191"/>
      <c r="K265" s="191"/>
      <c r="L265" s="195"/>
      <c r="M265" s="196"/>
      <c r="N265" s="197"/>
      <c r="O265" s="197"/>
      <c r="P265" s="197"/>
      <c r="Q265" s="197"/>
      <c r="R265" s="197"/>
      <c r="S265" s="197"/>
      <c r="T265" s="198"/>
      <c r="AT265" s="199" t="s">
        <v>144</v>
      </c>
      <c r="AU265" s="199" t="s">
        <v>81</v>
      </c>
      <c r="AV265" s="11" t="s">
        <v>79</v>
      </c>
      <c r="AW265" s="11" t="s">
        <v>33</v>
      </c>
      <c r="AX265" s="11" t="s">
        <v>72</v>
      </c>
      <c r="AY265" s="199" t="s">
        <v>133</v>
      </c>
    </row>
    <row r="266" spans="2:51" s="12" customFormat="1" ht="11.25">
      <c r="B266" s="200"/>
      <c r="C266" s="201"/>
      <c r="D266" s="187" t="s">
        <v>144</v>
      </c>
      <c r="E266" s="202" t="s">
        <v>1</v>
      </c>
      <c r="F266" s="203" t="s">
        <v>1073</v>
      </c>
      <c r="G266" s="201"/>
      <c r="H266" s="204">
        <v>40.787999999999997</v>
      </c>
      <c r="I266" s="205"/>
      <c r="J266" s="201"/>
      <c r="K266" s="201"/>
      <c r="L266" s="206"/>
      <c r="M266" s="207"/>
      <c r="N266" s="208"/>
      <c r="O266" s="208"/>
      <c r="P266" s="208"/>
      <c r="Q266" s="208"/>
      <c r="R266" s="208"/>
      <c r="S266" s="208"/>
      <c r="T266" s="209"/>
      <c r="AT266" s="210" t="s">
        <v>144</v>
      </c>
      <c r="AU266" s="210" t="s">
        <v>81</v>
      </c>
      <c r="AV266" s="12" t="s">
        <v>81</v>
      </c>
      <c r="AW266" s="12" t="s">
        <v>33</v>
      </c>
      <c r="AX266" s="12" t="s">
        <v>72</v>
      </c>
      <c r="AY266" s="210" t="s">
        <v>133</v>
      </c>
    </row>
    <row r="267" spans="2:51" s="11" customFormat="1" ht="11.25">
      <c r="B267" s="190"/>
      <c r="C267" s="191"/>
      <c r="D267" s="187" t="s">
        <v>144</v>
      </c>
      <c r="E267" s="192" t="s">
        <v>1</v>
      </c>
      <c r="F267" s="193" t="s">
        <v>1074</v>
      </c>
      <c r="G267" s="191"/>
      <c r="H267" s="192" t="s">
        <v>1</v>
      </c>
      <c r="I267" s="194"/>
      <c r="J267" s="191"/>
      <c r="K267" s="191"/>
      <c r="L267" s="195"/>
      <c r="M267" s="196"/>
      <c r="N267" s="197"/>
      <c r="O267" s="197"/>
      <c r="P267" s="197"/>
      <c r="Q267" s="197"/>
      <c r="R267" s="197"/>
      <c r="S267" s="197"/>
      <c r="T267" s="198"/>
      <c r="AT267" s="199" t="s">
        <v>144</v>
      </c>
      <c r="AU267" s="199" t="s">
        <v>81</v>
      </c>
      <c r="AV267" s="11" t="s">
        <v>79</v>
      </c>
      <c r="AW267" s="11" t="s">
        <v>33</v>
      </c>
      <c r="AX267" s="11" t="s">
        <v>72</v>
      </c>
      <c r="AY267" s="199" t="s">
        <v>133</v>
      </c>
    </row>
    <row r="268" spans="2:51" s="12" customFormat="1" ht="11.25">
      <c r="B268" s="200"/>
      <c r="C268" s="201"/>
      <c r="D268" s="187" t="s">
        <v>144</v>
      </c>
      <c r="E268" s="202" t="s">
        <v>1</v>
      </c>
      <c r="F268" s="203" t="s">
        <v>1075</v>
      </c>
      <c r="G268" s="201"/>
      <c r="H268" s="204">
        <v>44.505000000000003</v>
      </c>
      <c r="I268" s="205"/>
      <c r="J268" s="201"/>
      <c r="K268" s="201"/>
      <c r="L268" s="206"/>
      <c r="M268" s="207"/>
      <c r="N268" s="208"/>
      <c r="O268" s="208"/>
      <c r="P268" s="208"/>
      <c r="Q268" s="208"/>
      <c r="R268" s="208"/>
      <c r="S268" s="208"/>
      <c r="T268" s="209"/>
      <c r="AT268" s="210" t="s">
        <v>144</v>
      </c>
      <c r="AU268" s="210" t="s">
        <v>81</v>
      </c>
      <c r="AV268" s="12" t="s">
        <v>81</v>
      </c>
      <c r="AW268" s="12" t="s">
        <v>33</v>
      </c>
      <c r="AX268" s="12" t="s">
        <v>72</v>
      </c>
      <c r="AY268" s="210" t="s">
        <v>133</v>
      </c>
    </row>
    <row r="269" spans="2:51" s="11" customFormat="1" ht="11.25">
      <c r="B269" s="190"/>
      <c r="C269" s="191"/>
      <c r="D269" s="187" t="s">
        <v>144</v>
      </c>
      <c r="E269" s="192" t="s">
        <v>1</v>
      </c>
      <c r="F269" s="193" t="s">
        <v>396</v>
      </c>
      <c r="G269" s="191"/>
      <c r="H269" s="192" t="s">
        <v>1</v>
      </c>
      <c r="I269" s="194"/>
      <c r="J269" s="191"/>
      <c r="K269" s="191"/>
      <c r="L269" s="195"/>
      <c r="M269" s="196"/>
      <c r="N269" s="197"/>
      <c r="O269" s="197"/>
      <c r="P269" s="197"/>
      <c r="Q269" s="197"/>
      <c r="R269" s="197"/>
      <c r="S269" s="197"/>
      <c r="T269" s="198"/>
      <c r="AT269" s="199" t="s">
        <v>144</v>
      </c>
      <c r="AU269" s="199" t="s">
        <v>81</v>
      </c>
      <c r="AV269" s="11" t="s">
        <v>79</v>
      </c>
      <c r="AW269" s="11" t="s">
        <v>33</v>
      </c>
      <c r="AX269" s="11" t="s">
        <v>72</v>
      </c>
      <c r="AY269" s="199" t="s">
        <v>133</v>
      </c>
    </row>
    <row r="270" spans="2:51" s="12" customFormat="1" ht="11.25">
      <c r="B270" s="200"/>
      <c r="C270" s="201"/>
      <c r="D270" s="187" t="s">
        <v>144</v>
      </c>
      <c r="E270" s="202" t="s">
        <v>1</v>
      </c>
      <c r="F270" s="203" t="s">
        <v>1076</v>
      </c>
      <c r="G270" s="201"/>
      <c r="H270" s="204">
        <v>85.709000000000003</v>
      </c>
      <c r="I270" s="205"/>
      <c r="J270" s="201"/>
      <c r="K270" s="201"/>
      <c r="L270" s="206"/>
      <c r="M270" s="207"/>
      <c r="N270" s="208"/>
      <c r="O270" s="208"/>
      <c r="P270" s="208"/>
      <c r="Q270" s="208"/>
      <c r="R270" s="208"/>
      <c r="S270" s="208"/>
      <c r="T270" s="209"/>
      <c r="AT270" s="210" t="s">
        <v>144</v>
      </c>
      <c r="AU270" s="210" t="s">
        <v>81</v>
      </c>
      <c r="AV270" s="12" t="s">
        <v>81</v>
      </c>
      <c r="AW270" s="12" t="s">
        <v>33</v>
      </c>
      <c r="AX270" s="12" t="s">
        <v>72</v>
      </c>
      <c r="AY270" s="210" t="s">
        <v>133</v>
      </c>
    </row>
    <row r="271" spans="2:51" s="13" customFormat="1" ht="11.25">
      <c r="B271" s="211"/>
      <c r="C271" s="212"/>
      <c r="D271" s="187" t="s">
        <v>144</v>
      </c>
      <c r="E271" s="213" t="s">
        <v>1</v>
      </c>
      <c r="F271" s="214" t="s">
        <v>149</v>
      </c>
      <c r="G271" s="212"/>
      <c r="H271" s="215">
        <v>1698.7510000000002</v>
      </c>
      <c r="I271" s="216"/>
      <c r="J271" s="212"/>
      <c r="K271" s="212"/>
      <c r="L271" s="217"/>
      <c r="M271" s="218"/>
      <c r="N271" s="219"/>
      <c r="O271" s="219"/>
      <c r="P271" s="219"/>
      <c r="Q271" s="219"/>
      <c r="R271" s="219"/>
      <c r="S271" s="219"/>
      <c r="T271" s="220"/>
      <c r="AT271" s="221" t="s">
        <v>144</v>
      </c>
      <c r="AU271" s="221" t="s">
        <v>81</v>
      </c>
      <c r="AV271" s="13" t="s">
        <v>140</v>
      </c>
      <c r="AW271" s="13" t="s">
        <v>33</v>
      </c>
      <c r="AX271" s="13" t="s">
        <v>72</v>
      </c>
      <c r="AY271" s="221" t="s">
        <v>133</v>
      </c>
    </row>
    <row r="272" spans="2:51" s="12" customFormat="1" ht="11.25">
      <c r="B272" s="200"/>
      <c r="C272" s="201"/>
      <c r="D272" s="187" t="s">
        <v>144</v>
      </c>
      <c r="E272" s="202" t="s">
        <v>1</v>
      </c>
      <c r="F272" s="203" t="s">
        <v>1077</v>
      </c>
      <c r="G272" s="201"/>
      <c r="H272" s="204">
        <v>1274.0630000000001</v>
      </c>
      <c r="I272" s="205"/>
      <c r="J272" s="201"/>
      <c r="K272" s="201"/>
      <c r="L272" s="206"/>
      <c r="M272" s="207"/>
      <c r="N272" s="208"/>
      <c r="O272" s="208"/>
      <c r="P272" s="208"/>
      <c r="Q272" s="208"/>
      <c r="R272" s="208"/>
      <c r="S272" s="208"/>
      <c r="T272" s="209"/>
      <c r="AT272" s="210" t="s">
        <v>144</v>
      </c>
      <c r="AU272" s="210" t="s">
        <v>81</v>
      </c>
      <c r="AV272" s="12" t="s">
        <v>81</v>
      </c>
      <c r="AW272" s="12" t="s">
        <v>33</v>
      </c>
      <c r="AX272" s="12" t="s">
        <v>79</v>
      </c>
      <c r="AY272" s="210" t="s">
        <v>133</v>
      </c>
    </row>
    <row r="273" spans="2:65" s="1" customFormat="1" ht="16.5" customHeight="1">
      <c r="B273" s="33"/>
      <c r="C273" s="175" t="s">
        <v>313</v>
      </c>
      <c r="D273" s="175" t="s">
        <v>135</v>
      </c>
      <c r="E273" s="176" t="s">
        <v>403</v>
      </c>
      <c r="F273" s="177" t="s">
        <v>404</v>
      </c>
      <c r="G273" s="178" t="s">
        <v>211</v>
      </c>
      <c r="H273" s="179">
        <v>807.75800000000004</v>
      </c>
      <c r="I273" s="180"/>
      <c r="J273" s="181">
        <f>ROUND(I273*H273,2)</f>
        <v>0</v>
      </c>
      <c r="K273" s="177" t="s">
        <v>159</v>
      </c>
      <c r="L273" s="37"/>
      <c r="M273" s="182" t="s">
        <v>1</v>
      </c>
      <c r="N273" s="183" t="s">
        <v>43</v>
      </c>
      <c r="O273" s="59"/>
      <c r="P273" s="184">
        <f>O273*H273</f>
        <v>0</v>
      </c>
      <c r="Q273" s="184">
        <v>0</v>
      </c>
      <c r="R273" s="184">
        <f>Q273*H273</f>
        <v>0</v>
      </c>
      <c r="S273" s="184">
        <v>0</v>
      </c>
      <c r="T273" s="185">
        <f>S273*H273</f>
        <v>0</v>
      </c>
      <c r="AR273" s="16" t="s">
        <v>140</v>
      </c>
      <c r="AT273" s="16" t="s">
        <v>135</v>
      </c>
      <c r="AU273" s="16" t="s">
        <v>81</v>
      </c>
      <c r="AY273" s="16" t="s">
        <v>133</v>
      </c>
      <c r="BE273" s="186">
        <f>IF(N273="základní",J273,0)</f>
        <v>0</v>
      </c>
      <c r="BF273" s="186">
        <f>IF(N273="snížená",J273,0)</f>
        <v>0</v>
      </c>
      <c r="BG273" s="186">
        <f>IF(N273="zákl. přenesená",J273,0)</f>
        <v>0</v>
      </c>
      <c r="BH273" s="186">
        <f>IF(N273="sníž. přenesená",J273,0)</f>
        <v>0</v>
      </c>
      <c r="BI273" s="186">
        <f>IF(N273="nulová",J273,0)</f>
        <v>0</v>
      </c>
      <c r="BJ273" s="16" t="s">
        <v>79</v>
      </c>
      <c r="BK273" s="186">
        <f>ROUND(I273*H273,2)</f>
        <v>0</v>
      </c>
      <c r="BL273" s="16" t="s">
        <v>140</v>
      </c>
      <c r="BM273" s="16" t="s">
        <v>1078</v>
      </c>
    </row>
    <row r="274" spans="2:65" s="1" customFormat="1" ht="11.25">
      <c r="B274" s="33"/>
      <c r="C274" s="34"/>
      <c r="D274" s="187" t="s">
        <v>142</v>
      </c>
      <c r="E274" s="34"/>
      <c r="F274" s="188" t="s">
        <v>404</v>
      </c>
      <c r="G274" s="34"/>
      <c r="H274" s="34"/>
      <c r="I274" s="103"/>
      <c r="J274" s="34"/>
      <c r="K274" s="34"/>
      <c r="L274" s="37"/>
      <c r="M274" s="189"/>
      <c r="N274" s="59"/>
      <c r="O274" s="59"/>
      <c r="P274" s="59"/>
      <c r="Q274" s="59"/>
      <c r="R274" s="59"/>
      <c r="S274" s="59"/>
      <c r="T274" s="60"/>
      <c r="AT274" s="16" t="s">
        <v>142</v>
      </c>
      <c r="AU274" s="16" t="s">
        <v>81</v>
      </c>
    </row>
    <row r="275" spans="2:65" s="11" customFormat="1" ht="11.25">
      <c r="B275" s="190"/>
      <c r="C275" s="191"/>
      <c r="D275" s="187" t="s">
        <v>144</v>
      </c>
      <c r="E275" s="192" t="s">
        <v>1</v>
      </c>
      <c r="F275" s="193" t="s">
        <v>1048</v>
      </c>
      <c r="G275" s="191"/>
      <c r="H275" s="192" t="s">
        <v>1</v>
      </c>
      <c r="I275" s="194"/>
      <c r="J275" s="191"/>
      <c r="K275" s="191"/>
      <c r="L275" s="195"/>
      <c r="M275" s="196"/>
      <c r="N275" s="197"/>
      <c r="O275" s="197"/>
      <c r="P275" s="197"/>
      <c r="Q275" s="197"/>
      <c r="R275" s="197"/>
      <c r="S275" s="197"/>
      <c r="T275" s="198"/>
      <c r="AT275" s="199" t="s">
        <v>144</v>
      </c>
      <c r="AU275" s="199" t="s">
        <v>81</v>
      </c>
      <c r="AV275" s="11" t="s">
        <v>79</v>
      </c>
      <c r="AW275" s="11" t="s">
        <v>33</v>
      </c>
      <c r="AX275" s="11" t="s">
        <v>72</v>
      </c>
      <c r="AY275" s="199" t="s">
        <v>133</v>
      </c>
    </row>
    <row r="276" spans="2:65" s="12" customFormat="1" ht="11.25">
      <c r="B276" s="200"/>
      <c r="C276" s="201"/>
      <c r="D276" s="187" t="s">
        <v>144</v>
      </c>
      <c r="E276" s="202" t="s">
        <v>1</v>
      </c>
      <c r="F276" s="203" t="s">
        <v>1079</v>
      </c>
      <c r="G276" s="201"/>
      <c r="H276" s="204">
        <v>126.806</v>
      </c>
      <c r="I276" s="205"/>
      <c r="J276" s="201"/>
      <c r="K276" s="201"/>
      <c r="L276" s="206"/>
      <c r="M276" s="207"/>
      <c r="N276" s="208"/>
      <c r="O276" s="208"/>
      <c r="P276" s="208"/>
      <c r="Q276" s="208"/>
      <c r="R276" s="208"/>
      <c r="S276" s="208"/>
      <c r="T276" s="209"/>
      <c r="AT276" s="210" t="s">
        <v>144</v>
      </c>
      <c r="AU276" s="210" t="s">
        <v>81</v>
      </c>
      <c r="AV276" s="12" t="s">
        <v>81</v>
      </c>
      <c r="AW276" s="12" t="s">
        <v>33</v>
      </c>
      <c r="AX276" s="12" t="s">
        <v>72</v>
      </c>
      <c r="AY276" s="210" t="s">
        <v>133</v>
      </c>
    </row>
    <row r="277" spans="2:65" s="11" customFormat="1" ht="11.25">
      <c r="B277" s="190"/>
      <c r="C277" s="191"/>
      <c r="D277" s="187" t="s">
        <v>144</v>
      </c>
      <c r="E277" s="192" t="s">
        <v>1</v>
      </c>
      <c r="F277" s="193" t="s">
        <v>1080</v>
      </c>
      <c r="G277" s="191"/>
      <c r="H277" s="192" t="s">
        <v>1</v>
      </c>
      <c r="I277" s="194"/>
      <c r="J277" s="191"/>
      <c r="K277" s="191"/>
      <c r="L277" s="195"/>
      <c r="M277" s="196"/>
      <c r="N277" s="197"/>
      <c r="O277" s="197"/>
      <c r="P277" s="197"/>
      <c r="Q277" s="197"/>
      <c r="R277" s="197"/>
      <c r="S277" s="197"/>
      <c r="T277" s="198"/>
      <c r="AT277" s="199" t="s">
        <v>144</v>
      </c>
      <c r="AU277" s="199" t="s">
        <v>81</v>
      </c>
      <c r="AV277" s="11" t="s">
        <v>79</v>
      </c>
      <c r="AW277" s="11" t="s">
        <v>33</v>
      </c>
      <c r="AX277" s="11" t="s">
        <v>72</v>
      </c>
      <c r="AY277" s="199" t="s">
        <v>133</v>
      </c>
    </row>
    <row r="278" spans="2:65" s="12" customFormat="1" ht="11.25">
      <c r="B278" s="200"/>
      <c r="C278" s="201"/>
      <c r="D278" s="187" t="s">
        <v>144</v>
      </c>
      <c r="E278" s="202" t="s">
        <v>1</v>
      </c>
      <c r="F278" s="203" t="s">
        <v>1081</v>
      </c>
      <c r="G278" s="201"/>
      <c r="H278" s="204">
        <v>105.105</v>
      </c>
      <c r="I278" s="205"/>
      <c r="J278" s="201"/>
      <c r="K278" s="201"/>
      <c r="L278" s="206"/>
      <c r="M278" s="207"/>
      <c r="N278" s="208"/>
      <c r="O278" s="208"/>
      <c r="P278" s="208"/>
      <c r="Q278" s="208"/>
      <c r="R278" s="208"/>
      <c r="S278" s="208"/>
      <c r="T278" s="209"/>
      <c r="AT278" s="210" t="s">
        <v>144</v>
      </c>
      <c r="AU278" s="210" t="s">
        <v>81</v>
      </c>
      <c r="AV278" s="12" t="s">
        <v>81</v>
      </c>
      <c r="AW278" s="12" t="s">
        <v>33</v>
      </c>
      <c r="AX278" s="12" t="s">
        <v>72</v>
      </c>
      <c r="AY278" s="210" t="s">
        <v>133</v>
      </c>
    </row>
    <row r="279" spans="2:65" s="12" customFormat="1" ht="11.25">
      <c r="B279" s="200"/>
      <c r="C279" s="201"/>
      <c r="D279" s="187" t="s">
        <v>144</v>
      </c>
      <c r="E279" s="202" t="s">
        <v>1</v>
      </c>
      <c r="F279" s="203" t="s">
        <v>1082</v>
      </c>
      <c r="G279" s="201"/>
      <c r="H279" s="204">
        <v>43.738999999999997</v>
      </c>
      <c r="I279" s="205"/>
      <c r="J279" s="201"/>
      <c r="K279" s="201"/>
      <c r="L279" s="206"/>
      <c r="M279" s="207"/>
      <c r="N279" s="208"/>
      <c r="O279" s="208"/>
      <c r="P279" s="208"/>
      <c r="Q279" s="208"/>
      <c r="R279" s="208"/>
      <c r="S279" s="208"/>
      <c r="T279" s="209"/>
      <c r="AT279" s="210" t="s">
        <v>144</v>
      </c>
      <c r="AU279" s="210" t="s">
        <v>81</v>
      </c>
      <c r="AV279" s="12" t="s">
        <v>81</v>
      </c>
      <c r="AW279" s="12" t="s">
        <v>33</v>
      </c>
      <c r="AX279" s="12" t="s">
        <v>72</v>
      </c>
      <c r="AY279" s="210" t="s">
        <v>133</v>
      </c>
    </row>
    <row r="280" spans="2:65" s="11" customFormat="1" ht="11.25">
      <c r="B280" s="190"/>
      <c r="C280" s="191"/>
      <c r="D280" s="187" t="s">
        <v>144</v>
      </c>
      <c r="E280" s="192" t="s">
        <v>1</v>
      </c>
      <c r="F280" s="193" t="s">
        <v>1083</v>
      </c>
      <c r="G280" s="191"/>
      <c r="H280" s="192" t="s">
        <v>1</v>
      </c>
      <c r="I280" s="194"/>
      <c r="J280" s="191"/>
      <c r="K280" s="191"/>
      <c r="L280" s="195"/>
      <c r="M280" s="196"/>
      <c r="N280" s="197"/>
      <c r="O280" s="197"/>
      <c r="P280" s="197"/>
      <c r="Q280" s="197"/>
      <c r="R280" s="197"/>
      <c r="S280" s="197"/>
      <c r="T280" s="198"/>
      <c r="AT280" s="199" t="s">
        <v>144</v>
      </c>
      <c r="AU280" s="199" t="s">
        <v>81</v>
      </c>
      <c r="AV280" s="11" t="s">
        <v>79</v>
      </c>
      <c r="AW280" s="11" t="s">
        <v>33</v>
      </c>
      <c r="AX280" s="11" t="s">
        <v>72</v>
      </c>
      <c r="AY280" s="199" t="s">
        <v>133</v>
      </c>
    </row>
    <row r="281" spans="2:65" s="12" customFormat="1" ht="11.25">
      <c r="B281" s="200"/>
      <c r="C281" s="201"/>
      <c r="D281" s="187" t="s">
        <v>144</v>
      </c>
      <c r="E281" s="202" t="s">
        <v>1</v>
      </c>
      <c r="F281" s="203" t="s">
        <v>1084</v>
      </c>
      <c r="G281" s="201"/>
      <c r="H281" s="204">
        <v>7.0759999999999996</v>
      </c>
      <c r="I281" s="205"/>
      <c r="J281" s="201"/>
      <c r="K281" s="201"/>
      <c r="L281" s="206"/>
      <c r="M281" s="207"/>
      <c r="N281" s="208"/>
      <c r="O281" s="208"/>
      <c r="P281" s="208"/>
      <c r="Q281" s="208"/>
      <c r="R281" s="208"/>
      <c r="S281" s="208"/>
      <c r="T281" s="209"/>
      <c r="AT281" s="210" t="s">
        <v>144</v>
      </c>
      <c r="AU281" s="210" t="s">
        <v>81</v>
      </c>
      <c r="AV281" s="12" t="s">
        <v>81</v>
      </c>
      <c r="AW281" s="12" t="s">
        <v>33</v>
      </c>
      <c r="AX281" s="12" t="s">
        <v>72</v>
      </c>
      <c r="AY281" s="210" t="s">
        <v>133</v>
      </c>
    </row>
    <row r="282" spans="2:65" s="12" customFormat="1" ht="11.25">
      <c r="B282" s="200"/>
      <c r="C282" s="201"/>
      <c r="D282" s="187" t="s">
        <v>144</v>
      </c>
      <c r="E282" s="202" t="s">
        <v>1</v>
      </c>
      <c r="F282" s="203" t="s">
        <v>1085</v>
      </c>
      <c r="G282" s="201"/>
      <c r="H282" s="204">
        <v>7.2789999999999999</v>
      </c>
      <c r="I282" s="205"/>
      <c r="J282" s="201"/>
      <c r="K282" s="201"/>
      <c r="L282" s="206"/>
      <c r="M282" s="207"/>
      <c r="N282" s="208"/>
      <c r="O282" s="208"/>
      <c r="P282" s="208"/>
      <c r="Q282" s="208"/>
      <c r="R282" s="208"/>
      <c r="S282" s="208"/>
      <c r="T282" s="209"/>
      <c r="AT282" s="210" t="s">
        <v>144</v>
      </c>
      <c r="AU282" s="210" t="s">
        <v>81</v>
      </c>
      <c r="AV282" s="12" t="s">
        <v>81</v>
      </c>
      <c r="AW282" s="12" t="s">
        <v>33</v>
      </c>
      <c r="AX282" s="12" t="s">
        <v>72</v>
      </c>
      <c r="AY282" s="210" t="s">
        <v>133</v>
      </c>
    </row>
    <row r="283" spans="2:65" s="12" customFormat="1" ht="11.25">
      <c r="B283" s="200"/>
      <c r="C283" s="201"/>
      <c r="D283" s="187" t="s">
        <v>144</v>
      </c>
      <c r="E283" s="202" t="s">
        <v>1</v>
      </c>
      <c r="F283" s="203" t="s">
        <v>1086</v>
      </c>
      <c r="G283" s="201"/>
      <c r="H283" s="204">
        <v>19.271999999999998</v>
      </c>
      <c r="I283" s="205"/>
      <c r="J283" s="201"/>
      <c r="K283" s="201"/>
      <c r="L283" s="206"/>
      <c r="M283" s="207"/>
      <c r="N283" s="208"/>
      <c r="O283" s="208"/>
      <c r="P283" s="208"/>
      <c r="Q283" s="208"/>
      <c r="R283" s="208"/>
      <c r="S283" s="208"/>
      <c r="T283" s="209"/>
      <c r="AT283" s="210" t="s">
        <v>144</v>
      </c>
      <c r="AU283" s="210" t="s">
        <v>81</v>
      </c>
      <c r="AV283" s="12" t="s">
        <v>81</v>
      </c>
      <c r="AW283" s="12" t="s">
        <v>33</v>
      </c>
      <c r="AX283" s="12" t="s">
        <v>72</v>
      </c>
      <c r="AY283" s="210" t="s">
        <v>133</v>
      </c>
    </row>
    <row r="284" spans="2:65" s="12" customFormat="1" ht="11.25">
      <c r="B284" s="200"/>
      <c r="C284" s="201"/>
      <c r="D284" s="187" t="s">
        <v>144</v>
      </c>
      <c r="E284" s="202" t="s">
        <v>1</v>
      </c>
      <c r="F284" s="203" t="s">
        <v>1087</v>
      </c>
      <c r="G284" s="201"/>
      <c r="H284" s="204">
        <v>68.525999999999996</v>
      </c>
      <c r="I284" s="205"/>
      <c r="J284" s="201"/>
      <c r="K284" s="201"/>
      <c r="L284" s="206"/>
      <c r="M284" s="207"/>
      <c r="N284" s="208"/>
      <c r="O284" s="208"/>
      <c r="P284" s="208"/>
      <c r="Q284" s="208"/>
      <c r="R284" s="208"/>
      <c r="S284" s="208"/>
      <c r="T284" s="209"/>
      <c r="AT284" s="210" t="s">
        <v>144</v>
      </c>
      <c r="AU284" s="210" t="s">
        <v>81</v>
      </c>
      <c r="AV284" s="12" t="s">
        <v>81</v>
      </c>
      <c r="AW284" s="12" t="s">
        <v>33</v>
      </c>
      <c r="AX284" s="12" t="s">
        <v>72</v>
      </c>
      <c r="AY284" s="210" t="s">
        <v>133</v>
      </c>
    </row>
    <row r="285" spans="2:65" s="11" customFormat="1" ht="11.25">
      <c r="B285" s="190"/>
      <c r="C285" s="191"/>
      <c r="D285" s="187" t="s">
        <v>144</v>
      </c>
      <c r="E285" s="192" t="s">
        <v>1</v>
      </c>
      <c r="F285" s="193" t="s">
        <v>1088</v>
      </c>
      <c r="G285" s="191"/>
      <c r="H285" s="192" t="s">
        <v>1</v>
      </c>
      <c r="I285" s="194"/>
      <c r="J285" s="191"/>
      <c r="K285" s="191"/>
      <c r="L285" s="195"/>
      <c r="M285" s="196"/>
      <c r="N285" s="197"/>
      <c r="O285" s="197"/>
      <c r="P285" s="197"/>
      <c r="Q285" s="197"/>
      <c r="R285" s="197"/>
      <c r="S285" s="197"/>
      <c r="T285" s="198"/>
      <c r="AT285" s="199" t="s">
        <v>144</v>
      </c>
      <c r="AU285" s="199" t="s">
        <v>81</v>
      </c>
      <c r="AV285" s="11" t="s">
        <v>79</v>
      </c>
      <c r="AW285" s="11" t="s">
        <v>33</v>
      </c>
      <c r="AX285" s="11" t="s">
        <v>72</v>
      </c>
      <c r="AY285" s="199" t="s">
        <v>133</v>
      </c>
    </row>
    <row r="286" spans="2:65" s="12" customFormat="1" ht="11.25">
      <c r="B286" s="200"/>
      <c r="C286" s="201"/>
      <c r="D286" s="187" t="s">
        <v>144</v>
      </c>
      <c r="E286" s="202" t="s">
        <v>1</v>
      </c>
      <c r="F286" s="203" t="s">
        <v>1089</v>
      </c>
      <c r="G286" s="201"/>
      <c r="H286" s="204">
        <v>14.94</v>
      </c>
      <c r="I286" s="205"/>
      <c r="J286" s="201"/>
      <c r="K286" s="201"/>
      <c r="L286" s="206"/>
      <c r="M286" s="207"/>
      <c r="N286" s="208"/>
      <c r="O286" s="208"/>
      <c r="P286" s="208"/>
      <c r="Q286" s="208"/>
      <c r="R286" s="208"/>
      <c r="S286" s="208"/>
      <c r="T286" s="209"/>
      <c r="AT286" s="210" t="s">
        <v>144</v>
      </c>
      <c r="AU286" s="210" t="s">
        <v>81</v>
      </c>
      <c r="AV286" s="12" t="s">
        <v>81</v>
      </c>
      <c r="AW286" s="12" t="s">
        <v>33</v>
      </c>
      <c r="AX286" s="12" t="s">
        <v>72</v>
      </c>
      <c r="AY286" s="210" t="s">
        <v>133</v>
      </c>
    </row>
    <row r="287" spans="2:65" s="12" customFormat="1" ht="11.25">
      <c r="B287" s="200"/>
      <c r="C287" s="201"/>
      <c r="D287" s="187" t="s">
        <v>144</v>
      </c>
      <c r="E287" s="202" t="s">
        <v>1</v>
      </c>
      <c r="F287" s="203" t="s">
        <v>1090</v>
      </c>
      <c r="G287" s="201"/>
      <c r="H287" s="204">
        <v>13.272</v>
      </c>
      <c r="I287" s="205"/>
      <c r="J287" s="201"/>
      <c r="K287" s="201"/>
      <c r="L287" s="206"/>
      <c r="M287" s="207"/>
      <c r="N287" s="208"/>
      <c r="O287" s="208"/>
      <c r="P287" s="208"/>
      <c r="Q287" s="208"/>
      <c r="R287" s="208"/>
      <c r="S287" s="208"/>
      <c r="T287" s="209"/>
      <c r="AT287" s="210" t="s">
        <v>144</v>
      </c>
      <c r="AU287" s="210" t="s">
        <v>81</v>
      </c>
      <c r="AV287" s="12" t="s">
        <v>81</v>
      </c>
      <c r="AW287" s="12" t="s">
        <v>33</v>
      </c>
      <c r="AX287" s="12" t="s">
        <v>72</v>
      </c>
      <c r="AY287" s="210" t="s">
        <v>133</v>
      </c>
    </row>
    <row r="288" spans="2:65" s="11" customFormat="1" ht="11.25">
      <c r="B288" s="190"/>
      <c r="C288" s="191"/>
      <c r="D288" s="187" t="s">
        <v>144</v>
      </c>
      <c r="E288" s="192" t="s">
        <v>1</v>
      </c>
      <c r="F288" s="193" t="s">
        <v>1091</v>
      </c>
      <c r="G288" s="191"/>
      <c r="H288" s="192" t="s">
        <v>1</v>
      </c>
      <c r="I288" s="194"/>
      <c r="J288" s="191"/>
      <c r="K288" s="191"/>
      <c r="L288" s="195"/>
      <c r="M288" s="196"/>
      <c r="N288" s="197"/>
      <c r="O288" s="197"/>
      <c r="P288" s="197"/>
      <c r="Q288" s="197"/>
      <c r="R288" s="197"/>
      <c r="S288" s="197"/>
      <c r="T288" s="198"/>
      <c r="AT288" s="199" t="s">
        <v>144</v>
      </c>
      <c r="AU288" s="199" t="s">
        <v>81</v>
      </c>
      <c r="AV288" s="11" t="s">
        <v>79</v>
      </c>
      <c r="AW288" s="11" t="s">
        <v>33</v>
      </c>
      <c r="AX288" s="11" t="s">
        <v>72</v>
      </c>
      <c r="AY288" s="199" t="s">
        <v>133</v>
      </c>
    </row>
    <row r="289" spans="2:65" s="12" customFormat="1" ht="11.25">
      <c r="B289" s="200"/>
      <c r="C289" s="201"/>
      <c r="D289" s="187" t="s">
        <v>144</v>
      </c>
      <c r="E289" s="202" t="s">
        <v>1</v>
      </c>
      <c r="F289" s="203" t="s">
        <v>1092</v>
      </c>
      <c r="G289" s="201"/>
      <c r="H289" s="204">
        <v>246.52799999999999</v>
      </c>
      <c r="I289" s="205"/>
      <c r="J289" s="201"/>
      <c r="K289" s="201"/>
      <c r="L289" s="206"/>
      <c r="M289" s="207"/>
      <c r="N289" s="208"/>
      <c r="O289" s="208"/>
      <c r="P289" s="208"/>
      <c r="Q289" s="208"/>
      <c r="R289" s="208"/>
      <c r="S289" s="208"/>
      <c r="T289" s="209"/>
      <c r="AT289" s="210" t="s">
        <v>144</v>
      </c>
      <c r="AU289" s="210" t="s">
        <v>81</v>
      </c>
      <c r="AV289" s="12" t="s">
        <v>81</v>
      </c>
      <c r="AW289" s="12" t="s">
        <v>33</v>
      </c>
      <c r="AX289" s="12" t="s">
        <v>72</v>
      </c>
      <c r="AY289" s="210" t="s">
        <v>133</v>
      </c>
    </row>
    <row r="290" spans="2:65" s="12" customFormat="1" ht="11.25">
      <c r="B290" s="200"/>
      <c r="C290" s="201"/>
      <c r="D290" s="187" t="s">
        <v>144</v>
      </c>
      <c r="E290" s="202" t="s">
        <v>1</v>
      </c>
      <c r="F290" s="203" t="s">
        <v>1093</v>
      </c>
      <c r="G290" s="201"/>
      <c r="H290" s="204">
        <v>47.058</v>
      </c>
      <c r="I290" s="205"/>
      <c r="J290" s="201"/>
      <c r="K290" s="201"/>
      <c r="L290" s="206"/>
      <c r="M290" s="207"/>
      <c r="N290" s="208"/>
      <c r="O290" s="208"/>
      <c r="P290" s="208"/>
      <c r="Q290" s="208"/>
      <c r="R290" s="208"/>
      <c r="S290" s="208"/>
      <c r="T290" s="209"/>
      <c r="AT290" s="210" t="s">
        <v>144</v>
      </c>
      <c r="AU290" s="210" t="s">
        <v>81</v>
      </c>
      <c r="AV290" s="12" t="s">
        <v>81</v>
      </c>
      <c r="AW290" s="12" t="s">
        <v>33</v>
      </c>
      <c r="AX290" s="12" t="s">
        <v>72</v>
      </c>
      <c r="AY290" s="210" t="s">
        <v>133</v>
      </c>
    </row>
    <row r="291" spans="2:65" s="11" customFormat="1" ht="11.25">
      <c r="B291" s="190"/>
      <c r="C291" s="191"/>
      <c r="D291" s="187" t="s">
        <v>144</v>
      </c>
      <c r="E291" s="192" t="s">
        <v>1</v>
      </c>
      <c r="F291" s="193" t="s">
        <v>1094</v>
      </c>
      <c r="G291" s="191"/>
      <c r="H291" s="192" t="s">
        <v>1</v>
      </c>
      <c r="I291" s="194"/>
      <c r="J291" s="191"/>
      <c r="K291" s="191"/>
      <c r="L291" s="195"/>
      <c r="M291" s="196"/>
      <c r="N291" s="197"/>
      <c r="O291" s="197"/>
      <c r="P291" s="197"/>
      <c r="Q291" s="197"/>
      <c r="R291" s="197"/>
      <c r="S291" s="197"/>
      <c r="T291" s="198"/>
      <c r="AT291" s="199" t="s">
        <v>144</v>
      </c>
      <c r="AU291" s="199" t="s">
        <v>81</v>
      </c>
      <c r="AV291" s="11" t="s">
        <v>79</v>
      </c>
      <c r="AW291" s="11" t="s">
        <v>33</v>
      </c>
      <c r="AX291" s="11" t="s">
        <v>72</v>
      </c>
      <c r="AY291" s="199" t="s">
        <v>133</v>
      </c>
    </row>
    <row r="292" spans="2:65" s="12" customFormat="1" ht="11.25">
      <c r="B292" s="200"/>
      <c r="C292" s="201"/>
      <c r="D292" s="187" t="s">
        <v>144</v>
      </c>
      <c r="E292" s="202" t="s">
        <v>1</v>
      </c>
      <c r="F292" s="203" t="s">
        <v>1095</v>
      </c>
      <c r="G292" s="201"/>
      <c r="H292" s="204">
        <v>148.05000000000001</v>
      </c>
      <c r="I292" s="205"/>
      <c r="J292" s="201"/>
      <c r="K292" s="201"/>
      <c r="L292" s="206"/>
      <c r="M292" s="207"/>
      <c r="N292" s="208"/>
      <c r="O292" s="208"/>
      <c r="P292" s="208"/>
      <c r="Q292" s="208"/>
      <c r="R292" s="208"/>
      <c r="S292" s="208"/>
      <c r="T292" s="209"/>
      <c r="AT292" s="210" t="s">
        <v>144</v>
      </c>
      <c r="AU292" s="210" t="s">
        <v>81</v>
      </c>
      <c r="AV292" s="12" t="s">
        <v>81</v>
      </c>
      <c r="AW292" s="12" t="s">
        <v>33</v>
      </c>
      <c r="AX292" s="12" t="s">
        <v>72</v>
      </c>
      <c r="AY292" s="210" t="s">
        <v>133</v>
      </c>
    </row>
    <row r="293" spans="2:65" s="11" customFormat="1" ht="11.25">
      <c r="B293" s="190"/>
      <c r="C293" s="191"/>
      <c r="D293" s="187" t="s">
        <v>144</v>
      </c>
      <c r="E293" s="192" t="s">
        <v>1</v>
      </c>
      <c r="F293" s="193" t="s">
        <v>1096</v>
      </c>
      <c r="G293" s="191"/>
      <c r="H293" s="192" t="s">
        <v>1</v>
      </c>
      <c r="I293" s="194"/>
      <c r="J293" s="191"/>
      <c r="K293" s="191"/>
      <c r="L293" s="195"/>
      <c r="M293" s="196"/>
      <c r="N293" s="197"/>
      <c r="O293" s="197"/>
      <c r="P293" s="197"/>
      <c r="Q293" s="197"/>
      <c r="R293" s="197"/>
      <c r="S293" s="197"/>
      <c r="T293" s="198"/>
      <c r="AT293" s="199" t="s">
        <v>144</v>
      </c>
      <c r="AU293" s="199" t="s">
        <v>81</v>
      </c>
      <c r="AV293" s="11" t="s">
        <v>79</v>
      </c>
      <c r="AW293" s="11" t="s">
        <v>33</v>
      </c>
      <c r="AX293" s="11" t="s">
        <v>72</v>
      </c>
      <c r="AY293" s="199" t="s">
        <v>133</v>
      </c>
    </row>
    <row r="294" spans="2:65" s="12" customFormat="1" ht="11.25">
      <c r="B294" s="200"/>
      <c r="C294" s="201"/>
      <c r="D294" s="187" t="s">
        <v>144</v>
      </c>
      <c r="E294" s="202" t="s">
        <v>1</v>
      </c>
      <c r="F294" s="203" t="s">
        <v>1097</v>
      </c>
      <c r="G294" s="201"/>
      <c r="H294" s="204">
        <v>145.40799999999999</v>
      </c>
      <c r="I294" s="205"/>
      <c r="J294" s="201"/>
      <c r="K294" s="201"/>
      <c r="L294" s="206"/>
      <c r="M294" s="207"/>
      <c r="N294" s="208"/>
      <c r="O294" s="208"/>
      <c r="P294" s="208"/>
      <c r="Q294" s="208"/>
      <c r="R294" s="208"/>
      <c r="S294" s="208"/>
      <c r="T294" s="209"/>
      <c r="AT294" s="210" t="s">
        <v>144</v>
      </c>
      <c r="AU294" s="210" t="s">
        <v>81</v>
      </c>
      <c r="AV294" s="12" t="s">
        <v>81</v>
      </c>
      <c r="AW294" s="12" t="s">
        <v>33</v>
      </c>
      <c r="AX294" s="12" t="s">
        <v>72</v>
      </c>
      <c r="AY294" s="210" t="s">
        <v>133</v>
      </c>
    </row>
    <row r="295" spans="2:65" s="11" customFormat="1" ht="11.25">
      <c r="B295" s="190"/>
      <c r="C295" s="191"/>
      <c r="D295" s="187" t="s">
        <v>144</v>
      </c>
      <c r="E295" s="192" t="s">
        <v>1</v>
      </c>
      <c r="F295" s="193" t="s">
        <v>396</v>
      </c>
      <c r="G295" s="191"/>
      <c r="H295" s="192" t="s">
        <v>1</v>
      </c>
      <c r="I295" s="194"/>
      <c r="J295" s="191"/>
      <c r="K295" s="191"/>
      <c r="L295" s="195"/>
      <c r="M295" s="196"/>
      <c r="N295" s="197"/>
      <c r="O295" s="197"/>
      <c r="P295" s="197"/>
      <c r="Q295" s="197"/>
      <c r="R295" s="197"/>
      <c r="S295" s="197"/>
      <c r="T295" s="198"/>
      <c r="AT295" s="199" t="s">
        <v>144</v>
      </c>
      <c r="AU295" s="199" t="s">
        <v>81</v>
      </c>
      <c r="AV295" s="11" t="s">
        <v>79</v>
      </c>
      <c r="AW295" s="11" t="s">
        <v>33</v>
      </c>
      <c r="AX295" s="11" t="s">
        <v>72</v>
      </c>
      <c r="AY295" s="199" t="s">
        <v>133</v>
      </c>
    </row>
    <row r="296" spans="2:65" s="12" customFormat="1" ht="11.25">
      <c r="B296" s="200"/>
      <c r="C296" s="201"/>
      <c r="D296" s="187" t="s">
        <v>144</v>
      </c>
      <c r="E296" s="202" t="s">
        <v>1</v>
      </c>
      <c r="F296" s="203" t="s">
        <v>1098</v>
      </c>
      <c r="G296" s="201"/>
      <c r="H296" s="204">
        <v>83.951999999999998</v>
      </c>
      <c r="I296" s="205"/>
      <c r="J296" s="201"/>
      <c r="K296" s="201"/>
      <c r="L296" s="206"/>
      <c r="M296" s="207"/>
      <c r="N296" s="208"/>
      <c r="O296" s="208"/>
      <c r="P296" s="208"/>
      <c r="Q296" s="208"/>
      <c r="R296" s="208"/>
      <c r="S296" s="208"/>
      <c r="T296" s="209"/>
      <c r="AT296" s="210" t="s">
        <v>144</v>
      </c>
      <c r="AU296" s="210" t="s">
        <v>81</v>
      </c>
      <c r="AV296" s="12" t="s">
        <v>81</v>
      </c>
      <c r="AW296" s="12" t="s">
        <v>33</v>
      </c>
      <c r="AX296" s="12" t="s">
        <v>72</v>
      </c>
      <c r="AY296" s="210" t="s">
        <v>133</v>
      </c>
    </row>
    <row r="297" spans="2:65" s="13" customFormat="1" ht="11.25">
      <c r="B297" s="211"/>
      <c r="C297" s="212"/>
      <c r="D297" s="187" t="s">
        <v>144</v>
      </c>
      <c r="E297" s="213" t="s">
        <v>1</v>
      </c>
      <c r="F297" s="214" t="s">
        <v>149</v>
      </c>
      <c r="G297" s="212"/>
      <c r="H297" s="215">
        <v>1077.011</v>
      </c>
      <c r="I297" s="216"/>
      <c r="J297" s="212"/>
      <c r="K297" s="212"/>
      <c r="L297" s="217"/>
      <c r="M297" s="218"/>
      <c r="N297" s="219"/>
      <c r="O297" s="219"/>
      <c r="P297" s="219"/>
      <c r="Q297" s="219"/>
      <c r="R297" s="219"/>
      <c r="S297" s="219"/>
      <c r="T297" s="220"/>
      <c r="AT297" s="221" t="s">
        <v>144</v>
      </c>
      <c r="AU297" s="221" t="s">
        <v>81</v>
      </c>
      <c r="AV297" s="13" t="s">
        <v>140</v>
      </c>
      <c r="AW297" s="13" t="s">
        <v>33</v>
      </c>
      <c r="AX297" s="13" t="s">
        <v>72</v>
      </c>
      <c r="AY297" s="221" t="s">
        <v>133</v>
      </c>
    </row>
    <row r="298" spans="2:65" s="12" customFormat="1" ht="11.25">
      <c r="B298" s="200"/>
      <c r="C298" s="201"/>
      <c r="D298" s="187" t="s">
        <v>144</v>
      </c>
      <c r="E298" s="202" t="s">
        <v>1</v>
      </c>
      <c r="F298" s="203" t="s">
        <v>1099</v>
      </c>
      <c r="G298" s="201"/>
      <c r="H298" s="204">
        <v>807.75800000000004</v>
      </c>
      <c r="I298" s="205"/>
      <c r="J298" s="201"/>
      <c r="K298" s="201"/>
      <c r="L298" s="206"/>
      <c r="M298" s="207"/>
      <c r="N298" s="208"/>
      <c r="O298" s="208"/>
      <c r="P298" s="208"/>
      <c r="Q298" s="208"/>
      <c r="R298" s="208"/>
      <c r="S298" s="208"/>
      <c r="T298" s="209"/>
      <c r="AT298" s="210" t="s">
        <v>144</v>
      </c>
      <c r="AU298" s="210" t="s">
        <v>81</v>
      </c>
      <c r="AV298" s="12" t="s">
        <v>81</v>
      </c>
      <c r="AW298" s="12" t="s">
        <v>33</v>
      </c>
      <c r="AX298" s="12" t="s">
        <v>79</v>
      </c>
      <c r="AY298" s="210" t="s">
        <v>133</v>
      </c>
    </row>
    <row r="299" spans="2:65" s="1" customFormat="1" ht="16.5" customHeight="1">
      <c r="B299" s="33"/>
      <c r="C299" s="175" t="s">
        <v>317</v>
      </c>
      <c r="D299" s="175" t="s">
        <v>135</v>
      </c>
      <c r="E299" s="176" t="s">
        <v>436</v>
      </c>
      <c r="F299" s="177" t="s">
        <v>437</v>
      </c>
      <c r="G299" s="178" t="s">
        <v>211</v>
      </c>
      <c r="H299" s="179">
        <v>424.68799999999999</v>
      </c>
      <c r="I299" s="180"/>
      <c r="J299" s="181">
        <f>ROUND(I299*H299,2)</f>
        <v>0</v>
      </c>
      <c r="K299" s="177" t="s">
        <v>159</v>
      </c>
      <c r="L299" s="37"/>
      <c r="M299" s="182" t="s">
        <v>1</v>
      </c>
      <c r="N299" s="183" t="s">
        <v>43</v>
      </c>
      <c r="O299" s="59"/>
      <c r="P299" s="184">
        <f>O299*H299</f>
        <v>0</v>
      </c>
      <c r="Q299" s="184">
        <v>0</v>
      </c>
      <c r="R299" s="184">
        <f>Q299*H299</f>
        <v>0</v>
      </c>
      <c r="S299" s="184">
        <v>0</v>
      </c>
      <c r="T299" s="185">
        <f>S299*H299</f>
        <v>0</v>
      </c>
      <c r="AR299" s="16" t="s">
        <v>140</v>
      </c>
      <c r="AT299" s="16" t="s">
        <v>135</v>
      </c>
      <c r="AU299" s="16" t="s">
        <v>81</v>
      </c>
      <c r="AY299" s="16" t="s">
        <v>133</v>
      </c>
      <c r="BE299" s="186">
        <f>IF(N299="základní",J299,0)</f>
        <v>0</v>
      </c>
      <c r="BF299" s="186">
        <f>IF(N299="snížená",J299,0)</f>
        <v>0</v>
      </c>
      <c r="BG299" s="186">
        <f>IF(N299="zákl. přenesená",J299,0)</f>
        <v>0</v>
      </c>
      <c r="BH299" s="186">
        <f>IF(N299="sníž. přenesená",J299,0)</f>
        <v>0</v>
      </c>
      <c r="BI299" s="186">
        <f>IF(N299="nulová",J299,0)</f>
        <v>0</v>
      </c>
      <c r="BJ299" s="16" t="s">
        <v>79</v>
      </c>
      <c r="BK299" s="186">
        <f>ROUND(I299*H299,2)</f>
        <v>0</v>
      </c>
      <c r="BL299" s="16" t="s">
        <v>140</v>
      </c>
      <c r="BM299" s="16" t="s">
        <v>1100</v>
      </c>
    </row>
    <row r="300" spans="2:65" s="1" customFormat="1" ht="11.25">
      <c r="B300" s="33"/>
      <c r="C300" s="34"/>
      <c r="D300" s="187" t="s">
        <v>142</v>
      </c>
      <c r="E300" s="34"/>
      <c r="F300" s="188" t="s">
        <v>437</v>
      </c>
      <c r="G300" s="34"/>
      <c r="H300" s="34"/>
      <c r="I300" s="103"/>
      <c r="J300" s="34"/>
      <c r="K300" s="34"/>
      <c r="L300" s="37"/>
      <c r="M300" s="189"/>
      <c r="N300" s="59"/>
      <c r="O300" s="59"/>
      <c r="P300" s="59"/>
      <c r="Q300" s="59"/>
      <c r="R300" s="59"/>
      <c r="S300" s="59"/>
      <c r="T300" s="60"/>
      <c r="AT300" s="16" t="s">
        <v>142</v>
      </c>
      <c r="AU300" s="16" t="s">
        <v>81</v>
      </c>
    </row>
    <row r="301" spans="2:65" s="11" customFormat="1" ht="11.25">
      <c r="B301" s="190"/>
      <c r="C301" s="191"/>
      <c r="D301" s="187" t="s">
        <v>144</v>
      </c>
      <c r="E301" s="192" t="s">
        <v>1</v>
      </c>
      <c r="F301" s="193" t="s">
        <v>1048</v>
      </c>
      <c r="G301" s="191"/>
      <c r="H301" s="192" t="s">
        <v>1</v>
      </c>
      <c r="I301" s="194"/>
      <c r="J301" s="191"/>
      <c r="K301" s="191"/>
      <c r="L301" s="195"/>
      <c r="M301" s="196"/>
      <c r="N301" s="197"/>
      <c r="O301" s="197"/>
      <c r="P301" s="197"/>
      <c r="Q301" s="197"/>
      <c r="R301" s="197"/>
      <c r="S301" s="197"/>
      <c r="T301" s="198"/>
      <c r="AT301" s="199" t="s">
        <v>144</v>
      </c>
      <c r="AU301" s="199" t="s">
        <v>81</v>
      </c>
      <c r="AV301" s="11" t="s">
        <v>79</v>
      </c>
      <c r="AW301" s="11" t="s">
        <v>33</v>
      </c>
      <c r="AX301" s="11" t="s">
        <v>72</v>
      </c>
      <c r="AY301" s="199" t="s">
        <v>133</v>
      </c>
    </row>
    <row r="302" spans="2:65" s="12" customFormat="1" ht="11.25">
      <c r="B302" s="200"/>
      <c r="C302" s="201"/>
      <c r="D302" s="187" t="s">
        <v>144</v>
      </c>
      <c r="E302" s="202" t="s">
        <v>1</v>
      </c>
      <c r="F302" s="203" t="s">
        <v>1049</v>
      </c>
      <c r="G302" s="201"/>
      <c r="H302" s="204">
        <v>43.994</v>
      </c>
      <c r="I302" s="205"/>
      <c r="J302" s="201"/>
      <c r="K302" s="201"/>
      <c r="L302" s="206"/>
      <c r="M302" s="207"/>
      <c r="N302" s="208"/>
      <c r="O302" s="208"/>
      <c r="P302" s="208"/>
      <c r="Q302" s="208"/>
      <c r="R302" s="208"/>
      <c r="S302" s="208"/>
      <c r="T302" s="209"/>
      <c r="AT302" s="210" t="s">
        <v>144</v>
      </c>
      <c r="AU302" s="210" t="s">
        <v>81</v>
      </c>
      <c r="AV302" s="12" t="s">
        <v>81</v>
      </c>
      <c r="AW302" s="12" t="s">
        <v>33</v>
      </c>
      <c r="AX302" s="12" t="s">
        <v>72</v>
      </c>
      <c r="AY302" s="210" t="s">
        <v>133</v>
      </c>
    </row>
    <row r="303" spans="2:65" s="11" customFormat="1" ht="11.25">
      <c r="B303" s="190"/>
      <c r="C303" s="191"/>
      <c r="D303" s="187" t="s">
        <v>144</v>
      </c>
      <c r="E303" s="192" t="s">
        <v>1</v>
      </c>
      <c r="F303" s="193" t="s">
        <v>1050</v>
      </c>
      <c r="G303" s="191"/>
      <c r="H303" s="192" t="s">
        <v>1</v>
      </c>
      <c r="I303" s="194"/>
      <c r="J303" s="191"/>
      <c r="K303" s="191"/>
      <c r="L303" s="195"/>
      <c r="M303" s="196"/>
      <c r="N303" s="197"/>
      <c r="O303" s="197"/>
      <c r="P303" s="197"/>
      <c r="Q303" s="197"/>
      <c r="R303" s="197"/>
      <c r="S303" s="197"/>
      <c r="T303" s="198"/>
      <c r="AT303" s="199" t="s">
        <v>144</v>
      </c>
      <c r="AU303" s="199" t="s">
        <v>81</v>
      </c>
      <c r="AV303" s="11" t="s">
        <v>79</v>
      </c>
      <c r="AW303" s="11" t="s">
        <v>33</v>
      </c>
      <c r="AX303" s="11" t="s">
        <v>72</v>
      </c>
      <c r="AY303" s="199" t="s">
        <v>133</v>
      </c>
    </row>
    <row r="304" spans="2:65" s="12" customFormat="1" ht="11.25">
      <c r="B304" s="200"/>
      <c r="C304" s="201"/>
      <c r="D304" s="187" t="s">
        <v>144</v>
      </c>
      <c r="E304" s="202" t="s">
        <v>1</v>
      </c>
      <c r="F304" s="203" t="s">
        <v>1051</v>
      </c>
      <c r="G304" s="201"/>
      <c r="H304" s="204">
        <v>210.2</v>
      </c>
      <c r="I304" s="205"/>
      <c r="J304" s="201"/>
      <c r="K304" s="201"/>
      <c r="L304" s="206"/>
      <c r="M304" s="207"/>
      <c r="N304" s="208"/>
      <c r="O304" s="208"/>
      <c r="P304" s="208"/>
      <c r="Q304" s="208"/>
      <c r="R304" s="208"/>
      <c r="S304" s="208"/>
      <c r="T304" s="209"/>
      <c r="AT304" s="210" t="s">
        <v>144</v>
      </c>
      <c r="AU304" s="210" t="s">
        <v>81</v>
      </c>
      <c r="AV304" s="12" t="s">
        <v>81</v>
      </c>
      <c r="AW304" s="12" t="s">
        <v>33</v>
      </c>
      <c r="AX304" s="12" t="s">
        <v>72</v>
      </c>
      <c r="AY304" s="210" t="s">
        <v>133</v>
      </c>
    </row>
    <row r="305" spans="2:51" s="12" customFormat="1" ht="11.25">
      <c r="B305" s="200"/>
      <c r="C305" s="201"/>
      <c r="D305" s="187" t="s">
        <v>144</v>
      </c>
      <c r="E305" s="202" t="s">
        <v>1</v>
      </c>
      <c r="F305" s="203" t="s">
        <v>1052</v>
      </c>
      <c r="G305" s="201"/>
      <c r="H305" s="204">
        <v>475.8</v>
      </c>
      <c r="I305" s="205"/>
      <c r="J305" s="201"/>
      <c r="K305" s="201"/>
      <c r="L305" s="206"/>
      <c r="M305" s="207"/>
      <c r="N305" s="208"/>
      <c r="O305" s="208"/>
      <c r="P305" s="208"/>
      <c r="Q305" s="208"/>
      <c r="R305" s="208"/>
      <c r="S305" s="208"/>
      <c r="T305" s="209"/>
      <c r="AT305" s="210" t="s">
        <v>144</v>
      </c>
      <c r="AU305" s="210" t="s">
        <v>81</v>
      </c>
      <c r="AV305" s="12" t="s">
        <v>81</v>
      </c>
      <c r="AW305" s="12" t="s">
        <v>33</v>
      </c>
      <c r="AX305" s="12" t="s">
        <v>72</v>
      </c>
      <c r="AY305" s="210" t="s">
        <v>133</v>
      </c>
    </row>
    <row r="306" spans="2:51" s="12" customFormat="1" ht="11.25">
      <c r="B306" s="200"/>
      <c r="C306" s="201"/>
      <c r="D306" s="187" t="s">
        <v>144</v>
      </c>
      <c r="E306" s="202" t="s">
        <v>1</v>
      </c>
      <c r="F306" s="203" t="s">
        <v>1053</v>
      </c>
      <c r="G306" s="201"/>
      <c r="H306" s="204">
        <v>38.372</v>
      </c>
      <c r="I306" s="205"/>
      <c r="J306" s="201"/>
      <c r="K306" s="201"/>
      <c r="L306" s="206"/>
      <c r="M306" s="207"/>
      <c r="N306" s="208"/>
      <c r="O306" s="208"/>
      <c r="P306" s="208"/>
      <c r="Q306" s="208"/>
      <c r="R306" s="208"/>
      <c r="S306" s="208"/>
      <c r="T306" s="209"/>
      <c r="AT306" s="210" t="s">
        <v>144</v>
      </c>
      <c r="AU306" s="210" t="s">
        <v>81</v>
      </c>
      <c r="AV306" s="12" t="s">
        <v>81</v>
      </c>
      <c r="AW306" s="12" t="s">
        <v>33</v>
      </c>
      <c r="AX306" s="12" t="s">
        <v>72</v>
      </c>
      <c r="AY306" s="210" t="s">
        <v>133</v>
      </c>
    </row>
    <row r="307" spans="2:51" s="11" customFormat="1" ht="11.25">
      <c r="B307" s="190"/>
      <c r="C307" s="191"/>
      <c r="D307" s="187" t="s">
        <v>144</v>
      </c>
      <c r="E307" s="192" t="s">
        <v>1</v>
      </c>
      <c r="F307" s="193" t="s">
        <v>1054</v>
      </c>
      <c r="G307" s="191"/>
      <c r="H307" s="192" t="s">
        <v>1</v>
      </c>
      <c r="I307" s="194"/>
      <c r="J307" s="191"/>
      <c r="K307" s="191"/>
      <c r="L307" s="195"/>
      <c r="M307" s="196"/>
      <c r="N307" s="197"/>
      <c r="O307" s="197"/>
      <c r="P307" s="197"/>
      <c r="Q307" s="197"/>
      <c r="R307" s="197"/>
      <c r="S307" s="197"/>
      <c r="T307" s="198"/>
      <c r="AT307" s="199" t="s">
        <v>144</v>
      </c>
      <c r="AU307" s="199" t="s">
        <v>81</v>
      </c>
      <c r="AV307" s="11" t="s">
        <v>79</v>
      </c>
      <c r="AW307" s="11" t="s">
        <v>33</v>
      </c>
      <c r="AX307" s="11" t="s">
        <v>72</v>
      </c>
      <c r="AY307" s="199" t="s">
        <v>133</v>
      </c>
    </row>
    <row r="308" spans="2:51" s="12" customFormat="1" ht="11.25">
      <c r="B308" s="200"/>
      <c r="C308" s="201"/>
      <c r="D308" s="187" t="s">
        <v>144</v>
      </c>
      <c r="E308" s="202" t="s">
        <v>1</v>
      </c>
      <c r="F308" s="203" t="s">
        <v>1055</v>
      </c>
      <c r="G308" s="201"/>
      <c r="H308" s="204">
        <v>45.506999999999998</v>
      </c>
      <c r="I308" s="205"/>
      <c r="J308" s="201"/>
      <c r="K308" s="201"/>
      <c r="L308" s="206"/>
      <c r="M308" s="207"/>
      <c r="N308" s="208"/>
      <c r="O308" s="208"/>
      <c r="P308" s="208"/>
      <c r="Q308" s="208"/>
      <c r="R308" s="208"/>
      <c r="S308" s="208"/>
      <c r="T308" s="209"/>
      <c r="AT308" s="210" t="s">
        <v>144</v>
      </c>
      <c r="AU308" s="210" t="s">
        <v>81</v>
      </c>
      <c r="AV308" s="12" t="s">
        <v>81</v>
      </c>
      <c r="AW308" s="12" t="s">
        <v>33</v>
      </c>
      <c r="AX308" s="12" t="s">
        <v>72</v>
      </c>
      <c r="AY308" s="210" t="s">
        <v>133</v>
      </c>
    </row>
    <row r="309" spans="2:51" s="12" customFormat="1" ht="11.25">
      <c r="B309" s="200"/>
      <c r="C309" s="201"/>
      <c r="D309" s="187" t="s">
        <v>144</v>
      </c>
      <c r="E309" s="202" t="s">
        <v>1</v>
      </c>
      <c r="F309" s="203" t="s">
        <v>376</v>
      </c>
      <c r="G309" s="201"/>
      <c r="H309" s="204">
        <v>28.555</v>
      </c>
      <c r="I309" s="205"/>
      <c r="J309" s="201"/>
      <c r="K309" s="201"/>
      <c r="L309" s="206"/>
      <c r="M309" s="207"/>
      <c r="N309" s="208"/>
      <c r="O309" s="208"/>
      <c r="P309" s="208"/>
      <c r="Q309" s="208"/>
      <c r="R309" s="208"/>
      <c r="S309" s="208"/>
      <c r="T309" s="209"/>
      <c r="AT309" s="210" t="s">
        <v>144</v>
      </c>
      <c r="AU309" s="210" t="s">
        <v>81</v>
      </c>
      <c r="AV309" s="12" t="s">
        <v>81</v>
      </c>
      <c r="AW309" s="12" t="s">
        <v>33</v>
      </c>
      <c r="AX309" s="12" t="s">
        <v>72</v>
      </c>
      <c r="AY309" s="210" t="s">
        <v>133</v>
      </c>
    </row>
    <row r="310" spans="2:51" s="11" customFormat="1" ht="11.25">
      <c r="B310" s="190"/>
      <c r="C310" s="191"/>
      <c r="D310" s="187" t="s">
        <v>144</v>
      </c>
      <c r="E310" s="192" t="s">
        <v>1</v>
      </c>
      <c r="F310" s="193" t="s">
        <v>1056</v>
      </c>
      <c r="G310" s="191"/>
      <c r="H310" s="192" t="s">
        <v>1</v>
      </c>
      <c r="I310" s="194"/>
      <c r="J310" s="191"/>
      <c r="K310" s="191"/>
      <c r="L310" s="195"/>
      <c r="M310" s="196"/>
      <c r="N310" s="197"/>
      <c r="O310" s="197"/>
      <c r="P310" s="197"/>
      <c r="Q310" s="197"/>
      <c r="R310" s="197"/>
      <c r="S310" s="197"/>
      <c r="T310" s="198"/>
      <c r="AT310" s="199" t="s">
        <v>144</v>
      </c>
      <c r="AU310" s="199" t="s">
        <v>81</v>
      </c>
      <c r="AV310" s="11" t="s">
        <v>79</v>
      </c>
      <c r="AW310" s="11" t="s">
        <v>33</v>
      </c>
      <c r="AX310" s="11" t="s">
        <v>72</v>
      </c>
      <c r="AY310" s="199" t="s">
        <v>133</v>
      </c>
    </row>
    <row r="311" spans="2:51" s="12" customFormat="1" ht="11.25">
      <c r="B311" s="200"/>
      <c r="C311" s="201"/>
      <c r="D311" s="187" t="s">
        <v>144</v>
      </c>
      <c r="E311" s="202" t="s">
        <v>1</v>
      </c>
      <c r="F311" s="203" t="s">
        <v>1057</v>
      </c>
      <c r="G311" s="201"/>
      <c r="H311" s="204">
        <v>16.827000000000002</v>
      </c>
      <c r="I311" s="205"/>
      <c r="J311" s="201"/>
      <c r="K311" s="201"/>
      <c r="L311" s="206"/>
      <c r="M311" s="207"/>
      <c r="N311" s="208"/>
      <c r="O311" s="208"/>
      <c r="P311" s="208"/>
      <c r="Q311" s="208"/>
      <c r="R311" s="208"/>
      <c r="S311" s="208"/>
      <c r="T311" s="209"/>
      <c r="AT311" s="210" t="s">
        <v>144</v>
      </c>
      <c r="AU311" s="210" t="s">
        <v>81</v>
      </c>
      <c r="AV311" s="12" t="s">
        <v>81</v>
      </c>
      <c r="AW311" s="12" t="s">
        <v>33</v>
      </c>
      <c r="AX311" s="12" t="s">
        <v>72</v>
      </c>
      <c r="AY311" s="210" t="s">
        <v>133</v>
      </c>
    </row>
    <row r="312" spans="2:51" s="12" customFormat="1" ht="11.25">
      <c r="B312" s="200"/>
      <c r="C312" s="201"/>
      <c r="D312" s="187" t="s">
        <v>144</v>
      </c>
      <c r="E312" s="202" t="s">
        <v>1</v>
      </c>
      <c r="F312" s="203" t="s">
        <v>1058</v>
      </c>
      <c r="G312" s="201"/>
      <c r="H312" s="204">
        <v>10.15</v>
      </c>
      <c r="I312" s="205"/>
      <c r="J312" s="201"/>
      <c r="K312" s="201"/>
      <c r="L312" s="206"/>
      <c r="M312" s="207"/>
      <c r="N312" s="208"/>
      <c r="O312" s="208"/>
      <c r="P312" s="208"/>
      <c r="Q312" s="208"/>
      <c r="R312" s="208"/>
      <c r="S312" s="208"/>
      <c r="T312" s="209"/>
      <c r="AT312" s="210" t="s">
        <v>144</v>
      </c>
      <c r="AU312" s="210" t="s">
        <v>81</v>
      </c>
      <c r="AV312" s="12" t="s">
        <v>81</v>
      </c>
      <c r="AW312" s="12" t="s">
        <v>33</v>
      </c>
      <c r="AX312" s="12" t="s">
        <v>72</v>
      </c>
      <c r="AY312" s="210" t="s">
        <v>133</v>
      </c>
    </row>
    <row r="313" spans="2:51" s="11" customFormat="1" ht="11.25">
      <c r="B313" s="190"/>
      <c r="C313" s="191"/>
      <c r="D313" s="187" t="s">
        <v>144</v>
      </c>
      <c r="E313" s="192" t="s">
        <v>1</v>
      </c>
      <c r="F313" s="193" t="s">
        <v>1059</v>
      </c>
      <c r="G313" s="191"/>
      <c r="H313" s="192" t="s">
        <v>1</v>
      </c>
      <c r="I313" s="194"/>
      <c r="J313" s="191"/>
      <c r="K313" s="191"/>
      <c r="L313" s="195"/>
      <c r="M313" s="196"/>
      <c r="N313" s="197"/>
      <c r="O313" s="197"/>
      <c r="P313" s="197"/>
      <c r="Q313" s="197"/>
      <c r="R313" s="197"/>
      <c r="S313" s="197"/>
      <c r="T313" s="198"/>
      <c r="AT313" s="199" t="s">
        <v>144</v>
      </c>
      <c r="AU313" s="199" t="s">
        <v>81</v>
      </c>
      <c r="AV313" s="11" t="s">
        <v>79</v>
      </c>
      <c r="AW313" s="11" t="s">
        <v>33</v>
      </c>
      <c r="AX313" s="11" t="s">
        <v>72</v>
      </c>
      <c r="AY313" s="199" t="s">
        <v>133</v>
      </c>
    </row>
    <row r="314" spans="2:51" s="12" customFormat="1" ht="11.25">
      <c r="B314" s="200"/>
      <c r="C314" s="201"/>
      <c r="D314" s="187" t="s">
        <v>144</v>
      </c>
      <c r="E314" s="202" t="s">
        <v>1</v>
      </c>
      <c r="F314" s="203" t="s">
        <v>1060</v>
      </c>
      <c r="G314" s="201"/>
      <c r="H314" s="204">
        <v>384.11099999999999</v>
      </c>
      <c r="I314" s="205"/>
      <c r="J314" s="201"/>
      <c r="K314" s="201"/>
      <c r="L314" s="206"/>
      <c r="M314" s="207"/>
      <c r="N314" s="208"/>
      <c r="O314" s="208"/>
      <c r="P314" s="208"/>
      <c r="Q314" s="208"/>
      <c r="R314" s="208"/>
      <c r="S314" s="208"/>
      <c r="T314" s="209"/>
      <c r="AT314" s="210" t="s">
        <v>144</v>
      </c>
      <c r="AU314" s="210" t="s">
        <v>81</v>
      </c>
      <c r="AV314" s="12" t="s">
        <v>81</v>
      </c>
      <c r="AW314" s="12" t="s">
        <v>33</v>
      </c>
      <c r="AX314" s="12" t="s">
        <v>72</v>
      </c>
      <c r="AY314" s="210" t="s">
        <v>133</v>
      </c>
    </row>
    <row r="315" spans="2:51" s="11" customFormat="1" ht="11.25">
      <c r="B315" s="190"/>
      <c r="C315" s="191"/>
      <c r="D315" s="187" t="s">
        <v>144</v>
      </c>
      <c r="E315" s="192" t="s">
        <v>1</v>
      </c>
      <c r="F315" s="193" t="s">
        <v>1061</v>
      </c>
      <c r="G315" s="191"/>
      <c r="H315" s="192" t="s">
        <v>1</v>
      </c>
      <c r="I315" s="194"/>
      <c r="J315" s="191"/>
      <c r="K315" s="191"/>
      <c r="L315" s="195"/>
      <c r="M315" s="196"/>
      <c r="N315" s="197"/>
      <c r="O315" s="197"/>
      <c r="P315" s="197"/>
      <c r="Q315" s="197"/>
      <c r="R315" s="197"/>
      <c r="S315" s="197"/>
      <c r="T315" s="198"/>
      <c r="AT315" s="199" t="s">
        <v>144</v>
      </c>
      <c r="AU315" s="199" t="s">
        <v>81</v>
      </c>
      <c r="AV315" s="11" t="s">
        <v>79</v>
      </c>
      <c r="AW315" s="11" t="s">
        <v>33</v>
      </c>
      <c r="AX315" s="11" t="s">
        <v>72</v>
      </c>
      <c r="AY315" s="199" t="s">
        <v>133</v>
      </c>
    </row>
    <row r="316" spans="2:51" s="12" customFormat="1" ht="11.25">
      <c r="B316" s="200"/>
      <c r="C316" s="201"/>
      <c r="D316" s="187" t="s">
        <v>144</v>
      </c>
      <c r="E316" s="202" t="s">
        <v>1</v>
      </c>
      <c r="F316" s="203" t="s">
        <v>1062</v>
      </c>
      <c r="G316" s="201"/>
      <c r="H316" s="204">
        <v>94.093999999999994</v>
      </c>
      <c r="I316" s="205"/>
      <c r="J316" s="201"/>
      <c r="K316" s="201"/>
      <c r="L316" s="206"/>
      <c r="M316" s="207"/>
      <c r="N316" s="208"/>
      <c r="O316" s="208"/>
      <c r="P316" s="208"/>
      <c r="Q316" s="208"/>
      <c r="R316" s="208"/>
      <c r="S316" s="208"/>
      <c r="T316" s="209"/>
      <c r="AT316" s="210" t="s">
        <v>144</v>
      </c>
      <c r="AU316" s="210" t="s">
        <v>81</v>
      </c>
      <c r="AV316" s="12" t="s">
        <v>81</v>
      </c>
      <c r="AW316" s="12" t="s">
        <v>33</v>
      </c>
      <c r="AX316" s="12" t="s">
        <v>72</v>
      </c>
      <c r="AY316" s="210" t="s">
        <v>133</v>
      </c>
    </row>
    <row r="317" spans="2:51" s="11" customFormat="1" ht="11.25">
      <c r="B317" s="190"/>
      <c r="C317" s="191"/>
      <c r="D317" s="187" t="s">
        <v>144</v>
      </c>
      <c r="E317" s="192" t="s">
        <v>1</v>
      </c>
      <c r="F317" s="193" t="s">
        <v>1063</v>
      </c>
      <c r="G317" s="191"/>
      <c r="H317" s="192" t="s">
        <v>1</v>
      </c>
      <c r="I317" s="194"/>
      <c r="J317" s="191"/>
      <c r="K317" s="191"/>
      <c r="L317" s="195"/>
      <c r="M317" s="196"/>
      <c r="N317" s="197"/>
      <c r="O317" s="197"/>
      <c r="P317" s="197"/>
      <c r="Q317" s="197"/>
      <c r="R317" s="197"/>
      <c r="S317" s="197"/>
      <c r="T317" s="198"/>
      <c r="AT317" s="199" t="s">
        <v>144</v>
      </c>
      <c r="AU317" s="199" t="s">
        <v>81</v>
      </c>
      <c r="AV317" s="11" t="s">
        <v>79</v>
      </c>
      <c r="AW317" s="11" t="s">
        <v>33</v>
      </c>
      <c r="AX317" s="11" t="s">
        <v>72</v>
      </c>
      <c r="AY317" s="199" t="s">
        <v>133</v>
      </c>
    </row>
    <row r="318" spans="2:51" s="12" customFormat="1" ht="11.25">
      <c r="B318" s="200"/>
      <c r="C318" s="201"/>
      <c r="D318" s="187" t="s">
        <v>144</v>
      </c>
      <c r="E318" s="202" t="s">
        <v>1</v>
      </c>
      <c r="F318" s="203" t="s">
        <v>1064</v>
      </c>
      <c r="G318" s="201"/>
      <c r="H318" s="204">
        <v>26.46</v>
      </c>
      <c r="I318" s="205"/>
      <c r="J318" s="201"/>
      <c r="K318" s="201"/>
      <c r="L318" s="206"/>
      <c r="M318" s="207"/>
      <c r="N318" s="208"/>
      <c r="O318" s="208"/>
      <c r="P318" s="208"/>
      <c r="Q318" s="208"/>
      <c r="R318" s="208"/>
      <c r="S318" s="208"/>
      <c r="T318" s="209"/>
      <c r="AT318" s="210" t="s">
        <v>144</v>
      </c>
      <c r="AU318" s="210" t="s">
        <v>81</v>
      </c>
      <c r="AV318" s="12" t="s">
        <v>81</v>
      </c>
      <c r="AW318" s="12" t="s">
        <v>33</v>
      </c>
      <c r="AX318" s="12" t="s">
        <v>72</v>
      </c>
      <c r="AY318" s="210" t="s">
        <v>133</v>
      </c>
    </row>
    <row r="319" spans="2:51" s="11" customFormat="1" ht="11.25">
      <c r="B319" s="190"/>
      <c r="C319" s="191"/>
      <c r="D319" s="187" t="s">
        <v>144</v>
      </c>
      <c r="E319" s="192" t="s">
        <v>1</v>
      </c>
      <c r="F319" s="193" t="s">
        <v>1065</v>
      </c>
      <c r="G319" s="191"/>
      <c r="H319" s="192" t="s">
        <v>1</v>
      </c>
      <c r="I319" s="194"/>
      <c r="J319" s="191"/>
      <c r="K319" s="191"/>
      <c r="L319" s="195"/>
      <c r="M319" s="196"/>
      <c r="N319" s="197"/>
      <c r="O319" s="197"/>
      <c r="P319" s="197"/>
      <c r="Q319" s="197"/>
      <c r="R319" s="197"/>
      <c r="S319" s="197"/>
      <c r="T319" s="198"/>
      <c r="AT319" s="199" t="s">
        <v>144</v>
      </c>
      <c r="AU319" s="199" t="s">
        <v>81</v>
      </c>
      <c r="AV319" s="11" t="s">
        <v>79</v>
      </c>
      <c r="AW319" s="11" t="s">
        <v>33</v>
      </c>
      <c r="AX319" s="11" t="s">
        <v>72</v>
      </c>
      <c r="AY319" s="199" t="s">
        <v>133</v>
      </c>
    </row>
    <row r="320" spans="2:51" s="12" customFormat="1" ht="11.25">
      <c r="B320" s="200"/>
      <c r="C320" s="201"/>
      <c r="D320" s="187" t="s">
        <v>144</v>
      </c>
      <c r="E320" s="202" t="s">
        <v>1</v>
      </c>
      <c r="F320" s="203" t="s">
        <v>1066</v>
      </c>
      <c r="G320" s="201"/>
      <c r="H320" s="204">
        <v>61.38</v>
      </c>
      <c r="I320" s="205"/>
      <c r="J320" s="201"/>
      <c r="K320" s="201"/>
      <c r="L320" s="206"/>
      <c r="M320" s="207"/>
      <c r="N320" s="208"/>
      <c r="O320" s="208"/>
      <c r="P320" s="208"/>
      <c r="Q320" s="208"/>
      <c r="R320" s="208"/>
      <c r="S320" s="208"/>
      <c r="T320" s="209"/>
      <c r="AT320" s="210" t="s">
        <v>144</v>
      </c>
      <c r="AU320" s="210" t="s">
        <v>81</v>
      </c>
      <c r="AV320" s="12" t="s">
        <v>81</v>
      </c>
      <c r="AW320" s="12" t="s">
        <v>33</v>
      </c>
      <c r="AX320" s="12" t="s">
        <v>72</v>
      </c>
      <c r="AY320" s="210" t="s">
        <v>133</v>
      </c>
    </row>
    <row r="321" spans="2:65" s="11" customFormat="1" ht="11.25">
      <c r="B321" s="190"/>
      <c r="C321" s="191"/>
      <c r="D321" s="187" t="s">
        <v>144</v>
      </c>
      <c r="E321" s="192" t="s">
        <v>1</v>
      </c>
      <c r="F321" s="193" t="s">
        <v>1067</v>
      </c>
      <c r="G321" s="191"/>
      <c r="H321" s="192" t="s">
        <v>1</v>
      </c>
      <c r="I321" s="194"/>
      <c r="J321" s="191"/>
      <c r="K321" s="191"/>
      <c r="L321" s="195"/>
      <c r="M321" s="196"/>
      <c r="N321" s="197"/>
      <c r="O321" s="197"/>
      <c r="P321" s="197"/>
      <c r="Q321" s="197"/>
      <c r="R321" s="197"/>
      <c r="S321" s="197"/>
      <c r="T321" s="198"/>
      <c r="AT321" s="199" t="s">
        <v>144</v>
      </c>
      <c r="AU321" s="199" t="s">
        <v>81</v>
      </c>
      <c r="AV321" s="11" t="s">
        <v>79</v>
      </c>
      <c r="AW321" s="11" t="s">
        <v>33</v>
      </c>
      <c r="AX321" s="11" t="s">
        <v>72</v>
      </c>
      <c r="AY321" s="199" t="s">
        <v>133</v>
      </c>
    </row>
    <row r="322" spans="2:65" s="12" customFormat="1" ht="11.25">
      <c r="B322" s="200"/>
      <c r="C322" s="201"/>
      <c r="D322" s="187" t="s">
        <v>144</v>
      </c>
      <c r="E322" s="202" t="s">
        <v>1</v>
      </c>
      <c r="F322" s="203" t="s">
        <v>1068</v>
      </c>
      <c r="G322" s="201"/>
      <c r="H322" s="204">
        <v>22.89</v>
      </c>
      <c r="I322" s="205"/>
      <c r="J322" s="201"/>
      <c r="K322" s="201"/>
      <c r="L322" s="206"/>
      <c r="M322" s="207"/>
      <c r="N322" s="208"/>
      <c r="O322" s="208"/>
      <c r="P322" s="208"/>
      <c r="Q322" s="208"/>
      <c r="R322" s="208"/>
      <c r="S322" s="208"/>
      <c r="T322" s="209"/>
      <c r="AT322" s="210" t="s">
        <v>144</v>
      </c>
      <c r="AU322" s="210" t="s">
        <v>81</v>
      </c>
      <c r="AV322" s="12" t="s">
        <v>81</v>
      </c>
      <c r="AW322" s="12" t="s">
        <v>33</v>
      </c>
      <c r="AX322" s="12" t="s">
        <v>72</v>
      </c>
      <c r="AY322" s="210" t="s">
        <v>133</v>
      </c>
    </row>
    <row r="323" spans="2:65" s="12" customFormat="1" ht="11.25">
      <c r="B323" s="200"/>
      <c r="C323" s="201"/>
      <c r="D323" s="187" t="s">
        <v>144</v>
      </c>
      <c r="E323" s="202" t="s">
        <v>1</v>
      </c>
      <c r="F323" s="203" t="s">
        <v>1069</v>
      </c>
      <c r="G323" s="201"/>
      <c r="H323" s="204">
        <v>48.905999999999999</v>
      </c>
      <c r="I323" s="205"/>
      <c r="J323" s="201"/>
      <c r="K323" s="201"/>
      <c r="L323" s="206"/>
      <c r="M323" s="207"/>
      <c r="N323" s="208"/>
      <c r="O323" s="208"/>
      <c r="P323" s="208"/>
      <c r="Q323" s="208"/>
      <c r="R323" s="208"/>
      <c r="S323" s="208"/>
      <c r="T323" s="209"/>
      <c r="AT323" s="210" t="s">
        <v>144</v>
      </c>
      <c r="AU323" s="210" t="s">
        <v>81</v>
      </c>
      <c r="AV323" s="12" t="s">
        <v>81</v>
      </c>
      <c r="AW323" s="12" t="s">
        <v>33</v>
      </c>
      <c r="AX323" s="12" t="s">
        <v>72</v>
      </c>
      <c r="AY323" s="210" t="s">
        <v>133</v>
      </c>
    </row>
    <row r="324" spans="2:65" s="11" customFormat="1" ht="11.25">
      <c r="B324" s="190"/>
      <c r="C324" s="191"/>
      <c r="D324" s="187" t="s">
        <v>144</v>
      </c>
      <c r="E324" s="192" t="s">
        <v>1</v>
      </c>
      <c r="F324" s="193" t="s">
        <v>1070</v>
      </c>
      <c r="G324" s="191"/>
      <c r="H324" s="192" t="s">
        <v>1</v>
      </c>
      <c r="I324" s="194"/>
      <c r="J324" s="191"/>
      <c r="K324" s="191"/>
      <c r="L324" s="195"/>
      <c r="M324" s="196"/>
      <c r="N324" s="197"/>
      <c r="O324" s="197"/>
      <c r="P324" s="197"/>
      <c r="Q324" s="197"/>
      <c r="R324" s="197"/>
      <c r="S324" s="197"/>
      <c r="T324" s="198"/>
      <c r="AT324" s="199" t="s">
        <v>144</v>
      </c>
      <c r="AU324" s="199" t="s">
        <v>81</v>
      </c>
      <c r="AV324" s="11" t="s">
        <v>79</v>
      </c>
      <c r="AW324" s="11" t="s">
        <v>33</v>
      </c>
      <c r="AX324" s="11" t="s">
        <v>72</v>
      </c>
      <c r="AY324" s="199" t="s">
        <v>133</v>
      </c>
    </row>
    <row r="325" spans="2:65" s="12" customFormat="1" ht="11.25">
      <c r="B325" s="200"/>
      <c r="C325" s="201"/>
      <c r="D325" s="187" t="s">
        <v>144</v>
      </c>
      <c r="E325" s="202" t="s">
        <v>1</v>
      </c>
      <c r="F325" s="203" t="s">
        <v>1071</v>
      </c>
      <c r="G325" s="201"/>
      <c r="H325" s="204">
        <v>20.503</v>
      </c>
      <c r="I325" s="205"/>
      <c r="J325" s="201"/>
      <c r="K325" s="201"/>
      <c r="L325" s="206"/>
      <c r="M325" s="207"/>
      <c r="N325" s="208"/>
      <c r="O325" s="208"/>
      <c r="P325" s="208"/>
      <c r="Q325" s="208"/>
      <c r="R325" s="208"/>
      <c r="S325" s="208"/>
      <c r="T325" s="209"/>
      <c r="AT325" s="210" t="s">
        <v>144</v>
      </c>
      <c r="AU325" s="210" t="s">
        <v>81</v>
      </c>
      <c r="AV325" s="12" t="s">
        <v>81</v>
      </c>
      <c r="AW325" s="12" t="s">
        <v>33</v>
      </c>
      <c r="AX325" s="12" t="s">
        <v>72</v>
      </c>
      <c r="AY325" s="210" t="s">
        <v>133</v>
      </c>
    </row>
    <row r="326" spans="2:65" s="11" customFormat="1" ht="11.25">
      <c r="B326" s="190"/>
      <c r="C326" s="191"/>
      <c r="D326" s="187" t="s">
        <v>144</v>
      </c>
      <c r="E326" s="192" t="s">
        <v>1</v>
      </c>
      <c r="F326" s="193" t="s">
        <v>1072</v>
      </c>
      <c r="G326" s="191"/>
      <c r="H326" s="192" t="s">
        <v>1</v>
      </c>
      <c r="I326" s="194"/>
      <c r="J326" s="191"/>
      <c r="K326" s="191"/>
      <c r="L326" s="195"/>
      <c r="M326" s="196"/>
      <c r="N326" s="197"/>
      <c r="O326" s="197"/>
      <c r="P326" s="197"/>
      <c r="Q326" s="197"/>
      <c r="R326" s="197"/>
      <c r="S326" s="197"/>
      <c r="T326" s="198"/>
      <c r="AT326" s="199" t="s">
        <v>144</v>
      </c>
      <c r="AU326" s="199" t="s">
        <v>81</v>
      </c>
      <c r="AV326" s="11" t="s">
        <v>79</v>
      </c>
      <c r="AW326" s="11" t="s">
        <v>33</v>
      </c>
      <c r="AX326" s="11" t="s">
        <v>72</v>
      </c>
      <c r="AY326" s="199" t="s">
        <v>133</v>
      </c>
    </row>
    <row r="327" spans="2:65" s="12" customFormat="1" ht="11.25">
      <c r="B327" s="200"/>
      <c r="C327" s="201"/>
      <c r="D327" s="187" t="s">
        <v>144</v>
      </c>
      <c r="E327" s="202" t="s">
        <v>1</v>
      </c>
      <c r="F327" s="203" t="s">
        <v>1073</v>
      </c>
      <c r="G327" s="201"/>
      <c r="H327" s="204">
        <v>40.787999999999997</v>
      </c>
      <c r="I327" s="205"/>
      <c r="J327" s="201"/>
      <c r="K327" s="201"/>
      <c r="L327" s="206"/>
      <c r="M327" s="207"/>
      <c r="N327" s="208"/>
      <c r="O327" s="208"/>
      <c r="P327" s="208"/>
      <c r="Q327" s="208"/>
      <c r="R327" s="208"/>
      <c r="S327" s="208"/>
      <c r="T327" s="209"/>
      <c r="AT327" s="210" t="s">
        <v>144</v>
      </c>
      <c r="AU327" s="210" t="s">
        <v>81</v>
      </c>
      <c r="AV327" s="12" t="s">
        <v>81</v>
      </c>
      <c r="AW327" s="12" t="s">
        <v>33</v>
      </c>
      <c r="AX327" s="12" t="s">
        <v>72</v>
      </c>
      <c r="AY327" s="210" t="s">
        <v>133</v>
      </c>
    </row>
    <row r="328" spans="2:65" s="11" customFormat="1" ht="11.25">
      <c r="B328" s="190"/>
      <c r="C328" s="191"/>
      <c r="D328" s="187" t="s">
        <v>144</v>
      </c>
      <c r="E328" s="192" t="s">
        <v>1</v>
      </c>
      <c r="F328" s="193" t="s">
        <v>1074</v>
      </c>
      <c r="G328" s="191"/>
      <c r="H328" s="192" t="s">
        <v>1</v>
      </c>
      <c r="I328" s="194"/>
      <c r="J328" s="191"/>
      <c r="K328" s="191"/>
      <c r="L328" s="195"/>
      <c r="M328" s="196"/>
      <c r="N328" s="197"/>
      <c r="O328" s="197"/>
      <c r="P328" s="197"/>
      <c r="Q328" s="197"/>
      <c r="R328" s="197"/>
      <c r="S328" s="197"/>
      <c r="T328" s="198"/>
      <c r="AT328" s="199" t="s">
        <v>144</v>
      </c>
      <c r="AU328" s="199" t="s">
        <v>81</v>
      </c>
      <c r="AV328" s="11" t="s">
        <v>79</v>
      </c>
      <c r="AW328" s="11" t="s">
        <v>33</v>
      </c>
      <c r="AX328" s="11" t="s">
        <v>72</v>
      </c>
      <c r="AY328" s="199" t="s">
        <v>133</v>
      </c>
    </row>
    <row r="329" spans="2:65" s="12" customFormat="1" ht="11.25">
      <c r="B329" s="200"/>
      <c r="C329" s="201"/>
      <c r="D329" s="187" t="s">
        <v>144</v>
      </c>
      <c r="E329" s="202" t="s">
        <v>1</v>
      </c>
      <c r="F329" s="203" t="s">
        <v>1075</v>
      </c>
      <c r="G329" s="201"/>
      <c r="H329" s="204">
        <v>44.505000000000003</v>
      </c>
      <c r="I329" s="205"/>
      <c r="J329" s="201"/>
      <c r="K329" s="201"/>
      <c r="L329" s="206"/>
      <c r="M329" s="207"/>
      <c r="N329" s="208"/>
      <c r="O329" s="208"/>
      <c r="P329" s="208"/>
      <c r="Q329" s="208"/>
      <c r="R329" s="208"/>
      <c r="S329" s="208"/>
      <c r="T329" s="209"/>
      <c r="AT329" s="210" t="s">
        <v>144</v>
      </c>
      <c r="AU329" s="210" t="s">
        <v>81</v>
      </c>
      <c r="AV329" s="12" t="s">
        <v>81</v>
      </c>
      <c r="AW329" s="12" t="s">
        <v>33</v>
      </c>
      <c r="AX329" s="12" t="s">
        <v>72</v>
      </c>
      <c r="AY329" s="210" t="s">
        <v>133</v>
      </c>
    </row>
    <row r="330" spans="2:65" s="11" customFormat="1" ht="11.25">
      <c r="B330" s="190"/>
      <c r="C330" s="191"/>
      <c r="D330" s="187" t="s">
        <v>144</v>
      </c>
      <c r="E330" s="192" t="s">
        <v>1</v>
      </c>
      <c r="F330" s="193" t="s">
        <v>396</v>
      </c>
      <c r="G330" s="191"/>
      <c r="H330" s="192" t="s">
        <v>1</v>
      </c>
      <c r="I330" s="194"/>
      <c r="J330" s="191"/>
      <c r="K330" s="191"/>
      <c r="L330" s="195"/>
      <c r="M330" s="196"/>
      <c r="N330" s="197"/>
      <c r="O330" s="197"/>
      <c r="P330" s="197"/>
      <c r="Q330" s="197"/>
      <c r="R330" s="197"/>
      <c r="S330" s="197"/>
      <c r="T330" s="198"/>
      <c r="AT330" s="199" t="s">
        <v>144</v>
      </c>
      <c r="AU330" s="199" t="s">
        <v>81</v>
      </c>
      <c r="AV330" s="11" t="s">
        <v>79</v>
      </c>
      <c r="AW330" s="11" t="s">
        <v>33</v>
      </c>
      <c r="AX330" s="11" t="s">
        <v>72</v>
      </c>
      <c r="AY330" s="199" t="s">
        <v>133</v>
      </c>
    </row>
    <row r="331" spans="2:65" s="12" customFormat="1" ht="11.25">
      <c r="B331" s="200"/>
      <c r="C331" s="201"/>
      <c r="D331" s="187" t="s">
        <v>144</v>
      </c>
      <c r="E331" s="202" t="s">
        <v>1</v>
      </c>
      <c r="F331" s="203" t="s">
        <v>1076</v>
      </c>
      <c r="G331" s="201"/>
      <c r="H331" s="204">
        <v>85.709000000000003</v>
      </c>
      <c r="I331" s="205"/>
      <c r="J331" s="201"/>
      <c r="K331" s="201"/>
      <c r="L331" s="206"/>
      <c r="M331" s="207"/>
      <c r="N331" s="208"/>
      <c r="O331" s="208"/>
      <c r="P331" s="208"/>
      <c r="Q331" s="208"/>
      <c r="R331" s="208"/>
      <c r="S331" s="208"/>
      <c r="T331" s="209"/>
      <c r="AT331" s="210" t="s">
        <v>144</v>
      </c>
      <c r="AU331" s="210" t="s">
        <v>81</v>
      </c>
      <c r="AV331" s="12" t="s">
        <v>81</v>
      </c>
      <c r="AW331" s="12" t="s">
        <v>33</v>
      </c>
      <c r="AX331" s="12" t="s">
        <v>72</v>
      </c>
      <c r="AY331" s="210" t="s">
        <v>133</v>
      </c>
    </row>
    <row r="332" spans="2:65" s="13" customFormat="1" ht="11.25">
      <c r="B332" s="211"/>
      <c r="C332" s="212"/>
      <c r="D332" s="187" t="s">
        <v>144</v>
      </c>
      <c r="E332" s="213" t="s">
        <v>1</v>
      </c>
      <c r="F332" s="214" t="s">
        <v>149</v>
      </c>
      <c r="G332" s="212"/>
      <c r="H332" s="215">
        <v>1698.751</v>
      </c>
      <c r="I332" s="216"/>
      <c r="J332" s="212"/>
      <c r="K332" s="212"/>
      <c r="L332" s="217"/>
      <c r="M332" s="218"/>
      <c r="N332" s="219"/>
      <c r="O332" s="219"/>
      <c r="P332" s="219"/>
      <c r="Q332" s="219"/>
      <c r="R332" s="219"/>
      <c r="S332" s="219"/>
      <c r="T332" s="220"/>
      <c r="AT332" s="221" t="s">
        <v>144</v>
      </c>
      <c r="AU332" s="221" t="s">
        <v>81</v>
      </c>
      <c r="AV332" s="13" t="s">
        <v>140</v>
      </c>
      <c r="AW332" s="13" t="s">
        <v>33</v>
      </c>
      <c r="AX332" s="13" t="s">
        <v>72</v>
      </c>
      <c r="AY332" s="221" t="s">
        <v>133</v>
      </c>
    </row>
    <row r="333" spans="2:65" s="12" customFormat="1" ht="11.25">
      <c r="B333" s="200"/>
      <c r="C333" s="201"/>
      <c r="D333" s="187" t="s">
        <v>144</v>
      </c>
      <c r="E333" s="202" t="s">
        <v>1</v>
      </c>
      <c r="F333" s="203" t="s">
        <v>1101</v>
      </c>
      <c r="G333" s="201"/>
      <c r="H333" s="204">
        <v>424.68799999999999</v>
      </c>
      <c r="I333" s="205"/>
      <c r="J333" s="201"/>
      <c r="K333" s="201"/>
      <c r="L333" s="206"/>
      <c r="M333" s="207"/>
      <c r="N333" s="208"/>
      <c r="O333" s="208"/>
      <c r="P333" s="208"/>
      <c r="Q333" s="208"/>
      <c r="R333" s="208"/>
      <c r="S333" s="208"/>
      <c r="T333" s="209"/>
      <c r="AT333" s="210" t="s">
        <v>144</v>
      </c>
      <c r="AU333" s="210" t="s">
        <v>81</v>
      </c>
      <c r="AV333" s="12" t="s">
        <v>81</v>
      </c>
      <c r="AW333" s="12" t="s">
        <v>33</v>
      </c>
      <c r="AX333" s="12" t="s">
        <v>79</v>
      </c>
      <c r="AY333" s="210" t="s">
        <v>133</v>
      </c>
    </row>
    <row r="334" spans="2:65" s="1" customFormat="1" ht="16.5" customHeight="1">
      <c r="B334" s="33"/>
      <c r="C334" s="175" t="s">
        <v>322</v>
      </c>
      <c r="D334" s="175" t="s">
        <v>135</v>
      </c>
      <c r="E334" s="176" t="s">
        <v>441</v>
      </c>
      <c r="F334" s="177" t="s">
        <v>442</v>
      </c>
      <c r="G334" s="178" t="s">
        <v>211</v>
      </c>
      <c r="H334" s="179">
        <v>269.25299999999999</v>
      </c>
      <c r="I334" s="180"/>
      <c r="J334" s="181">
        <f>ROUND(I334*H334,2)</f>
        <v>0</v>
      </c>
      <c r="K334" s="177" t="s">
        <v>159</v>
      </c>
      <c r="L334" s="37"/>
      <c r="M334" s="182" t="s">
        <v>1</v>
      </c>
      <c r="N334" s="183" t="s">
        <v>43</v>
      </c>
      <c r="O334" s="59"/>
      <c r="P334" s="184">
        <f>O334*H334</f>
        <v>0</v>
      </c>
      <c r="Q334" s="184">
        <v>0</v>
      </c>
      <c r="R334" s="184">
        <f>Q334*H334</f>
        <v>0</v>
      </c>
      <c r="S334" s="184">
        <v>0</v>
      </c>
      <c r="T334" s="185">
        <f>S334*H334</f>
        <v>0</v>
      </c>
      <c r="AR334" s="16" t="s">
        <v>140</v>
      </c>
      <c r="AT334" s="16" t="s">
        <v>135</v>
      </c>
      <c r="AU334" s="16" t="s">
        <v>81</v>
      </c>
      <c r="AY334" s="16" t="s">
        <v>133</v>
      </c>
      <c r="BE334" s="186">
        <f>IF(N334="základní",J334,0)</f>
        <v>0</v>
      </c>
      <c r="BF334" s="186">
        <f>IF(N334="snížená",J334,0)</f>
        <v>0</v>
      </c>
      <c r="BG334" s="186">
        <f>IF(N334="zákl. přenesená",J334,0)</f>
        <v>0</v>
      </c>
      <c r="BH334" s="186">
        <f>IF(N334="sníž. přenesená",J334,0)</f>
        <v>0</v>
      </c>
      <c r="BI334" s="186">
        <f>IF(N334="nulová",J334,0)</f>
        <v>0</v>
      </c>
      <c r="BJ334" s="16" t="s">
        <v>79</v>
      </c>
      <c r="BK334" s="186">
        <f>ROUND(I334*H334,2)</f>
        <v>0</v>
      </c>
      <c r="BL334" s="16" t="s">
        <v>140</v>
      </c>
      <c r="BM334" s="16" t="s">
        <v>1102</v>
      </c>
    </row>
    <row r="335" spans="2:65" s="1" customFormat="1" ht="11.25">
      <c r="B335" s="33"/>
      <c r="C335" s="34"/>
      <c r="D335" s="187" t="s">
        <v>142</v>
      </c>
      <c r="E335" s="34"/>
      <c r="F335" s="188" t="s">
        <v>442</v>
      </c>
      <c r="G335" s="34"/>
      <c r="H335" s="34"/>
      <c r="I335" s="103"/>
      <c r="J335" s="34"/>
      <c r="K335" s="34"/>
      <c r="L335" s="37"/>
      <c r="M335" s="189"/>
      <c r="N335" s="59"/>
      <c r="O335" s="59"/>
      <c r="P335" s="59"/>
      <c r="Q335" s="59"/>
      <c r="R335" s="59"/>
      <c r="S335" s="59"/>
      <c r="T335" s="60"/>
      <c r="AT335" s="16" t="s">
        <v>142</v>
      </c>
      <c r="AU335" s="16" t="s">
        <v>81</v>
      </c>
    </row>
    <row r="336" spans="2:65" s="11" customFormat="1" ht="11.25">
      <c r="B336" s="190"/>
      <c r="C336" s="191"/>
      <c r="D336" s="187" t="s">
        <v>144</v>
      </c>
      <c r="E336" s="192" t="s">
        <v>1</v>
      </c>
      <c r="F336" s="193" t="s">
        <v>1048</v>
      </c>
      <c r="G336" s="191"/>
      <c r="H336" s="192" t="s">
        <v>1</v>
      </c>
      <c r="I336" s="194"/>
      <c r="J336" s="191"/>
      <c r="K336" s="191"/>
      <c r="L336" s="195"/>
      <c r="M336" s="196"/>
      <c r="N336" s="197"/>
      <c r="O336" s="197"/>
      <c r="P336" s="197"/>
      <c r="Q336" s="197"/>
      <c r="R336" s="197"/>
      <c r="S336" s="197"/>
      <c r="T336" s="198"/>
      <c r="AT336" s="199" t="s">
        <v>144</v>
      </c>
      <c r="AU336" s="199" t="s">
        <v>81</v>
      </c>
      <c r="AV336" s="11" t="s">
        <v>79</v>
      </c>
      <c r="AW336" s="11" t="s">
        <v>33</v>
      </c>
      <c r="AX336" s="11" t="s">
        <v>72</v>
      </c>
      <c r="AY336" s="199" t="s">
        <v>133</v>
      </c>
    </row>
    <row r="337" spans="2:51" s="12" customFormat="1" ht="11.25">
      <c r="B337" s="200"/>
      <c r="C337" s="201"/>
      <c r="D337" s="187" t="s">
        <v>144</v>
      </c>
      <c r="E337" s="202" t="s">
        <v>1</v>
      </c>
      <c r="F337" s="203" t="s">
        <v>1079</v>
      </c>
      <c r="G337" s="201"/>
      <c r="H337" s="204">
        <v>126.806</v>
      </c>
      <c r="I337" s="205"/>
      <c r="J337" s="201"/>
      <c r="K337" s="201"/>
      <c r="L337" s="206"/>
      <c r="M337" s="207"/>
      <c r="N337" s="208"/>
      <c r="O337" s="208"/>
      <c r="P337" s="208"/>
      <c r="Q337" s="208"/>
      <c r="R337" s="208"/>
      <c r="S337" s="208"/>
      <c r="T337" s="209"/>
      <c r="AT337" s="210" t="s">
        <v>144</v>
      </c>
      <c r="AU337" s="210" t="s">
        <v>81</v>
      </c>
      <c r="AV337" s="12" t="s">
        <v>81</v>
      </c>
      <c r="AW337" s="12" t="s">
        <v>33</v>
      </c>
      <c r="AX337" s="12" t="s">
        <v>72</v>
      </c>
      <c r="AY337" s="210" t="s">
        <v>133</v>
      </c>
    </row>
    <row r="338" spans="2:51" s="11" customFormat="1" ht="11.25">
      <c r="B338" s="190"/>
      <c r="C338" s="191"/>
      <c r="D338" s="187" t="s">
        <v>144</v>
      </c>
      <c r="E338" s="192" t="s">
        <v>1</v>
      </c>
      <c r="F338" s="193" t="s">
        <v>1080</v>
      </c>
      <c r="G338" s="191"/>
      <c r="H338" s="192" t="s">
        <v>1</v>
      </c>
      <c r="I338" s="194"/>
      <c r="J338" s="191"/>
      <c r="K338" s="191"/>
      <c r="L338" s="195"/>
      <c r="M338" s="196"/>
      <c r="N338" s="197"/>
      <c r="O338" s="197"/>
      <c r="P338" s="197"/>
      <c r="Q338" s="197"/>
      <c r="R338" s="197"/>
      <c r="S338" s="197"/>
      <c r="T338" s="198"/>
      <c r="AT338" s="199" t="s">
        <v>144</v>
      </c>
      <c r="AU338" s="199" t="s">
        <v>81</v>
      </c>
      <c r="AV338" s="11" t="s">
        <v>79</v>
      </c>
      <c r="AW338" s="11" t="s">
        <v>33</v>
      </c>
      <c r="AX338" s="11" t="s">
        <v>72</v>
      </c>
      <c r="AY338" s="199" t="s">
        <v>133</v>
      </c>
    </row>
    <row r="339" spans="2:51" s="12" customFormat="1" ht="11.25">
      <c r="B339" s="200"/>
      <c r="C339" s="201"/>
      <c r="D339" s="187" t="s">
        <v>144</v>
      </c>
      <c r="E339" s="202" t="s">
        <v>1</v>
      </c>
      <c r="F339" s="203" t="s">
        <v>1081</v>
      </c>
      <c r="G339" s="201"/>
      <c r="H339" s="204">
        <v>105.105</v>
      </c>
      <c r="I339" s="205"/>
      <c r="J339" s="201"/>
      <c r="K339" s="201"/>
      <c r="L339" s="206"/>
      <c r="M339" s="207"/>
      <c r="N339" s="208"/>
      <c r="O339" s="208"/>
      <c r="P339" s="208"/>
      <c r="Q339" s="208"/>
      <c r="R339" s="208"/>
      <c r="S339" s="208"/>
      <c r="T339" s="209"/>
      <c r="AT339" s="210" t="s">
        <v>144</v>
      </c>
      <c r="AU339" s="210" t="s">
        <v>81</v>
      </c>
      <c r="AV339" s="12" t="s">
        <v>81</v>
      </c>
      <c r="AW339" s="12" t="s">
        <v>33</v>
      </c>
      <c r="AX339" s="12" t="s">
        <v>72</v>
      </c>
      <c r="AY339" s="210" t="s">
        <v>133</v>
      </c>
    </row>
    <row r="340" spans="2:51" s="12" customFormat="1" ht="11.25">
      <c r="B340" s="200"/>
      <c r="C340" s="201"/>
      <c r="D340" s="187" t="s">
        <v>144</v>
      </c>
      <c r="E340" s="202" t="s">
        <v>1</v>
      </c>
      <c r="F340" s="203" t="s">
        <v>1082</v>
      </c>
      <c r="G340" s="201"/>
      <c r="H340" s="204">
        <v>43.738999999999997</v>
      </c>
      <c r="I340" s="205"/>
      <c r="J340" s="201"/>
      <c r="K340" s="201"/>
      <c r="L340" s="206"/>
      <c r="M340" s="207"/>
      <c r="N340" s="208"/>
      <c r="O340" s="208"/>
      <c r="P340" s="208"/>
      <c r="Q340" s="208"/>
      <c r="R340" s="208"/>
      <c r="S340" s="208"/>
      <c r="T340" s="209"/>
      <c r="AT340" s="210" t="s">
        <v>144</v>
      </c>
      <c r="AU340" s="210" t="s">
        <v>81</v>
      </c>
      <c r="AV340" s="12" t="s">
        <v>81</v>
      </c>
      <c r="AW340" s="12" t="s">
        <v>33</v>
      </c>
      <c r="AX340" s="12" t="s">
        <v>72</v>
      </c>
      <c r="AY340" s="210" t="s">
        <v>133</v>
      </c>
    </row>
    <row r="341" spans="2:51" s="11" customFormat="1" ht="11.25">
      <c r="B341" s="190"/>
      <c r="C341" s="191"/>
      <c r="D341" s="187" t="s">
        <v>144</v>
      </c>
      <c r="E341" s="192" t="s">
        <v>1</v>
      </c>
      <c r="F341" s="193" t="s">
        <v>1083</v>
      </c>
      <c r="G341" s="191"/>
      <c r="H341" s="192" t="s">
        <v>1</v>
      </c>
      <c r="I341" s="194"/>
      <c r="J341" s="191"/>
      <c r="K341" s="191"/>
      <c r="L341" s="195"/>
      <c r="M341" s="196"/>
      <c r="N341" s="197"/>
      <c r="O341" s="197"/>
      <c r="P341" s="197"/>
      <c r="Q341" s="197"/>
      <c r="R341" s="197"/>
      <c r="S341" s="197"/>
      <c r="T341" s="198"/>
      <c r="AT341" s="199" t="s">
        <v>144</v>
      </c>
      <c r="AU341" s="199" t="s">
        <v>81</v>
      </c>
      <c r="AV341" s="11" t="s">
        <v>79</v>
      </c>
      <c r="AW341" s="11" t="s">
        <v>33</v>
      </c>
      <c r="AX341" s="11" t="s">
        <v>72</v>
      </c>
      <c r="AY341" s="199" t="s">
        <v>133</v>
      </c>
    </row>
    <row r="342" spans="2:51" s="12" customFormat="1" ht="11.25">
      <c r="B342" s="200"/>
      <c r="C342" s="201"/>
      <c r="D342" s="187" t="s">
        <v>144</v>
      </c>
      <c r="E342" s="202" t="s">
        <v>1</v>
      </c>
      <c r="F342" s="203" t="s">
        <v>1084</v>
      </c>
      <c r="G342" s="201"/>
      <c r="H342" s="204">
        <v>7.0759999999999996</v>
      </c>
      <c r="I342" s="205"/>
      <c r="J342" s="201"/>
      <c r="K342" s="201"/>
      <c r="L342" s="206"/>
      <c r="M342" s="207"/>
      <c r="N342" s="208"/>
      <c r="O342" s="208"/>
      <c r="P342" s="208"/>
      <c r="Q342" s="208"/>
      <c r="R342" s="208"/>
      <c r="S342" s="208"/>
      <c r="T342" s="209"/>
      <c r="AT342" s="210" t="s">
        <v>144</v>
      </c>
      <c r="AU342" s="210" t="s">
        <v>81</v>
      </c>
      <c r="AV342" s="12" t="s">
        <v>81</v>
      </c>
      <c r="AW342" s="12" t="s">
        <v>33</v>
      </c>
      <c r="AX342" s="12" t="s">
        <v>72</v>
      </c>
      <c r="AY342" s="210" t="s">
        <v>133</v>
      </c>
    </row>
    <row r="343" spans="2:51" s="12" customFormat="1" ht="11.25">
      <c r="B343" s="200"/>
      <c r="C343" s="201"/>
      <c r="D343" s="187" t="s">
        <v>144</v>
      </c>
      <c r="E343" s="202" t="s">
        <v>1</v>
      </c>
      <c r="F343" s="203" t="s">
        <v>1085</v>
      </c>
      <c r="G343" s="201"/>
      <c r="H343" s="204">
        <v>7.2789999999999999</v>
      </c>
      <c r="I343" s="205"/>
      <c r="J343" s="201"/>
      <c r="K343" s="201"/>
      <c r="L343" s="206"/>
      <c r="M343" s="207"/>
      <c r="N343" s="208"/>
      <c r="O343" s="208"/>
      <c r="P343" s="208"/>
      <c r="Q343" s="208"/>
      <c r="R343" s="208"/>
      <c r="S343" s="208"/>
      <c r="T343" s="209"/>
      <c r="AT343" s="210" t="s">
        <v>144</v>
      </c>
      <c r="AU343" s="210" t="s">
        <v>81</v>
      </c>
      <c r="AV343" s="12" t="s">
        <v>81</v>
      </c>
      <c r="AW343" s="12" t="s">
        <v>33</v>
      </c>
      <c r="AX343" s="12" t="s">
        <v>72</v>
      </c>
      <c r="AY343" s="210" t="s">
        <v>133</v>
      </c>
    </row>
    <row r="344" spans="2:51" s="12" customFormat="1" ht="11.25">
      <c r="B344" s="200"/>
      <c r="C344" s="201"/>
      <c r="D344" s="187" t="s">
        <v>144</v>
      </c>
      <c r="E344" s="202" t="s">
        <v>1</v>
      </c>
      <c r="F344" s="203" t="s">
        <v>1086</v>
      </c>
      <c r="G344" s="201"/>
      <c r="H344" s="204">
        <v>19.271999999999998</v>
      </c>
      <c r="I344" s="205"/>
      <c r="J344" s="201"/>
      <c r="K344" s="201"/>
      <c r="L344" s="206"/>
      <c r="M344" s="207"/>
      <c r="N344" s="208"/>
      <c r="O344" s="208"/>
      <c r="P344" s="208"/>
      <c r="Q344" s="208"/>
      <c r="R344" s="208"/>
      <c r="S344" s="208"/>
      <c r="T344" s="209"/>
      <c r="AT344" s="210" t="s">
        <v>144</v>
      </c>
      <c r="AU344" s="210" t="s">
        <v>81</v>
      </c>
      <c r="AV344" s="12" t="s">
        <v>81</v>
      </c>
      <c r="AW344" s="12" t="s">
        <v>33</v>
      </c>
      <c r="AX344" s="12" t="s">
        <v>72</v>
      </c>
      <c r="AY344" s="210" t="s">
        <v>133</v>
      </c>
    </row>
    <row r="345" spans="2:51" s="12" customFormat="1" ht="11.25">
      <c r="B345" s="200"/>
      <c r="C345" s="201"/>
      <c r="D345" s="187" t="s">
        <v>144</v>
      </c>
      <c r="E345" s="202" t="s">
        <v>1</v>
      </c>
      <c r="F345" s="203" t="s">
        <v>1087</v>
      </c>
      <c r="G345" s="201"/>
      <c r="H345" s="204">
        <v>68.525999999999996</v>
      </c>
      <c r="I345" s="205"/>
      <c r="J345" s="201"/>
      <c r="K345" s="201"/>
      <c r="L345" s="206"/>
      <c r="M345" s="207"/>
      <c r="N345" s="208"/>
      <c r="O345" s="208"/>
      <c r="P345" s="208"/>
      <c r="Q345" s="208"/>
      <c r="R345" s="208"/>
      <c r="S345" s="208"/>
      <c r="T345" s="209"/>
      <c r="AT345" s="210" t="s">
        <v>144</v>
      </c>
      <c r="AU345" s="210" t="s">
        <v>81</v>
      </c>
      <c r="AV345" s="12" t="s">
        <v>81</v>
      </c>
      <c r="AW345" s="12" t="s">
        <v>33</v>
      </c>
      <c r="AX345" s="12" t="s">
        <v>72</v>
      </c>
      <c r="AY345" s="210" t="s">
        <v>133</v>
      </c>
    </row>
    <row r="346" spans="2:51" s="11" customFormat="1" ht="11.25">
      <c r="B346" s="190"/>
      <c r="C346" s="191"/>
      <c r="D346" s="187" t="s">
        <v>144</v>
      </c>
      <c r="E346" s="192" t="s">
        <v>1</v>
      </c>
      <c r="F346" s="193" t="s">
        <v>1088</v>
      </c>
      <c r="G346" s="191"/>
      <c r="H346" s="192" t="s">
        <v>1</v>
      </c>
      <c r="I346" s="194"/>
      <c r="J346" s="191"/>
      <c r="K346" s="191"/>
      <c r="L346" s="195"/>
      <c r="M346" s="196"/>
      <c r="N346" s="197"/>
      <c r="O346" s="197"/>
      <c r="P346" s="197"/>
      <c r="Q346" s="197"/>
      <c r="R346" s="197"/>
      <c r="S346" s="197"/>
      <c r="T346" s="198"/>
      <c r="AT346" s="199" t="s">
        <v>144</v>
      </c>
      <c r="AU346" s="199" t="s">
        <v>81</v>
      </c>
      <c r="AV346" s="11" t="s">
        <v>79</v>
      </c>
      <c r="AW346" s="11" t="s">
        <v>33</v>
      </c>
      <c r="AX346" s="11" t="s">
        <v>72</v>
      </c>
      <c r="AY346" s="199" t="s">
        <v>133</v>
      </c>
    </row>
    <row r="347" spans="2:51" s="12" customFormat="1" ht="11.25">
      <c r="B347" s="200"/>
      <c r="C347" s="201"/>
      <c r="D347" s="187" t="s">
        <v>144</v>
      </c>
      <c r="E347" s="202" t="s">
        <v>1</v>
      </c>
      <c r="F347" s="203" t="s">
        <v>1089</v>
      </c>
      <c r="G347" s="201"/>
      <c r="H347" s="204">
        <v>14.94</v>
      </c>
      <c r="I347" s="205"/>
      <c r="J347" s="201"/>
      <c r="K347" s="201"/>
      <c r="L347" s="206"/>
      <c r="M347" s="207"/>
      <c r="N347" s="208"/>
      <c r="O347" s="208"/>
      <c r="P347" s="208"/>
      <c r="Q347" s="208"/>
      <c r="R347" s="208"/>
      <c r="S347" s="208"/>
      <c r="T347" s="209"/>
      <c r="AT347" s="210" t="s">
        <v>144</v>
      </c>
      <c r="AU347" s="210" t="s">
        <v>81</v>
      </c>
      <c r="AV347" s="12" t="s">
        <v>81</v>
      </c>
      <c r="AW347" s="12" t="s">
        <v>33</v>
      </c>
      <c r="AX347" s="12" t="s">
        <v>72</v>
      </c>
      <c r="AY347" s="210" t="s">
        <v>133</v>
      </c>
    </row>
    <row r="348" spans="2:51" s="12" customFormat="1" ht="11.25">
      <c r="B348" s="200"/>
      <c r="C348" s="201"/>
      <c r="D348" s="187" t="s">
        <v>144</v>
      </c>
      <c r="E348" s="202" t="s">
        <v>1</v>
      </c>
      <c r="F348" s="203" t="s">
        <v>1090</v>
      </c>
      <c r="G348" s="201"/>
      <c r="H348" s="204">
        <v>13.272</v>
      </c>
      <c r="I348" s="205"/>
      <c r="J348" s="201"/>
      <c r="K348" s="201"/>
      <c r="L348" s="206"/>
      <c r="M348" s="207"/>
      <c r="N348" s="208"/>
      <c r="O348" s="208"/>
      <c r="P348" s="208"/>
      <c r="Q348" s="208"/>
      <c r="R348" s="208"/>
      <c r="S348" s="208"/>
      <c r="T348" s="209"/>
      <c r="AT348" s="210" t="s">
        <v>144</v>
      </c>
      <c r="AU348" s="210" t="s">
        <v>81</v>
      </c>
      <c r="AV348" s="12" t="s">
        <v>81</v>
      </c>
      <c r="AW348" s="12" t="s">
        <v>33</v>
      </c>
      <c r="AX348" s="12" t="s">
        <v>72</v>
      </c>
      <c r="AY348" s="210" t="s">
        <v>133</v>
      </c>
    </row>
    <row r="349" spans="2:51" s="11" customFormat="1" ht="11.25">
      <c r="B349" s="190"/>
      <c r="C349" s="191"/>
      <c r="D349" s="187" t="s">
        <v>144</v>
      </c>
      <c r="E349" s="192" t="s">
        <v>1</v>
      </c>
      <c r="F349" s="193" t="s">
        <v>1091</v>
      </c>
      <c r="G349" s="191"/>
      <c r="H349" s="192" t="s">
        <v>1</v>
      </c>
      <c r="I349" s="194"/>
      <c r="J349" s="191"/>
      <c r="K349" s="191"/>
      <c r="L349" s="195"/>
      <c r="M349" s="196"/>
      <c r="N349" s="197"/>
      <c r="O349" s="197"/>
      <c r="P349" s="197"/>
      <c r="Q349" s="197"/>
      <c r="R349" s="197"/>
      <c r="S349" s="197"/>
      <c r="T349" s="198"/>
      <c r="AT349" s="199" t="s">
        <v>144</v>
      </c>
      <c r="AU349" s="199" t="s">
        <v>81</v>
      </c>
      <c r="AV349" s="11" t="s">
        <v>79</v>
      </c>
      <c r="AW349" s="11" t="s">
        <v>33</v>
      </c>
      <c r="AX349" s="11" t="s">
        <v>72</v>
      </c>
      <c r="AY349" s="199" t="s">
        <v>133</v>
      </c>
    </row>
    <row r="350" spans="2:51" s="12" customFormat="1" ht="11.25">
      <c r="B350" s="200"/>
      <c r="C350" s="201"/>
      <c r="D350" s="187" t="s">
        <v>144</v>
      </c>
      <c r="E350" s="202" t="s">
        <v>1</v>
      </c>
      <c r="F350" s="203" t="s">
        <v>1092</v>
      </c>
      <c r="G350" s="201"/>
      <c r="H350" s="204">
        <v>246.52799999999999</v>
      </c>
      <c r="I350" s="205"/>
      <c r="J350" s="201"/>
      <c r="K350" s="201"/>
      <c r="L350" s="206"/>
      <c r="M350" s="207"/>
      <c r="N350" s="208"/>
      <c r="O350" s="208"/>
      <c r="P350" s="208"/>
      <c r="Q350" s="208"/>
      <c r="R350" s="208"/>
      <c r="S350" s="208"/>
      <c r="T350" s="209"/>
      <c r="AT350" s="210" t="s">
        <v>144</v>
      </c>
      <c r="AU350" s="210" t="s">
        <v>81</v>
      </c>
      <c r="AV350" s="12" t="s">
        <v>81</v>
      </c>
      <c r="AW350" s="12" t="s">
        <v>33</v>
      </c>
      <c r="AX350" s="12" t="s">
        <v>72</v>
      </c>
      <c r="AY350" s="210" t="s">
        <v>133</v>
      </c>
    </row>
    <row r="351" spans="2:51" s="12" customFormat="1" ht="11.25">
      <c r="B351" s="200"/>
      <c r="C351" s="201"/>
      <c r="D351" s="187" t="s">
        <v>144</v>
      </c>
      <c r="E351" s="202" t="s">
        <v>1</v>
      </c>
      <c r="F351" s="203" t="s">
        <v>1093</v>
      </c>
      <c r="G351" s="201"/>
      <c r="H351" s="204">
        <v>47.058</v>
      </c>
      <c r="I351" s="205"/>
      <c r="J351" s="201"/>
      <c r="K351" s="201"/>
      <c r="L351" s="206"/>
      <c r="M351" s="207"/>
      <c r="N351" s="208"/>
      <c r="O351" s="208"/>
      <c r="P351" s="208"/>
      <c r="Q351" s="208"/>
      <c r="R351" s="208"/>
      <c r="S351" s="208"/>
      <c r="T351" s="209"/>
      <c r="AT351" s="210" t="s">
        <v>144</v>
      </c>
      <c r="AU351" s="210" t="s">
        <v>81</v>
      </c>
      <c r="AV351" s="12" t="s">
        <v>81</v>
      </c>
      <c r="AW351" s="12" t="s">
        <v>33</v>
      </c>
      <c r="AX351" s="12" t="s">
        <v>72</v>
      </c>
      <c r="AY351" s="210" t="s">
        <v>133</v>
      </c>
    </row>
    <row r="352" spans="2:51" s="11" customFormat="1" ht="11.25">
      <c r="B352" s="190"/>
      <c r="C352" s="191"/>
      <c r="D352" s="187" t="s">
        <v>144</v>
      </c>
      <c r="E352" s="192" t="s">
        <v>1</v>
      </c>
      <c r="F352" s="193" t="s">
        <v>1094</v>
      </c>
      <c r="G352" s="191"/>
      <c r="H352" s="192" t="s">
        <v>1</v>
      </c>
      <c r="I352" s="194"/>
      <c r="J352" s="191"/>
      <c r="K352" s="191"/>
      <c r="L352" s="195"/>
      <c r="M352" s="196"/>
      <c r="N352" s="197"/>
      <c r="O352" s="197"/>
      <c r="P352" s="197"/>
      <c r="Q352" s="197"/>
      <c r="R352" s="197"/>
      <c r="S352" s="197"/>
      <c r="T352" s="198"/>
      <c r="AT352" s="199" t="s">
        <v>144</v>
      </c>
      <c r="AU352" s="199" t="s">
        <v>81</v>
      </c>
      <c r="AV352" s="11" t="s">
        <v>79</v>
      </c>
      <c r="AW352" s="11" t="s">
        <v>33</v>
      </c>
      <c r="AX352" s="11" t="s">
        <v>72</v>
      </c>
      <c r="AY352" s="199" t="s">
        <v>133</v>
      </c>
    </row>
    <row r="353" spans="2:65" s="12" customFormat="1" ht="11.25">
      <c r="B353" s="200"/>
      <c r="C353" s="201"/>
      <c r="D353" s="187" t="s">
        <v>144</v>
      </c>
      <c r="E353" s="202" t="s">
        <v>1</v>
      </c>
      <c r="F353" s="203" t="s">
        <v>1095</v>
      </c>
      <c r="G353" s="201"/>
      <c r="H353" s="204">
        <v>148.05000000000001</v>
      </c>
      <c r="I353" s="205"/>
      <c r="J353" s="201"/>
      <c r="K353" s="201"/>
      <c r="L353" s="206"/>
      <c r="M353" s="207"/>
      <c r="N353" s="208"/>
      <c r="O353" s="208"/>
      <c r="P353" s="208"/>
      <c r="Q353" s="208"/>
      <c r="R353" s="208"/>
      <c r="S353" s="208"/>
      <c r="T353" s="209"/>
      <c r="AT353" s="210" t="s">
        <v>144</v>
      </c>
      <c r="AU353" s="210" t="s">
        <v>81</v>
      </c>
      <c r="AV353" s="12" t="s">
        <v>81</v>
      </c>
      <c r="AW353" s="12" t="s">
        <v>33</v>
      </c>
      <c r="AX353" s="12" t="s">
        <v>72</v>
      </c>
      <c r="AY353" s="210" t="s">
        <v>133</v>
      </c>
    </row>
    <row r="354" spans="2:65" s="11" customFormat="1" ht="11.25">
      <c r="B354" s="190"/>
      <c r="C354" s="191"/>
      <c r="D354" s="187" t="s">
        <v>144</v>
      </c>
      <c r="E354" s="192" t="s">
        <v>1</v>
      </c>
      <c r="F354" s="193" t="s">
        <v>1096</v>
      </c>
      <c r="G354" s="191"/>
      <c r="H354" s="192" t="s">
        <v>1</v>
      </c>
      <c r="I354" s="194"/>
      <c r="J354" s="191"/>
      <c r="K354" s="191"/>
      <c r="L354" s="195"/>
      <c r="M354" s="196"/>
      <c r="N354" s="197"/>
      <c r="O354" s="197"/>
      <c r="P354" s="197"/>
      <c r="Q354" s="197"/>
      <c r="R354" s="197"/>
      <c r="S354" s="197"/>
      <c r="T354" s="198"/>
      <c r="AT354" s="199" t="s">
        <v>144</v>
      </c>
      <c r="AU354" s="199" t="s">
        <v>81</v>
      </c>
      <c r="AV354" s="11" t="s">
        <v>79</v>
      </c>
      <c r="AW354" s="11" t="s">
        <v>33</v>
      </c>
      <c r="AX354" s="11" t="s">
        <v>72</v>
      </c>
      <c r="AY354" s="199" t="s">
        <v>133</v>
      </c>
    </row>
    <row r="355" spans="2:65" s="12" customFormat="1" ht="11.25">
      <c r="B355" s="200"/>
      <c r="C355" s="201"/>
      <c r="D355" s="187" t="s">
        <v>144</v>
      </c>
      <c r="E355" s="202" t="s">
        <v>1</v>
      </c>
      <c r="F355" s="203" t="s">
        <v>1097</v>
      </c>
      <c r="G355" s="201"/>
      <c r="H355" s="204">
        <v>145.40799999999999</v>
      </c>
      <c r="I355" s="205"/>
      <c r="J355" s="201"/>
      <c r="K355" s="201"/>
      <c r="L355" s="206"/>
      <c r="M355" s="207"/>
      <c r="N355" s="208"/>
      <c r="O355" s="208"/>
      <c r="P355" s="208"/>
      <c r="Q355" s="208"/>
      <c r="R355" s="208"/>
      <c r="S355" s="208"/>
      <c r="T355" s="209"/>
      <c r="AT355" s="210" t="s">
        <v>144</v>
      </c>
      <c r="AU355" s="210" t="s">
        <v>81</v>
      </c>
      <c r="AV355" s="12" t="s">
        <v>81</v>
      </c>
      <c r="AW355" s="12" t="s">
        <v>33</v>
      </c>
      <c r="AX355" s="12" t="s">
        <v>72</v>
      </c>
      <c r="AY355" s="210" t="s">
        <v>133</v>
      </c>
    </row>
    <row r="356" spans="2:65" s="11" customFormat="1" ht="11.25">
      <c r="B356" s="190"/>
      <c r="C356" s="191"/>
      <c r="D356" s="187" t="s">
        <v>144</v>
      </c>
      <c r="E356" s="192" t="s">
        <v>1</v>
      </c>
      <c r="F356" s="193" t="s">
        <v>396</v>
      </c>
      <c r="G356" s="191"/>
      <c r="H356" s="192" t="s">
        <v>1</v>
      </c>
      <c r="I356" s="194"/>
      <c r="J356" s="191"/>
      <c r="K356" s="191"/>
      <c r="L356" s="195"/>
      <c r="M356" s="196"/>
      <c r="N356" s="197"/>
      <c r="O356" s="197"/>
      <c r="P356" s="197"/>
      <c r="Q356" s="197"/>
      <c r="R356" s="197"/>
      <c r="S356" s="197"/>
      <c r="T356" s="198"/>
      <c r="AT356" s="199" t="s">
        <v>144</v>
      </c>
      <c r="AU356" s="199" t="s">
        <v>81</v>
      </c>
      <c r="AV356" s="11" t="s">
        <v>79</v>
      </c>
      <c r="AW356" s="11" t="s">
        <v>33</v>
      </c>
      <c r="AX356" s="11" t="s">
        <v>72</v>
      </c>
      <c r="AY356" s="199" t="s">
        <v>133</v>
      </c>
    </row>
    <row r="357" spans="2:65" s="12" customFormat="1" ht="11.25">
      <c r="B357" s="200"/>
      <c r="C357" s="201"/>
      <c r="D357" s="187" t="s">
        <v>144</v>
      </c>
      <c r="E357" s="202" t="s">
        <v>1</v>
      </c>
      <c r="F357" s="203" t="s">
        <v>1098</v>
      </c>
      <c r="G357" s="201"/>
      <c r="H357" s="204">
        <v>83.951999999999998</v>
      </c>
      <c r="I357" s="205"/>
      <c r="J357" s="201"/>
      <c r="K357" s="201"/>
      <c r="L357" s="206"/>
      <c r="M357" s="207"/>
      <c r="N357" s="208"/>
      <c r="O357" s="208"/>
      <c r="P357" s="208"/>
      <c r="Q357" s="208"/>
      <c r="R357" s="208"/>
      <c r="S357" s="208"/>
      <c r="T357" s="209"/>
      <c r="AT357" s="210" t="s">
        <v>144</v>
      </c>
      <c r="AU357" s="210" t="s">
        <v>81</v>
      </c>
      <c r="AV357" s="12" t="s">
        <v>81</v>
      </c>
      <c r="AW357" s="12" t="s">
        <v>33</v>
      </c>
      <c r="AX357" s="12" t="s">
        <v>72</v>
      </c>
      <c r="AY357" s="210" t="s">
        <v>133</v>
      </c>
    </row>
    <row r="358" spans="2:65" s="13" customFormat="1" ht="11.25">
      <c r="B358" s="211"/>
      <c r="C358" s="212"/>
      <c r="D358" s="187" t="s">
        <v>144</v>
      </c>
      <c r="E358" s="213" t="s">
        <v>1</v>
      </c>
      <c r="F358" s="214" t="s">
        <v>149</v>
      </c>
      <c r="G358" s="212"/>
      <c r="H358" s="215">
        <v>1077.011</v>
      </c>
      <c r="I358" s="216"/>
      <c r="J358" s="212"/>
      <c r="K358" s="212"/>
      <c r="L358" s="217"/>
      <c r="M358" s="218"/>
      <c r="N358" s="219"/>
      <c r="O358" s="219"/>
      <c r="P358" s="219"/>
      <c r="Q358" s="219"/>
      <c r="R358" s="219"/>
      <c r="S358" s="219"/>
      <c r="T358" s="220"/>
      <c r="AT358" s="221" t="s">
        <v>144</v>
      </c>
      <c r="AU358" s="221" t="s">
        <v>81</v>
      </c>
      <c r="AV358" s="13" t="s">
        <v>140</v>
      </c>
      <c r="AW358" s="13" t="s">
        <v>33</v>
      </c>
      <c r="AX358" s="13" t="s">
        <v>72</v>
      </c>
      <c r="AY358" s="221" t="s">
        <v>133</v>
      </c>
    </row>
    <row r="359" spans="2:65" s="12" customFormat="1" ht="11.25">
      <c r="B359" s="200"/>
      <c r="C359" s="201"/>
      <c r="D359" s="187" t="s">
        <v>144</v>
      </c>
      <c r="E359" s="202" t="s">
        <v>1</v>
      </c>
      <c r="F359" s="203" t="s">
        <v>1103</v>
      </c>
      <c r="G359" s="201"/>
      <c r="H359" s="204">
        <v>269.25299999999999</v>
      </c>
      <c r="I359" s="205"/>
      <c r="J359" s="201"/>
      <c r="K359" s="201"/>
      <c r="L359" s="206"/>
      <c r="M359" s="207"/>
      <c r="N359" s="208"/>
      <c r="O359" s="208"/>
      <c r="P359" s="208"/>
      <c r="Q359" s="208"/>
      <c r="R359" s="208"/>
      <c r="S359" s="208"/>
      <c r="T359" s="209"/>
      <c r="AT359" s="210" t="s">
        <v>144</v>
      </c>
      <c r="AU359" s="210" t="s">
        <v>81</v>
      </c>
      <c r="AV359" s="12" t="s">
        <v>81</v>
      </c>
      <c r="AW359" s="12" t="s">
        <v>33</v>
      </c>
      <c r="AX359" s="12" t="s">
        <v>79</v>
      </c>
      <c r="AY359" s="210" t="s">
        <v>133</v>
      </c>
    </row>
    <row r="360" spans="2:65" s="1" customFormat="1" ht="16.5" customHeight="1">
      <c r="B360" s="33"/>
      <c r="C360" s="175" t="s">
        <v>332</v>
      </c>
      <c r="D360" s="175" t="s">
        <v>135</v>
      </c>
      <c r="E360" s="176" t="s">
        <v>451</v>
      </c>
      <c r="F360" s="177" t="s">
        <v>452</v>
      </c>
      <c r="G360" s="178" t="s">
        <v>211</v>
      </c>
      <c r="H360" s="179">
        <v>2066.846</v>
      </c>
      <c r="I360" s="180"/>
      <c r="J360" s="181">
        <f>ROUND(I360*H360,2)</f>
        <v>0</v>
      </c>
      <c r="K360" s="177" t="s">
        <v>159</v>
      </c>
      <c r="L360" s="37"/>
      <c r="M360" s="182" t="s">
        <v>1</v>
      </c>
      <c r="N360" s="183" t="s">
        <v>43</v>
      </c>
      <c r="O360" s="59"/>
      <c r="P360" s="184">
        <f>O360*H360</f>
        <v>0</v>
      </c>
      <c r="Q360" s="184">
        <v>0</v>
      </c>
      <c r="R360" s="184">
        <f>Q360*H360</f>
        <v>0</v>
      </c>
      <c r="S360" s="184">
        <v>0</v>
      </c>
      <c r="T360" s="185">
        <f>S360*H360</f>
        <v>0</v>
      </c>
      <c r="AR360" s="16" t="s">
        <v>140</v>
      </c>
      <c r="AT360" s="16" t="s">
        <v>135</v>
      </c>
      <c r="AU360" s="16" t="s">
        <v>81</v>
      </c>
      <c r="AY360" s="16" t="s">
        <v>133</v>
      </c>
      <c r="BE360" s="186">
        <f>IF(N360="základní",J360,0)</f>
        <v>0</v>
      </c>
      <c r="BF360" s="186">
        <f>IF(N360="snížená",J360,0)</f>
        <v>0</v>
      </c>
      <c r="BG360" s="186">
        <f>IF(N360="zákl. přenesená",J360,0)</f>
        <v>0</v>
      </c>
      <c r="BH360" s="186">
        <f>IF(N360="sníž. přenesená",J360,0)</f>
        <v>0</v>
      </c>
      <c r="BI360" s="186">
        <f>IF(N360="nulová",J360,0)</f>
        <v>0</v>
      </c>
      <c r="BJ360" s="16" t="s">
        <v>79</v>
      </c>
      <c r="BK360" s="186">
        <f>ROUND(I360*H360,2)</f>
        <v>0</v>
      </c>
      <c r="BL360" s="16" t="s">
        <v>140</v>
      </c>
      <c r="BM360" s="16" t="s">
        <v>1104</v>
      </c>
    </row>
    <row r="361" spans="2:65" s="1" customFormat="1" ht="11.25">
      <c r="B361" s="33"/>
      <c r="C361" s="34"/>
      <c r="D361" s="187" t="s">
        <v>142</v>
      </c>
      <c r="E361" s="34"/>
      <c r="F361" s="188" t="s">
        <v>452</v>
      </c>
      <c r="G361" s="34"/>
      <c r="H361" s="34"/>
      <c r="I361" s="103"/>
      <c r="J361" s="34"/>
      <c r="K361" s="34"/>
      <c r="L361" s="37"/>
      <c r="M361" s="189"/>
      <c r="N361" s="59"/>
      <c r="O361" s="59"/>
      <c r="P361" s="59"/>
      <c r="Q361" s="59"/>
      <c r="R361" s="59"/>
      <c r="S361" s="59"/>
      <c r="T361" s="60"/>
      <c r="AT361" s="16" t="s">
        <v>142</v>
      </c>
      <c r="AU361" s="16" t="s">
        <v>81</v>
      </c>
    </row>
    <row r="362" spans="2:65" s="12" customFormat="1" ht="11.25">
      <c r="B362" s="200"/>
      <c r="C362" s="201"/>
      <c r="D362" s="187" t="s">
        <v>144</v>
      </c>
      <c r="E362" s="202" t="s">
        <v>1</v>
      </c>
      <c r="F362" s="203" t="s">
        <v>1105</v>
      </c>
      <c r="G362" s="201"/>
      <c r="H362" s="204">
        <v>2066.846</v>
      </c>
      <c r="I362" s="205"/>
      <c r="J362" s="201"/>
      <c r="K362" s="201"/>
      <c r="L362" s="206"/>
      <c r="M362" s="207"/>
      <c r="N362" s="208"/>
      <c r="O362" s="208"/>
      <c r="P362" s="208"/>
      <c r="Q362" s="208"/>
      <c r="R362" s="208"/>
      <c r="S362" s="208"/>
      <c r="T362" s="209"/>
      <c r="AT362" s="210" t="s">
        <v>144</v>
      </c>
      <c r="AU362" s="210" t="s">
        <v>81</v>
      </c>
      <c r="AV362" s="12" t="s">
        <v>81</v>
      </c>
      <c r="AW362" s="12" t="s">
        <v>33</v>
      </c>
      <c r="AX362" s="12" t="s">
        <v>79</v>
      </c>
      <c r="AY362" s="210" t="s">
        <v>133</v>
      </c>
    </row>
    <row r="363" spans="2:65" s="1" customFormat="1" ht="16.5" customHeight="1">
      <c r="B363" s="33"/>
      <c r="C363" s="175" t="s">
        <v>346</v>
      </c>
      <c r="D363" s="175" t="s">
        <v>135</v>
      </c>
      <c r="E363" s="176" t="s">
        <v>456</v>
      </c>
      <c r="F363" s="177" t="s">
        <v>457</v>
      </c>
      <c r="G363" s="178" t="s">
        <v>211</v>
      </c>
      <c r="H363" s="179">
        <v>12401.075999999999</v>
      </c>
      <c r="I363" s="180"/>
      <c r="J363" s="181">
        <f>ROUND(I363*H363,2)</f>
        <v>0</v>
      </c>
      <c r="K363" s="177" t="s">
        <v>159</v>
      </c>
      <c r="L363" s="37"/>
      <c r="M363" s="182" t="s">
        <v>1</v>
      </c>
      <c r="N363" s="183" t="s">
        <v>43</v>
      </c>
      <c r="O363" s="59"/>
      <c r="P363" s="184">
        <f>O363*H363</f>
        <v>0</v>
      </c>
      <c r="Q363" s="184">
        <v>0</v>
      </c>
      <c r="R363" s="184">
        <f>Q363*H363</f>
        <v>0</v>
      </c>
      <c r="S363" s="184">
        <v>0</v>
      </c>
      <c r="T363" s="185">
        <f>S363*H363</f>
        <v>0</v>
      </c>
      <c r="AR363" s="16" t="s">
        <v>140</v>
      </c>
      <c r="AT363" s="16" t="s">
        <v>135</v>
      </c>
      <c r="AU363" s="16" t="s">
        <v>81</v>
      </c>
      <c r="AY363" s="16" t="s">
        <v>133</v>
      </c>
      <c r="BE363" s="186">
        <f>IF(N363="základní",J363,0)</f>
        <v>0</v>
      </c>
      <c r="BF363" s="186">
        <f>IF(N363="snížená",J363,0)</f>
        <v>0</v>
      </c>
      <c r="BG363" s="186">
        <f>IF(N363="zákl. přenesená",J363,0)</f>
        <v>0</v>
      </c>
      <c r="BH363" s="186">
        <f>IF(N363="sníž. přenesená",J363,0)</f>
        <v>0</v>
      </c>
      <c r="BI363" s="186">
        <f>IF(N363="nulová",J363,0)</f>
        <v>0</v>
      </c>
      <c r="BJ363" s="16" t="s">
        <v>79</v>
      </c>
      <c r="BK363" s="186">
        <f>ROUND(I363*H363,2)</f>
        <v>0</v>
      </c>
      <c r="BL363" s="16" t="s">
        <v>140</v>
      </c>
      <c r="BM363" s="16" t="s">
        <v>1106</v>
      </c>
    </row>
    <row r="364" spans="2:65" s="1" customFormat="1" ht="11.25">
      <c r="B364" s="33"/>
      <c r="C364" s="34"/>
      <c r="D364" s="187" t="s">
        <v>142</v>
      </c>
      <c r="E364" s="34"/>
      <c r="F364" s="188" t="s">
        <v>457</v>
      </c>
      <c r="G364" s="34"/>
      <c r="H364" s="34"/>
      <c r="I364" s="103"/>
      <c r="J364" s="34"/>
      <c r="K364" s="34"/>
      <c r="L364" s="37"/>
      <c r="M364" s="189"/>
      <c r="N364" s="59"/>
      <c r="O364" s="59"/>
      <c r="P364" s="59"/>
      <c r="Q364" s="59"/>
      <c r="R364" s="59"/>
      <c r="S364" s="59"/>
      <c r="T364" s="60"/>
      <c r="AT364" s="16" t="s">
        <v>142</v>
      </c>
      <c r="AU364" s="16" t="s">
        <v>81</v>
      </c>
    </row>
    <row r="365" spans="2:65" s="12" customFormat="1" ht="11.25">
      <c r="B365" s="200"/>
      <c r="C365" s="201"/>
      <c r="D365" s="187" t="s">
        <v>144</v>
      </c>
      <c r="E365" s="202" t="s">
        <v>1</v>
      </c>
      <c r="F365" s="203" t="s">
        <v>1107</v>
      </c>
      <c r="G365" s="201"/>
      <c r="H365" s="204">
        <v>12401.075999999999</v>
      </c>
      <c r="I365" s="205"/>
      <c r="J365" s="201"/>
      <c r="K365" s="201"/>
      <c r="L365" s="206"/>
      <c r="M365" s="207"/>
      <c r="N365" s="208"/>
      <c r="O365" s="208"/>
      <c r="P365" s="208"/>
      <c r="Q365" s="208"/>
      <c r="R365" s="208"/>
      <c r="S365" s="208"/>
      <c r="T365" s="209"/>
      <c r="AT365" s="210" t="s">
        <v>144</v>
      </c>
      <c r="AU365" s="210" t="s">
        <v>81</v>
      </c>
      <c r="AV365" s="12" t="s">
        <v>81</v>
      </c>
      <c r="AW365" s="12" t="s">
        <v>33</v>
      </c>
      <c r="AX365" s="12" t="s">
        <v>79</v>
      </c>
      <c r="AY365" s="210" t="s">
        <v>133</v>
      </c>
    </row>
    <row r="366" spans="2:65" s="1" customFormat="1" ht="16.5" customHeight="1">
      <c r="B366" s="33"/>
      <c r="C366" s="175" t="s">
        <v>353</v>
      </c>
      <c r="D366" s="175" t="s">
        <v>135</v>
      </c>
      <c r="E366" s="176" t="s">
        <v>461</v>
      </c>
      <c r="F366" s="177" t="s">
        <v>462</v>
      </c>
      <c r="G366" s="178" t="s">
        <v>211</v>
      </c>
      <c r="H366" s="179">
        <v>688.94899999999996</v>
      </c>
      <c r="I366" s="180"/>
      <c r="J366" s="181">
        <f>ROUND(I366*H366,2)</f>
        <v>0</v>
      </c>
      <c r="K366" s="177" t="s">
        <v>159</v>
      </c>
      <c r="L366" s="37"/>
      <c r="M366" s="182" t="s">
        <v>1</v>
      </c>
      <c r="N366" s="183" t="s">
        <v>43</v>
      </c>
      <c r="O366" s="59"/>
      <c r="P366" s="184">
        <f>O366*H366</f>
        <v>0</v>
      </c>
      <c r="Q366" s="184">
        <v>0</v>
      </c>
      <c r="R366" s="184">
        <f>Q366*H366</f>
        <v>0</v>
      </c>
      <c r="S366" s="184">
        <v>0</v>
      </c>
      <c r="T366" s="185">
        <f>S366*H366</f>
        <v>0</v>
      </c>
      <c r="AR366" s="16" t="s">
        <v>140</v>
      </c>
      <c r="AT366" s="16" t="s">
        <v>135</v>
      </c>
      <c r="AU366" s="16" t="s">
        <v>81</v>
      </c>
      <c r="AY366" s="16" t="s">
        <v>133</v>
      </c>
      <c r="BE366" s="186">
        <f>IF(N366="základní",J366,0)</f>
        <v>0</v>
      </c>
      <c r="BF366" s="186">
        <f>IF(N366="snížená",J366,0)</f>
        <v>0</v>
      </c>
      <c r="BG366" s="186">
        <f>IF(N366="zákl. přenesená",J366,0)</f>
        <v>0</v>
      </c>
      <c r="BH366" s="186">
        <f>IF(N366="sníž. přenesená",J366,0)</f>
        <v>0</v>
      </c>
      <c r="BI366" s="186">
        <f>IF(N366="nulová",J366,0)</f>
        <v>0</v>
      </c>
      <c r="BJ366" s="16" t="s">
        <v>79</v>
      </c>
      <c r="BK366" s="186">
        <f>ROUND(I366*H366,2)</f>
        <v>0</v>
      </c>
      <c r="BL366" s="16" t="s">
        <v>140</v>
      </c>
      <c r="BM366" s="16" t="s">
        <v>1108</v>
      </c>
    </row>
    <row r="367" spans="2:65" s="1" customFormat="1" ht="11.25">
      <c r="B367" s="33"/>
      <c r="C367" s="34"/>
      <c r="D367" s="187" t="s">
        <v>142</v>
      </c>
      <c r="E367" s="34"/>
      <c r="F367" s="188" t="s">
        <v>462</v>
      </c>
      <c r="G367" s="34"/>
      <c r="H367" s="34"/>
      <c r="I367" s="103"/>
      <c r="J367" s="34"/>
      <c r="K367" s="34"/>
      <c r="L367" s="37"/>
      <c r="M367" s="189"/>
      <c r="N367" s="59"/>
      <c r="O367" s="59"/>
      <c r="P367" s="59"/>
      <c r="Q367" s="59"/>
      <c r="R367" s="59"/>
      <c r="S367" s="59"/>
      <c r="T367" s="60"/>
      <c r="AT367" s="16" t="s">
        <v>142</v>
      </c>
      <c r="AU367" s="16" t="s">
        <v>81</v>
      </c>
    </row>
    <row r="368" spans="2:65" s="12" customFormat="1" ht="11.25">
      <c r="B368" s="200"/>
      <c r="C368" s="201"/>
      <c r="D368" s="187" t="s">
        <v>144</v>
      </c>
      <c r="E368" s="202" t="s">
        <v>1</v>
      </c>
      <c r="F368" s="203" t="s">
        <v>1109</v>
      </c>
      <c r="G368" s="201"/>
      <c r="H368" s="204">
        <v>688.94899999999996</v>
      </c>
      <c r="I368" s="205"/>
      <c r="J368" s="201"/>
      <c r="K368" s="201"/>
      <c r="L368" s="206"/>
      <c r="M368" s="207"/>
      <c r="N368" s="208"/>
      <c r="O368" s="208"/>
      <c r="P368" s="208"/>
      <c r="Q368" s="208"/>
      <c r="R368" s="208"/>
      <c r="S368" s="208"/>
      <c r="T368" s="209"/>
      <c r="AT368" s="210" t="s">
        <v>144</v>
      </c>
      <c r="AU368" s="210" t="s">
        <v>81</v>
      </c>
      <c r="AV368" s="12" t="s">
        <v>81</v>
      </c>
      <c r="AW368" s="12" t="s">
        <v>33</v>
      </c>
      <c r="AX368" s="12" t="s">
        <v>79</v>
      </c>
      <c r="AY368" s="210" t="s">
        <v>133</v>
      </c>
    </row>
    <row r="369" spans="2:65" s="1" customFormat="1" ht="16.5" customHeight="1">
      <c r="B369" s="33"/>
      <c r="C369" s="175" t="s">
        <v>360</v>
      </c>
      <c r="D369" s="175" t="s">
        <v>135</v>
      </c>
      <c r="E369" s="176" t="s">
        <v>466</v>
      </c>
      <c r="F369" s="177" t="s">
        <v>467</v>
      </c>
      <c r="G369" s="178" t="s">
        <v>211</v>
      </c>
      <c r="H369" s="179">
        <v>4133.6940000000004</v>
      </c>
      <c r="I369" s="180"/>
      <c r="J369" s="181">
        <f>ROUND(I369*H369,2)</f>
        <v>0</v>
      </c>
      <c r="K369" s="177" t="s">
        <v>159</v>
      </c>
      <c r="L369" s="37"/>
      <c r="M369" s="182" t="s">
        <v>1</v>
      </c>
      <c r="N369" s="183" t="s">
        <v>43</v>
      </c>
      <c r="O369" s="59"/>
      <c r="P369" s="184">
        <f>O369*H369</f>
        <v>0</v>
      </c>
      <c r="Q369" s="184">
        <v>0</v>
      </c>
      <c r="R369" s="184">
        <f>Q369*H369</f>
        <v>0</v>
      </c>
      <c r="S369" s="184">
        <v>0</v>
      </c>
      <c r="T369" s="185">
        <f>S369*H369</f>
        <v>0</v>
      </c>
      <c r="AR369" s="16" t="s">
        <v>140</v>
      </c>
      <c r="AT369" s="16" t="s">
        <v>135</v>
      </c>
      <c r="AU369" s="16" t="s">
        <v>81</v>
      </c>
      <c r="AY369" s="16" t="s">
        <v>133</v>
      </c>
      <c r="BE369" s="186">
        <f>IF(N369="základní",J369,0)</f>
        <v>0</v>
      </c>
      <c r="BF369" s="186">
        <f>IF(N369="snížená",J369,0)</f>
        <v>0</v>
      </c>
      <c r="BG369" s="186">
        <f>IF(N369="zákl. přenesená",J369,0)</f>
        <v>0</v>
      </c>
      <c r="BH369" s="186">
        <f>IF(N369="sníž. přenesená",J369,0)</f>
        <v>0</v>
      </c>
      <c r="BI369" s="186">
        <f>IF(N369="nulová",J369,0)</f>
        <v>0</v>
      </c>
      <c r="BJ369" s="16" t="s">
        <v>79</v>
      </c>
      <c r="BK369" s="186">
        <f>ROUND(I369*H369,2)</f>
        <v>0</v>
      </c>
      <c r="BL369" s="16" t="s">
        <v>140</v>
      </c>
      <c r="BM369" s="16" t="s">
        <v>1110</v>
      </c>
    </row>
    <row r="370" spans="2:65" s="1" customFormat="1" ht="11.25">
      <c r="B370" s="33"/>
      <c r="C370" s="34"/>
      <c r="D370" s="187" t="s">
        <v>142</v>
      </c>
      <c r="E370" s="34"/>
      <c r="F370" s="188" t="s">
        <v>467</v>
      </c>
      <c r="G370" s="34"/>
      <c r="H370" s="34"/>
      <c r="I370" s="103"/>
      <c r="J370" s="34"/>
      <c r="K370" s="34"/>
      <c r="L370" s="37"/>
      <c r="M370" s="189"/>
      <c r="N370" s="59"/>
      <c r="O370" s="59"/>
      <c r="P370" s="59"/>
      <c r="Q370" s="59"/>
      <c r="R370" s="59"/>
      <c r="S370" s="59"/>
      <c r="T370" s="60"/>
      <c r="AT370" s="16" t="s">
        <v>142</v>
      </c>
      <c r="AU370" s="16" t="s">
        <v>81</v>
      </c>
    </row>
    <row r="371" spans="2:65" s="12" customFormat="1" ht="11.25">
      <c r="B371" s="200"/>
      <c r="C371" s="201"/>
      <c r="D371" s="187" t="s">
        <v>144</v>
      </c>
      <c r="E371" s="202" t="s">
        <v>1</v>
      </c>
      <c r="F371" s="203" t="s">
        <v>1111</v>
      </c>
      <c r="G371" s="201"/>
      <c r="H371" s="204">
        <v>4133.6940000000004</v>
      </c>
      <c r="I371" s="205"/>
      <c r="J371" s="201"/>
      <c r="K371" s="201"/>
      <c r="L371" s="206"/>
      <c r="M371" s="207"/>
      <c r="N371" s="208"/>
      <c r="O371" s="208"/>
      <c r="P371" s="208"/>
      <c r="Q371" s="208"/>
      <c r="R371" s="208"/>
      <c r="S371" s="208"/>
      <c r="T371" s="209"/>
      <c r="AT371" s="210" t="s">
        <v>144</v>
      </c>
      <c r="AU371" s="210" t="s">
        <v>81</v>
      </c>
      <c r="AV371" s="12" t="s">
        <v>81</v>
      </c>
      <c r="AW371" s="12" t="s">
        <v>33</v>
      </c>
      <c r="AX371" s="12" t="s">
        <v>79</v>
      </c>
      <c r="AY371" s="210" t="s">
        <v>133</v>
      </c>
    </row>
    <row r="372" spans="2:65" s="1" customFormat="1" ht="16.5" customHeight="1">
      <c r="B372" s="33"/>
      <c r="C372" s="175" t="s">
        <v>367</v>
      </c>
      <c r="D372" s="175" t="s">
        <v>135</v>
      </c>
      <c r="E372" s="176" t="s">
        <v>471</v>
      </c>
      <c r="F372" s="177" t="s">
        <v>472</v>
      </c>
      <c r="G372" s="178" t="s">
        <v>211</v>
      </c>
      <c r="H372" s="179">
        <v>2755.7939999999999</v>
      </c>
      <c r="I372" s="180"/>
      <c r="J372" s="181">
        <f>ROUND(I372*H372,2)</f>
        <v>0</v>
      </c>
      <c r="K372" s="177" t="s">
        <v>159</v>
      </c>
      <c r="L372" s="37"/>
      <c r="M372" s="182" t="s">
        <v>1</v>
      </c>
      <c r="N372" s="183" t="s">
        <v>43</v>
      </c>
      <c r="O372" s="59"/>
      <c r="P372" s="184">
        <f>O372*H372</f>
        <v>0</v>
      </c>
      <c r="Q372" s="184">
        <v>0</v>
      </c>
      <c r="R372" s="184">
        <f>Q372*H372</f>
        <v>0</v>
      </c>
      <c r="S372" s="184">
        <v>0</v>
      </c>
      <c r="T372" s="185">
        <f>S372*H372</f>
        <v>0</v>
      </c>
      <c r="AR372" s="16" t="s">
        <v>140</v>
      </c>
      <c r="AT372" s="16" t="s">
        <v>135</v>
      </c>
      <c r="AU372" s="16" t="s">
        <v>81</v>
      </c>
      <c r="AY372" s="16" t="s">
        <v>133</v>
      </c>
      <c r="BE372" s="186">
        <f>IF(N372="základní",J372,0)</f>
        <v>0</v>
      </c>
      <c r="BF372" s="186">
        <f>IF(N372="snížená",J372,0)</f>
        <v>0</v>
      </c>
      <c r="BG372" s="186">
        <f>IF(N372="zákl. přenesená",J372,0)</f>
        <v>0</v>
      </c>
      <c r="BH372" s="186">
        <f>IF(N372="sníž. přenesená",J372,0)</f>
        <v>0</v>
      </c>
      <c r="BI372" s="186">
        <f>IF(N372="nulová",J372,0)</f>
        <v>0</v>
      </c>
      <c r="BJ372" s="16" t="s">
        <v>79</v>
      </c>
      <c r="BK372" s="186">
        <f>ROUND(I372*H372,2)</f>
        <v>0</v>
      </c>
      <c r="BL372" s="16" t="s">
        <v>140</v>
      </c>
      <c r="BM372" s="16" t="s">
        <v>1112</v>
      </c>
    </row>
    <row r="373" spans="2:65" s="1" customFormat="1" ht="11.25">
      <c r="B373" s="33"/>
      <c r="C373" s="34"/>
      <c r="D373" s="187" t="s">
        <v>142</v>
      </c>
      <c r="E373" s="34"/>
      <c r="F373" s="188" t="s">
        <v>472</v>
      </c>
      <c r="G373" s="34"/>
      <c r="H373" s="34"/>
      <c r="I373" s="103"/>
      <c r="J373" s="34"/>
      <c r="K373" s="34"/>
      <c r="L373" s="37"/>
      <c r="M373" s="189"/>
      <c r="N373" s="59"/>
      <c r="O373" s="59"/>
      <c r="P373" s="59"/>
      <c r="Q373" s="59"/>
      <c r="R373" s="59"/>
      <c r="S373" s="59"/>
      <c r="T373" s="60"/>
      <c r="AT373" s="16" t="s">
        <v>142</v>
      </c>
      <c r="AU373" s="16" t="s">
        <v>81</v>
      </c>
    </row>
    <row r="374" spans="2:65" s="12" customFormat="1" ht="11.25">
      <c r="B374" s="200"/>
      <c r="C374" s="201"/>
      <c r="D374" s="187" t="s">
        <v>144</v>
      </c>
      <c r="E374" s="202" t="s">
        <v>1</v>
      </c>
      <c r="F374" s="203" t="s">
        <v>1113</v>
      </c>
      <c r="G374" s="201"/>
      <c r="H374" s="204">
        <v>2755.7939999999999</v>
      </c>
      <c r="I374" s="205"/>
      <c r="J374" s="201"/>
      <c r="K374" s="201"/>
      <c r="L374" s="206"/>
      <c r="M374" s="207"/>
      <c r="N374" s="208"/>
      <c r="O374" s="208"/>
      <c r="P374" s="208"/>
      <c r="Q374" s="208"/>
      <c r="R374" s="208"/>
      <c r="S374" s="208"/>
      <c r="T374" s="209"/>
      <c r="AT374" s="210" t="s">
        <v>144</v>
      </c>
      <c r="AU374" s="210" t="s">
        <v>81</v>
      </c>
      <c r="AV374" s="12" t="s">
        <v>81</v>
      </c>
      <c r="AW374" s="12" t="s">
        <v>33</v>
      </c>
      <c r="AX374" s="12" t="s">
        <v>79</v>
      </c>
      <c r="AY374" s="210" t="s">
        <v>133</v>
      </c>
    </row>
    <row r="375" spans="2:65" s="1" customFormat="1" ht="16.5" customHeight="1">
      <c r="B375" s="33"/>
      <c r="C375" s="175" t="s">
        <v>402</v>
      </c>
      <c r="D375" s="175" t="s">
        <v>135</v>
      </c>
      <c r="E375" s="176" t="s">
        <v>476</v>
      </c>
      <c r="F375" s="177" t="s">
        <v>477</v>
      </c>
      <c r="G375" s="178" t="s">
        <v>211</v>
      </c>
      <c r="H375" s="179">
        <v>1692.7460000000001</v>
      </c>
      <c r="I375" s="180"/>
      <c r="J375" s="181">
        <f>ROUND(I375*H375,2)</f>
        <v>0</v>
      </c>
      <c r="K375" s="177" t="s">
        <v>159</v>
      </c>
      <c r="L375" s="37"/>
      <c r="M375" s="182" t="s">
        <v>1</v>
      </c>
      <c r="N375" s="183" t="s">
        <v>43</v>
      </c>
      <c r="O375" s="59"/>
      <c r="P375" s="184">
        <f>O375*H375</f>
        <v>0</v>
      </c>
      <c r="Q375" s="184">
        <v>0</v>
      </c>
      <c r="R375" s="184">
        <f>Q375*H375</f>
        <v>0</v>
      </c>
      <c r="S375" s="184">
        <v>0</v>
      </c>
      <c r="T375" s="185">
        <f>S375*H375</f>
        <v>0</v>
      </c>
      <c r="AR375" s="16" t="s">
        <v>140</v>
      </c>
      <c r="AT375" s="16" t="s">
        <v>135</v>
      </c>
      <c r="AU375" s="16" t="s">
        <v>81</v>
      </c>
      <c r="AY375" s="16" t="s">
        <v>133</v>
      </c>
      <c r="BE375" s="186">
        <f>IF(N375="základní",J375,0)</f>
        <v>0</v>
      </c>
      <c r="BF375" s="186">
        <f>IF(N375="snížená",J375,0)</f>
        <v>0</v>
      </c>
      <c r="BG375" s="186">
        <f>IF(N375="zákl. přenesená",J375,0)</f>
        <v>0</v>
      </c>
      <c r="BH375" s="186">
        <f>IF(N375="sníž. přenesená",J375,0)</f>
        <v>0</v>
      </c>
      <c r="BI375" s="186">
        <f>IF(N375="nulová",J375,0)</f>
        <v>0</v>
      </c>
      <c r="BJ375" s="16" t="s">
        <v>79</v>
      </c>
      <c r="BK375" s="186">
        <f>ROUND(I375*H375,2)</f>
        <v>0</v>
      </c>
      <c r="BL375" s="16" t="s">
        <v>140</v>
      </c>
      <c r="BM375" s="16" t="s">
        <v>1114</v>
      </c>
    </row>
    <row r="376" spans="2:65" s="1" customFormat="1" ht="11.25">
      <c r="B376" s="33"/>
      <c r="C376" s="34"/>
      <c r="D376" s="187" t="s">
        <v>142</v>
      </c>
      <c r="E376" s="34"/>
      <c r="F376" s="188" t="s">
        <v>477</v>
      </c>
      <c r="G376" s="34"/>
      <c r="H376" s="34"/>
      <c r="I376" s="103"/>
      <c r="J376" s="34"/>
      <c r="K376" s="34"/>
      <c r="L376" s="37"/>
      <c r="M376" s="189"/>
      <c r="N376" s="59"/>
      <c r="O376" s="59"/>
      <c r="P376" s="59"/>
      <c r="Q376" s="59"/>
      <c r="R376" s="59"/>
      <c r="S376" s="59"/>
      <c r="T376" s="60"/>
      <c r="AT376" s="16" t="s">
        <v>142</v>
      </c>
      <c r="AU376" s="16" t="s">
        <v>81</v>
      </c>
    </row>
    <row r="377" spans="2:65" s="11" customFormat="1" ht="11.25">
      <c r="B377" s="190"/>
      <c r="C377" s="191"/>
      <c r="D377" s="187" t="s">
        <v>144</v>
      </c>
      <c r="E377" s="192" t="s">
        <v>1</v>
      </c>
      <c r="F377" s="193" t="s">
        <v>479</v>
      </c>
      <c r="G377" s="191"/>
      <c r="H377" s="192" t="s">
        <v>1</v>
      </c>
      <c r="I377" s="194"/>
      <c r="J377" s="191"/>
      <c r="K377" s="191"/>
      <c r="L377" s="195"/>
      <c r="M377" s="196"/>
      <c r="N377" s="197"/>
      <c r="O377" s="197"/>
      <c r="P377" s="197"/>
      <c r="Q377" s="197"/>
      <c r="R377" s="197"/>
      <c r="S377" s="197"/>
      <c r="T377" s="198"/>
      <c r="AT377" s="199" t="s">
        <v>144</v>
      </c>
      <c r="AU377" s="199" t="s">
        <v>81</v>
      </c>
      <c r="AV377" s="11" t="s">
        <v>79</v>
      </c>
      <c r="AW377" s="11" t="s">
        <v>33</v>
      </c>
      <c r="AX377" s="11" t="s">
        <v>72</v>
      </c>
      <c r="AY377" s="199" t="s">
        <v>133</v>
      </c>
    </row>
    <row r="378" spans="2:65" s="11" customFormat="1" ht="11.25">
      <c r="B378" s="190"/>
      <c r="C378" s="191"/>
      <c r="D378" s="187" t="s">
        <v>144</v>
      </c>
      <c r="E378" s="192" t="s">
        <v>1</v>
      </c>
      <c r="F378" s="193" t="s">
        <v>226</v>
      </c>
      <c r="G378" s="191"/>
      <c r="H378" s="192" t="s">
        <v>1</v>
      </c>
      <c r="I378" s="194"/>
      <c r="J378" s="191"/>
      <c r="K378" s="191"/>
      <c r="L378" s="195"/>
      <c r="M378" s="196"/>
      <c r="N378" s="197"/>
      <c r="O378" s="197"/>
      <c r="P378" s="197"/>
      <c r="Q378" s="197"/>
      <c r="R378" s="197"/>
      <c r="S378" s="197"/>
      <c r="T378" s="198"/>
      <c r="AT378" s="199" t="s">
        <v>144</v>
      </c>
      <c r="AU378" s="199" t="s">
        <v>81</v>
      </c>
      <c r="AV378" s="11" t="s">
        <v>79</v>
      </c>
      <c r="AW378" s="11" t="s">
        <v>33</v>
      </c>
      <c r="AX378" s="11" t="s">
        <v>72</v>
      </c>
      <c r="AY378" s="199" t="s">
        <v>133</v>
      </c>
    </row>
    <row r="379" spans="2:65" s="12" customFormat="1" ht="11.25">
      <c r="B379" s="200"/>
      <c r="C379" s="201"/>
      <c r="D379" s="187" t="s">
        <v>144</v>
      </c>
      <c r="E379" s="202" t="s">
        <v>1</v>
      </c>
      <c r="F379" s="203" t="s">
        <v>1115</v>
      </c>
      <c r="G379" s="201"/>
      <c r="H379" s="204">
        <v>38.726999999999997</v>
      </c>
      <c r="I379" s="205"/>
      <c r="J379" s="201"/>
      <c r="K379" s="201"/>
      <c r="L379" s="206"/>
      <c r="M379" s="207"/>
      <c r="N379" s="208"/>
      <c r="O379" s="208"/>
      <c r="P379" s="208"/>
      <c r="Q379" s="208"/>
      <c r="R379" s="208"/>
      <c r="S379" s="208"/>
      <c r="T379" s="209"/>
      <c r="AT379" s="210" t="s">
        <v>144</v>
      </c>
      <c r="AU379" s="210" t="s">
        <v>81</v>
      </c>
      <c r="AV379" s="12" t="s">
        <v>81</v>
      </c>
      <c r="AW379" s="12" t="s">
        <v>33</v>
      </c>
      <c r="AX379" s="12" t="s">
        <v>72</v>
      </c>
      <c r="AY379" s="210" t="s">
        <v>133</v>
      </c>
    </row>
    <row r="380" spans="2:65" s="12" customFormat="1" ht="11.25">
      <c r="B380" s="200"/>
      <c r="C380" s="201"/>
      <c r="D380" s="187" t="s">
        <v>144</v>
      </c>
      <c r="E380" s="202" t="s">
        <v>1</v>
      </c>
      <c r="F380" s="203" t="s">
        <v>1116</v>
      </c>
      <c r="G380" s="201"/>
      <c r="H380" s="204">
        <v>16.280999999999999</v>
      </c>
      <c r="I380" s="205"/>
      <c r="J380" s="201"/>
      <c r="K380" s="201"/>
      <c r="L380" s="206"/>
      <c r="M380" s="207"/>
      <c r="N380" s="208"/>
      <c r="O380" s="208"/>
      <c r="P380" s="208"/>
      <c r="Q380" s="208"/>
      <c r="R380" s="208"/>
      <c r="S380" s="208"/>
      <c r="T380" s="209"/>
      <c r="AT380" s="210" t="s">
        <v>144</v>
      </c>
      <c r="AU380" s="210" t="s">
        <v>81</v>
      </c>
      <c r="AV380" s="12" t="s">
        <v>81</v>
      </c>
      <c r="AW380" s="12" t="s">
        <v>33</v>
      </c>
      <c r="AX380" s="12" t="s">
        <v>72</v>
      </c>
      <c r="AY380" s="210" t="s">
        <v>133</v>
      </c>
    </row>
    <row r="381" spans="2:65" s="12" customFormat="1" ht="11.25">
      <c r="B381" s="200"/>
      <c r="C381" s="201"/>
      <c r="D381" s="187" t="s">
        <v>144</v>
      </c>
      <c r="E381" s="202" t="s">
        <v>1</v>
      </c>
      <c r="F381" s="203" t="s">
        <v>1117</v>
      </c>
      <c r="G381" s="201"/>
      <c r="H381" s="204">
        <v>468.10599999999999</v>
      </c>
      <c r="I381" s="205"/>
      <c r="J381" s="201"/>
      <c r="K381" s="201"/>
      <c r="L381" s="206"/>
      <c r="M381" s="207"/>
      <c r="N381" s="208"/>
      <c r="O381" s="208"/>
      <c r="P381" s="208"/>
      <c r="Q381" s="208"/>
      <c r="R381" s="208"/>
      <c r="S381" s="208"/>
      <c r="T381" s="209"/>
      <c r="AT381" s="210" t="s">
        <v>144</v>
      </c>
      <c r="AU381" s="210" t="s">
        <v>81</v>
      </c>
      <c r="AV381" s="12" t="s">
        <v>81</v>
      </c>
      <c r="AW381" s="12" t="s">
        <v>33</v>
      </c>
      <c r="AX381" s="12" t="s">
        <v>72</v>
      </c>
      <c r="AY381" s="210" t="s">
        <v>133</v>
      </c>
    </row>
    <row r="382" spans="2:65" s="12" customFormat="1" ht="11.25">
      <c r="B382" s="200"/>
      <c r="C382" s="201"/>
      <c r="D382" s="187" t="s">
        <v>144</v>
      </c>
      <c r="E382" s="202" t="s">
        <v>1</v>
      </c>
      <c r="F382" s="203" t="s">
        <v>1118</v>
      </c>
      <c r="G382" s="201"/>
      <c r="H382" s="204">
        <v>995.14099999999996</v>
      </c>
      <c r="I382" s="205"/>
      <c r="J382" s="201"/>
      <c r="K382" s="201"/>
      <c r="L382" s="206"/>
      <c r="M382" s="207"/>
      <c r="N382" s="208"/>
      <c r="O382" s="208"/>
      <c r="P382" s="208"/>
      <c r="Q382" s="208"/>
      <c r="R382" s="208"/>
      <c r="S382" s="208"/>
      <c r="T382" s="209"/>
      <c r="AT382" s="210" t="s">
        <v>144</v>
      </c>
      <c r="AU382" s="210" t="s">
        <v>81</v>
      </c>
      <c r="AV382" s="12" t="s">
        <v>81</v>
      </c>
      <c r="AW382" s="12" t="s">
        <v>33</v>
      </c>
      <c r="AX382" s="12" t="s">
        <v>72</v>
      </c>
      <c r="AY382" s="210" t="s">
        <v>133</v>
      </c>
    </row>
    <row r="383" spans="2:65" s="12" customFormat="1" ht="11.25">
      <c r="B383" s="200"/>
      <c r="C383" s="201"/>
      <c r="D383" s="187" t="s">
        <v>144</v>
      </c>
      <c r="E383" s="202" t="s">
        <v>1</v>
      </c>
      <c r="F383" s="203" t="s">
        <v>1119</v>
      </c>
      <c r="G383" s="201"/>
      <c r="H383" s="204">
        <v>109.592</v>
      </c>
      <c r="I383" s="205"/>
      <c r="J383" s="201"/>
      <c r="K383" s="201"/>
      <c r="L383" s="206"/>
      <c r="M383" s="207"/>
      <c r="N383" s="208"/>
      <c r="O383" s="208"/>
      <c r="P383" s="208"/>
      <c r="Q383" s="208"/>
      <c r="R383" s="208"/>
      <c r="S383" s="208"/>
      <c r="T383" s="209"/>
      <c r="AT383" s="210" t="s">
        <v>144</v>
      </c>
      <c r="AU383" s="210" t="s">
        <v>81</v>
      </c>
      <c r="AV383" s="12" t="s">
        <v>81</v>
      </c>
      <c r="AW383" s="12" t="s">
        <v>33</v>
      </c>
      <c r="AX383" s="12" t="s">
        <v>72</v>
      </c>
      <c r="AY383" s="210" t="s">
        <v>133</v>
      </c>
    </row>
    <row r="384" spans="2:65" s="12" customFormat="1" ht="11.25">
      <c r="B384" s="200"/>
      <c r="C384" s="201"/>
      <c r="D384" s="187" t="s">
        <v>144</v>
      </c>
      <c r="E384" s="202" t="s">
        <v>1</v>
      </c>
      <c r="F384" s="203" t="s">
        <v>1120</v>
      </c>
      <c r="G384" s="201"/>
      <c r="H384" s="204">
        <v>42.084000000000003</v>
      </c>
      <c r="I384" s="205"/>
      <c r="J384" s="201"/>
      <c r="K384" s="201"/>
      <c r="L384" s="206"/>
      <c r="M384" s="207"/>
      <c r="N384" s="208"/>
      <c r="O384" s="208"/>
      <c r="P384" s="208"/>
      <c r="Q384" s="208"/>
      <c r="R384" s="208"/>
      <c r="S384" s="208"/>
      <c r="T384" s="209"/>
      <c r="AT384" s="210" t="s">
        <v>144</v>
      </c>
      <c r="AU384" s="210" t="s">
        <v>81</v>
      </c>
      <c r="AV384" s="12" t="s">
        <v>81</v>
      </c>
      <c r="AW384" s="12" t="s">
        <v>33</v>
      </c>
      <c r="AX384" s="12" t="s">
        <v>72</v>
      </c>
      <c r="AY384" s="210" t="s">
        <v>133</v>
      </c>
    </row>
    <row r="385" spans="2:65" s="12" customFormat="1" ht="11.25">
      <c r="B385" s="200"/>
      <c r="C385" s="201"/>
      <c r="D385" s="187" t="s">
        <v>144</v>
      </c>
      <c r="E385" s="202" t="s">
        <v>1</v>
      </c>
      <c r="F385" s="203" t="s">
        <v>1121</v>
      </c>
      <c r="G385" s="201"/>
      <c r="H385" s="204">
        <v>22.815000000000001</v>
      </c>
      <c r="I385" s="205"/>
      <c r="J385" s="201"/>
      <c r="K385" s="201"/>
      <c r="L385" s="206"/>
      <c r="M385" s="207"/>
      <c r="N385" s="208"/>
      <c r="O385" s="208"/>
      <c r="P385" s="208"/>
      <c r="Q385" s="208"/>
      <c r="R385" s="208"/>
      <c r="S385" s="208"/>
      <c r="T385" s="209"/>
      <c r="AT385" s="210" t="s">
        <v>144</v>
      </c>
      <c r="AU385" s="210" t="s">
        <v>81</v>
      </c>
      <c r="AV385" s="12" t="s">
        <v>81</v>
      </c>
      <c r="AW385" s="12" t="s">
        <v>33</v>
      </c>
      <c r="AX385" s="12" t="s">
        <v>72</v>
      </c>
      <c r="AY385" s="210" t="s">
        <v>133</v>
      </c>
    </row>
    <row r="386" spans="2:65" s="13" customFormat="1" ht="11.25">
      <c r="B386" s="211"/>
      <c r="C386" s="212"/>
      <c r="D386" s="187" t="s">
        <v>144</v>
      </c>
      <c r="E386" s="213" t="s">
        <v>1</v>
      </c>
      <c r="F386" s="214" t="s">
        <v>149</v>
      </c>
      <c r="G386" s="212"/>
      <c r="H386" s="215">
        <v>1692.7460000000001</v>
      </c>
      <c r="I386" s="216"/>
      <c r="J386" s="212"/>
      <c r="K386" s="212"/>
      <c r="L386" s="217"/>
      <c r="M386" s="218"/>
      <c r="N386" s="219"/>
      <c r="O386" s="219"/>
      <c r="P386" s="219"/>
      <c r="Q386" s="219"/>
      <c r="R386" s="219"/>
      <c r="S386" s="219"/>
      <c r="T386" s="220"/>
      <c r="AT386" s="221" t="s">
        <v>144</v>
      </c>
      <c r="AU386" s="221" t="s">
        <v>81</v>
      </c>
      <c r="AV386" s="13" t="s">
        <v>140</v>
      </c>
      <c r="AW386" s="13" t="s">
        <v>33</v>
      </c>
      <c r="AX386" s="13" t="s">
        <v>79</v>
      </c>
      <c r="AY386" s="221" t="s">
        <v>133</v>
      </c>
    </row>
    <row r="387" spans="2:65" s="1" customFormat="1" ht="16.5" customHeight="1">
      <c r="B387" s="33"/>
      <c r="C387" s="222" t="s">
        <v>425</v>
      </c>
      <c r="D387" s="222" t="s">
        <v>505</v>
      </c>
      <c r="E387" s="223" t="s">
        <v>506</v>
      </c>
      <c r="F387" s="224" t="s">
        <v>507</v>
      </c>
      <c r="G387" s="225" t="s">
        <v>508</v>
      </c>
      <c r="H387" s="226">
        <v>3308.748</v>
      </c>
      <c r="I387" s="227"/>
      <c r="J387" s="228">
        <f>ROUND(I387*H387,2)</f>
        <v>0</v>
      </c>
      <c r="K387" s="224" t="s">
        <v>159</v>
      </c>
      <c r="L387" s="229"/>
      <c r="M387" s="230" t="s">
        <v>1</v>
      </c>
      <c r="N387" s="231" t="s">
        <v>43</v>
      </c>
      <c r="O387" s="59"/>
      <c r="P387" s="184">
        <f>O387*H387</f>
        <v>0</v>
      </c>
      <c r="Q387" s="184">
        <v>1</v>
      </c>
      <c r="R387" s="184">
        <f>Q387*H387</f>
        <v>3308.748</v>
      </c>
      <c r="S387" s="184">
        <v>0</v>
      </c>
      <c r="T387" s="185">
        <f>S387*H387</f>
        <v>0</v>
      </c>
      <c r="AR387" s="16" t="s">
        <v>188</v>
      </c>
      <c r="AT387" s="16" t="s">
        <v>505</v>
      </c>
      <c r="AU387" s="16" t="s">
        <v>81</v>
      </c>
      <c r="AY387" s="16" t="s">
        <v>133</v>
      </c>
      <c r="BE387" s="186">
        <f>IF(N387="základní",J387,0)</f>
        <v>0</v>
      </c>
      <c r="BF387" s="186">
        <f>IF(N387="snížená",J387,0)</f>
        <v>0</v>
      </c>
      <c r="BG387" s="186">
        <f>IF(N387="zákl. přenesená",J387,0)</f>
        <v>0</v>
      </c>
      <c r="BH387" s="186">
        <f>IF(N387="sníž. přenesená",J387,0)</f>
        <v>0</v>
      </c>
      <c r="BI387" s="186">
        <f>IF(N387="nulová",J387,0)</f>
        <v>0</v>
      </c>
      <c r="BJ387" s="16" t="s">
        <v>79</v>
      </c>
      <c r="BK387" s="186">
        <f>ROUND(I387*H387,2)</f>
        <v>0</v>
      </c>
      <c r="BL387" s="16" t="s">
        <v>140</v>
      </c>
      <c r="BM387" s="16" t="s">
        <v>1122</v>
      </c>
    </row>
    <row r="388" spans="2:65" s="1" customFormat="1" ht="11.25">
      <c r="B388" s="33"/>
      <c r="C388" s="34"/>
      <c r="D388" s="187" t="s">
        <v>142</v>
      </c>
      <c r="E388" s="34"/>
      <c r="F388" s="188" t="s">
        <v>510</v>
      </c>
      <c r="G388" s="34"/>
      <c r="H388" s="34"/>
      <c r="I388" s="103"/>
      <c r="J388" s="34"/>
      <c r="K388" s="34"/>
      <c r="L388" s="37"/>
      <c r="M388" s="189"/>
      <c r="N388" s="59"/>
      <c r="O388" s="59"/>
      <c r="P388" s="59"/>
      <c r="Q388" s="59"/>
      <c r="R388" s="59"/>
      <c r="S388" s="59"/>
      <c r="T388" s="60"/>
      <c r="AT388" s="16" t="s">
        <v>142</v>
      </c>
      <c r="AU388" s="16" t="s">
        <v>81</v>
      </c>
    </row>
    <row r="389" spans="2:65" s="12" customFormat="1" ht="11.25">
      <c r="B389" s="200"/>
      <c r="C389" s="201"/>
      <c r="D389" s="187" t="s">
        <v>144</v>
      </c>
      <c r="E389" s="202" t="s">
        <v>1</v>
      </c>
      <c r="F389" s="203" t="s">
        <v>1123</v>
      </c>
      <c r="G389" s="201"/>
      <c r="H389" s="204">
        <v>3308.748</v>
      </c>
      <c r="I389" s="205"/>
      <c r="J389" s="201"/>
      <c r="K389" s="201"/>
      <c r="L389" s="206"/>
      <c r="M389" s="207"/>
      <c r="N389" s="208"/>
      <c r="O389" s="208"/>
      <c r="P389" s="208"/>
      <c r="Q389" s="208"/>
      <c r="R389" s="208"/>
      <c r="S389" s="208"/>
      <c r="T389" s="209"/>
      <c r="AT389" s="210" t="s">
        <v>144</v>
      </c>
      <c r="AU389" s="210" t="s">
        <v>81</v>
      </c>
      <c r="AV389" s="12" t="s">
        <v>81</v>
      </c>
      <c r="AW389" s="12" t="s">
        <v>33</v>
      </c>
      <c r="AX389" s="12" t="s">
        <v>79</v>
      </c>
      <c r="AY389" s="210" t="s">
        <v>133</v>
      </c>
    </row>
    <row r="390" spans="2:65" s="1" customFormat="1" ht="16.5" customHeight="1">
      <c r="B390" s="33"/>
      <c r="C390" s="175" t="s">
        <v>435</v>
      </c>
      <c r="D390" s="175" t="s">
        <v>135</v>
      </c>
      <c r="E390" s="176" t="s">
        <v>513</v>
      </c>
      <c r="F390" s="177" t="s">
        <v>514</v>
      </c>
      <c r="G390" s="178" t="s">
        <v>211</v>
      </c>
      <c r="H390" s="179">
        <v>608.12300000000005</v>
      </c>
      <c r="I390" s="180"/>
      <c r="J390" s="181">
        <f>ROUND(I390*H390,2)</f>
        <v>0</v>
      </c>
      <c r="K390" s="177" t="s">
        <v>159</v>
      </c>
      <c r="L390" s="37"/>
      <c r="M390" s="182" t="s">
        <v>1</v>
      </c>
      <c r="N390" s="183" t="s">
        <v>43</v>
      </c>
      <c r="O390" s="59"/>
      <c r="P390" s="184">
        <f>O390*H390</f>
        <v>0</v>
      </c>
      <c r="Q390" s="184">
        <v>0</v>
      </c>
      <c r="R390" s="184">
        <f>Q390*H390</f>
        <v>0</v>
      </c>
      <c r="S390" s="184">
        <v>0</v>
      </c>
      <c r="T390" s="185">
        <f>S390*H390</f>
        <v>0</v>
      </c>
      <c r="AR390" s="16" t="s">
        <v>140</v>
      </c>
      <c r="AT390" s="16" t="s">
        <v>135</v>
      </c>
      <c r="AU390" s="16" t="s">
        <v>81</v>
      </c>
      <c r="AY390" s="16" t="s">
        <v>133</v>
      </c>
      <c r="BE390" s="186">
        <f>IF(N390="základní",J390,0)</f>
        <v>0</v>
      </c>
      <c r="BF390" s="186">
        <f>IF(N390="snížená",J390,0)</f>
        <v>0</v>
      </c>
      <c r="BG390" s="186">
        <f>IF(N390="zákl. přenesená",J390,0)</f>
        <v>0</v>
      </c>
      <c r="BH390" s="186">
        <f>IF(N390="sníž. přenesená",J390,0)</f>
        <v>0</v>
      </c>
      <c r="BI390" s="186">
        <f>IF(N390="nulová",J390,0)</f>
        <v>0</v>
      </c>
      <c r="BJ390" s="16" t="s">
        <v>79</v>
      </c>
      <c r="BK390" s="186">
        <f>ROUND(I390*H390,2)</f>
        <v>0</v>
      </c>
      <c r="BL390" s="16" t="s">
        <v>140</v>
      </c>
      <c r="BM390" s="16" t="s">
        <v>1124</v>
      </c>
    </row>
    <row r="391" spans="2:65" s="1" customFormat="1" ht="11.25">
      <c r="B391" s="33"/>
      <c r="C391" s="34"/>
      <c r="D391" s="187" t="s">
        <v>142</v>
      </c>
      <c r="E391" s="34"/>
      <c r="F391" s="188" t="s">
        <v>514</v>
      </c>
      <c r="G391" s="34"/>
      <c r="H391" s="34"/>
      <c r="I391" s="103"/>
      <c r="J391" s="34"/>
      <c r="K391" s="34"/>
      <c r="L391" s="37"/>
      <c r="M391" s="189"/>
      <c r="N391" s="59"/>
      <c r="O391" s="59"/>
      <c r="P391" s="59"/>
      <c r="Q391" s="59"/>
      <c r="R391" s="59"/>
      <c r="S391" s="59"/>
      <c r="T391" s="60"/>
      <c r="AT391" s="16" t="s">
        <v>142</v>
      </c>
      <c r="AU391" s="16" t="s">
        <v>81</v>
      </c>
    </row>
    <row r="392" spans="2:65" s="11" customFormat="1" ht="11.25">
      <c r="B392" s="190"/>
      <c r="C392" s="191"/>
      <c r="D392" s="187" t="s">
        <v>144</v>
      </c>
      <c r="E392" s="192" t="s">
        <v>1</v>
      </c>
      <c r="F392" s="193" t="s">
        <v>516</v>
      </c>
      <c r="G392" s="191"/>
      <c r="H392" s="192" t="s">
        <v>1</v>
      </c>
      <c r="I392" s="194"/>
      <c r="J392" s="191"/>
      <c r="K392" s="191"/>
      <c r="L392" s="195"/>
      <c r="M392" s="196"/>
      <c r="N392" s="197"/>
      <c r="O392" s="197"/>
      <c r="P392" s="197"/>
      <c r="Q392" s="197"/>
      <c r="R392" s="197"/>
      <c r="S392" s="197"/>
      <c r="T392" s="198"/>
      <c r="AT392" s="199" t="s">
        <v>144</v>
      </c>
      <c r="AU392" s="199" t="s">
        <v>81</v>
      </c>
      <c r="AV392" s="11" t="s">
        <v>79</v>
      </c>
      <c r="AW392" s="11" t="s">
        <v>33</v>
      </c>
      <c r="AX392" s="11" t="s">
        <v>72</v>
      </c>
      <c r="AY392" s="199" t="s">
        <v>133</v>
      </c>
    </row>
    <row r="393" spans="2:65" s="11" customFormat="1" ht="11.25">
      <c r="B393" s="190"/>
      <c r="C393" s="191"/>
      <c r="D393" s="187" t="s">
        <v>144</v>
      </c>
      <c r="E393" s="192" t="s">
        <v>1</v>
      </c>
      <c r="F393" s="193" t="s">
        <v>517</v>
      </c>
      <c r="G393" s="191"/>
      <c r="H393" s="192" t="s">
        <v>1</v>
      </c>
      <c r="I393" s="194"/>
      <c r="J393" s="191"/>
      <c r="K393" s="191"/>
      <c r="L393" s="195"/>
      <c r="M393" s="196"/>
      <c r="N393" s="197"/>
      <c r="O393" s="197"/>
      <c r="P393" s="197"/>
      <c r="Q393" s="197"/>
      <c r="R393" s="197"/>
      <c r="S393" s="197"/>
      <c r="T393" s="198"/>
      <c r="AT393" s="199" t="s">
        <v>144</v>
      </c>
      <c r="AU393" s="199" t="s">
        <v>81</v>
      </c>
      <c r="AV393" s="11" t="s">
        <v>79</v>
      </c>
      <c r="AW393" s="11" t="s">
        <v>33</v>
      </c>
      <c r="AX393" s="11" t="s">
        <v>72</v>
      </c>
      <c r="AY393" s="199" t="s">
        <v>133</v>
      </c>
    </row>
    <row r="394" spans="2:65" s="12" customFormat="1" ht="11.25">
      <c r="B394" s="200"/>
      <c r="C394" s="201"/>
      <c r="D394" s="187" t="s">
        <v>144</v>
      </c>
      <c r="E394" s="202" t="s">
        <v>1</v>
      </c>
      <c r="F394" s="203" t="s">
        <v>1125</v>
      </c>
      <c r="G394" s="201"/>
      <c r="H394" s="204">
        <v>12.385999999999999</v>
      </c>
      <c r="I394" s="205"/>
      <c r="J394" s="201"/>
      <c r="K394" s="201"/>
      <c r="L394" s="206"/>
      <c r="M394" s="207"/>
      <c r="N394" s="208"/>
      <c r="O394" s="208"/>
      <c r="P394" s="208"/>
      <c r="Q394" s="208"/>
      <c r="R394" s="208"/>
      <c r="S394" s="208"/>
      <c r="T394" s="209"/>
      <c r="AT394" s="210" t="s">
        <v>144</v>
      </c>
      <c r="AU394" s="210" t="s">
        <v>81</v>
      </c>
      <c r="AV394" s="12" t="s">
        <v>81</v>
      </c>
      <c r="AW394" s="12" t="s">
        <v>33</v>
      </c>
      <c r="AX394" s="12" t="s">
        <v>72</v>
      </c>
      <c r="AY394" s="210" t="s">
        <v>133</v>
      </c>
    </row>
    <row r="395" spans="2:65" s="12" customFormat="1" ht="11.25">
      <c r="B395" s="200"/>
      <c r="C395" s="201"/>
      <c r="D395" s="187" t="s">
        <v>144</v>
      </c>
      <c r="E395" s="202" t="s">
        <v>1</v>
      </c>
      <c r="F395" s="203" t="s">
        <v>1126</v>
      </c>
      <c r="G395" s="201"/>
      <c r="H395" s="204">
        <v>4.2869999999999999</v>
      </c>
      <c r="I395" s="205"/>
      <c r="J395" s="201"/>
      <c r="K395" s="201"/>
      <c r="L395" s="206"/>
      <c r="M395" s="207"/>
      <c r="N395" s="208"/>
      <c r="O395" s="208"/>
      <c r="P395" s="208"/>
      <c r="Q395" s="208"/>
      <c r="R395" s="208"/>
      <c r="S395" s="208"/>
      <c r="T395" s="209"/>
      <c r="AT395" s="210" t="s">
        <v>144</v>
      </c>
      <c r="AU395" s="210" t="s">
        <v>81</v>
      </c>
      <c r="AV395" s="12" t="s">
        <v>81</v>
      </c>
      <c r="AW395" s="12" t="s">
        <v>33</v>
      </c>
      <c r="AX395" s="12" t="s">
        <v>72</v>
      </c>
      <c r="AY395" s="210" t="s">
        <v>133</v>
      </c>
    </row>
    <row r="396" spans="2:65" s="12" customFormat="1" ht="11.25">
      <c r="B396" s="200"/>
      <c r="C396" s="201"/>
      <c r="D396" s="187" t="s">
        <v>144</v>
      </c>
      <c r="E396" s="202" t="s">
        <v>1</v>
      </c>
      <c r="F396" s="203" t="s">
        <v>1127</v>
      </c>
      <c r="G396" s="201"/>
      <c r="H396" s="204">
        <v>198.71199999999999</v>
      </c>
      <c r="I396" s="205"/>
      <c r="J396" s="201"/>
      <c r="K396" s="201"/>
      <c r="L396" s="206"/>
      <c r="M396" s="207"/>
      <c r="N396" s="208"/>
      <c r="O396" s="208"/>
      <c r="P396" s="208"/>
      <c r="Q396" s="208"/>
      <c r="R396" s="208"/>
      <c r="S396" s="208"/>
      <c r="T396" s="209"/>
      <c r="AT396" s="210" t="s">
        <v>144</v>
      </c>
      <c r="AU396" s="210" t="s">
        <v>81</v>
      </c>
      <c r="AV396" s="12" t="s">
        <v>81</v>
      </c>
      <c r="AW396" s="12" t="s">
        <v>33</v>
      </c>
      <c r="AX396" s="12" t="s">
        <v>72</v>
      </c>
      <c r="AY396" s="210" t="s">
        <v>133</v>
      </c>
    </row>
    <row r="397" spans="2:65" s="12" customFormat="1" ht="11.25">
      <c r="B397" s="200"/>
      <c r="C397" s="201"/>
      <c r="D397" s="187" t="s">
        <v>144</v>
      </c>
      <c r="E397" s="202" t="s">
        <v>1</v>
      </c>
      <c r="F397" s="203" t="s">
        <v>1128</v>
      </c>
      <c r="G397" s="201"/>
      <c r="H397" s="204">
        <v>309.61399999999998</v>
      </c>
      <c r="I397" s="205"/>
      <c r="J397" s="201"/>
      <c r="K397" s="201"/>
      <c r="L397" s="206"/>
      <c r="M397" s="207"/>
      <c r="N397" s="208"/>
      <c r="O397" s="208"/>
      <c r="P397" s="208"/>
      <c r="Q397" s="208"/>
      <c r="R397" s="208"/>
      <c r="S397" s="208"/>
      <c r="T397" s="209"/>
      <c r="AT397" s="210" t="s">
        <v>144</v>
      </c>
      <c r="AU397" s="210" t="s">
        <v>81</v>
      </c>
      <c r="AV397" s="12" t="s">
        <v>81</v>
      </c>
      <c r="AW397" s="12" t="s">
        <v>33</v>
      </c>
      <c r="AX397" s="12" t="s">
        <v>72</v>
      </c>
      <c r="AY397" s="210" t="s">
        <v>133</v>
      </c>
    </row>
    <row r="398" spans="2:65" s="12" customFormat="1" ht="11.25">
      <c r="B398" s="200"/>
      <c r="C398" s="201"/>
      <c r="D398" s="187" t="s">
        <v>144</v>
      </c>
      <c r="E398" s="202" t="s">
        <v>1</v>
      </c>
      <c r="F398" s="203" t="s">
        <v>1129</v>
      </c>
      <c r="G398" s="201"/>
      <c r="H398" s="204">
        <v>41.274999999999999</v>
      </c>
      <c r="I398" s="205"/>
      <c r="J398" s="201"/>
      <c r="K398" s="201"/>
      <c r="L398" s="206"/>
      <c r="M398" s="207"/>
      <c r="N398" s="208"/>
      <c r="O398" s="208"/>
      <c r="P398" s="208"/>
      <c r="Q398" s="208"/>
      <c r="R398" s="208"/>
      <c r="S398" s="208"/>
      <c r="T398" s="209"/>
      <c r="AT398" s="210" t="s">
        <v>144</v>
      </c>
      <c r="AU398" s="210" t="s">
        <v>81</v>
      </c>
      <c r="AV398" s="12" t="s">
        <v>81</v>
      </c>
      <c r="AW398" s="12" t="s">
        <v>33</v>
      </c>
      <c r="AX398" s="12" t="s">
        <v>72</v>
      </c>
      <c r="AY398" s="210" t="s">
        <v>133</v>
      </c>
    </row>
    <row r="399" spans="2:65" s="12" customFormat="1" ht="11.25">
      <c r="B399" s="200"/>
      <c r="C399" s="201"/>
      <c r="D399" s="187" t="s">
        <v>144</v>
      </c>
      <c r="E399" s="202" t="s">
        <v>1</v>
      </c>
      <c r="F399" s="203" t="s">
        <v>1130</v>
      </c>
      <c r="G399" s="201"/>
      <c r="H399" s="204">
        <v>12.622999999999999</v>
      </c>
      <c r="I399" s="205"/>
      <c r="J399" s="201"/>
      <c r="K399" s="201"/>
      <c r="L399" s="206"/>
      <c r="M399" s="207"/>
      <c r="N399" s="208"/>
      <c r="O399" s="208"/>
      <c r="P399" s="208"/>
      <c r="Q399" s="208"/>
      <c r="R399" s="208"/>
      <c r="S399" s="208"/>
      <c r="T399" s="209"/>
      <c r="AT399" s="210" t="s">
        <v>144</v>
      </c>
      <c r="AU399" s="210" t="s">
        <v>81</v>
      </c>
      <c r="AV399" s="12" t="s">
        <v>81</v>
      </c>
      <c r="AW399" s="12" t="s">
        <v>33</v>
      </c>
      <c r="AX399" s="12" t="s">
        <v>72</v>
      </c>
      <c r="AY399" s="210" t="s">
        <v>133</v>
      </c>
    </row>
    <row r="400" spans="2:65" s="12" customFormat="1" ht="11.25">
      <c r="B400" s="200"/>
      <c r="C400" s="201"/>
      <c r="D400" s="187" t="s">
        <v>144</v>
      </c>
      <c r="E400" s="202" t="s">
        <v>1</v>
      </c>
      <c r="F400" s="203" t="s">
        <v>1131</v>
      </c>
      <c r="G400" s="201"/>
      <c r="H400" s="204">
        <v>6.7619999999999996</v>
      </c>
      <c r="I400" s="205"/>
      <c r="J400" s="201"/>
      <c r="K400" s="201"/>
      <c r="L400" s="206"/>
      <c r="M400" s="207"/>
      <c r="N400" s="208"/>
      <c r="O400" s="208"/>
      <c r="P400" s="208"/>
      <c r="Q400" s="208"/>
      <c r="R400" s="208"/>
      <c r="S400" s="208"/>
      <c r="T400" s="209"/>
      <c r="AT400" s="210" t="s">
        <v>144</v>
      </c>
      <c r="AU400" s="210" t="s">
        <v>81</v>
      </c>
      <c r="AV400" s="12" t="s">
        <v>81</v>
      </c>
      <c r="AW400" s="12" t="s">
        <v>33</v>
      </c>
      <c r="AX400" s="12" t="s">
        <v>72</v>
      </c>
      <c r="AY400" s="210" t="s">
        <v>133</v>
      </c>
    </row>
    <row r="401" spans="2:65" s="11" customFormat="1" ht="11.25">
      <c r="B401" s="190"/>
      <c r="C401" s="191"/>
      <c r="D401" s="187" t="s">
        <v>144</v>
      </c>
      <c r="E401" s="192" t="s">
        <v>1</v>
      </c>
      <c r="F401" s="193" t="s">
        <v>530</v>
      </c>
      <c r="G401" s="191"/>
      <c r="H401" s="192" t="s">
        <v>1</v>
      </c>
      <c r="I401" s="194"/>
      <c r="J401" s="191"/>
      <c r="K401" s="191"/>
      <c r="L401" s="195"/>
      <c r="M401" s="196"/>
      <c r="N401" s="197"/>
      <c r="O401" s="197"/>
      <c r="P401" s="197"/>
      <c r="Q401" s="197"/>
      <c r="R401" s="197"/>
      <c r="S401" s="197"/>
      <c r="T401" s="198"/>
      <c r="AT401" s="199" t="s">
        <v>144</v>
      </c>
      <c r="AU401" s="199" t="s">
        <v>81</v>
      </c>
      <c r="AV401" s="11" t="s">
        <v>79</v>
      </c>
      <c r="AW401" s="11" t="s">
        <v>33</v>
      </c>
      <c r="AX401" s="11" t="s">
        <v>72</v>
      </c>
      <c r="AY401" s="199" t="s">
        <v>133</v>
      </c>
    </row>
    <row r="402" spans="2:65" s="12" customFormat="1" ht="11.25">
      <c r="B402" s="200"/>
      <c r="C402" s="201"/>
      <c r="D402" s="187" t="s">
        <v>144</v>
      </c>
      <c r="E402" s="202" t="s">
        <v>1</v>
      </c>
      <c r="F402" s="203" t="s">
        <v>1132</v>
      </c>
      <c r="G402" s="201"/>
      <c r="H402" s="204">
        <v>22.463999999999999</v>
      </c>
      <c r="I402" s="205"/>
      <c r="J402" s="201"/>
      <c r="K402" s="201"/>
      <c r="L402" s="206"/>
      <c r="M402" s="207"/>
      <c r="N402" s="208"/>
      <c r="O402" s="208"/>
      <c r="P402" s="208"/>
      <c r="Q402" s="208"/>
      <c r="R402" s="208"/>
      <c r="S402" s="208"/>
      <c r="T402" s="209"/>
      <c r="AT402" s="210" t="s">
        <v>144</v>
      </c>
      <c r="AU402" s="210" t="s">
        <v>81</v>
      </c>
      <c r="AV402" s="12" t="s">
        <v>81</v>
      </c>
      <c r="AW402" s="12" t="s">
        <v>33</v>
      </c>
      <c r="AX402" s="12" t="s">
        <v>72</v>
      </c>
      <c r="AY402" s="210" t="s">
        <v>133</v>
      </c>
    </row>
    <row r="403" spans="2:65" s="13" customFormat="1" ht="11.25">
      <c r="B403" s="211"/>
      <c r="C403" s="212"/>
      <c r="D403" s="187" t="s">
        <v>144</v>
      </c>
      <c r="E403" s="213" t="s">
        <v>1</v>
      </c>
      <c r="F403" s="214" t="s">
        <v>149</v>
      </c>
      <c r="G403" s="212"/>
      <c r="H403" s="215">
        <v>608.12300000000005</v>
      </c>
      <c r="I403" s="216"/>
      <c r="J403" s="212"/>
      <c r="K403" s="212"/>
      <c r="L403" s="217"/>
      <c r="M403" s="218"/>
      <c r="N403" s="219"/>
      <c r="O403" s="219"/>
      <c r="P403" s="219"/>
      <c r="Q403" s="219"/>
      <c r="R403" s="219"/>
      <c r="S403" s="219"/>
      <c r="T403" s="220"/>
      <c r="AT403" s="221" t="s">
        <v>144</v>
      </c>
      <c r="AU403" s="221" t="s">
        <v>81</v>
      </c>
      <c r="AV403" s="13" t="s">
        <v>140</v>
      </c>
      <c r="AW403" s="13" t="s">
        <v>33</v>
      </c>
      <c r="AX403" s="13" t="s">
        <v>79</v>
      </c>
      <c r="AY403" s="221" t="s">
        <v>133</v>
      </c>
    </row>
    <row r="404" spans="2:65" s="1" customFormat="1" ht="16.5" customHeight="1">
      <c r="B404" s="33"/>
      <c r="C404" s="222" t="s">
        <v>440</v>
      </c>
      <c r="D404" s="222" t="s">
        <v>505</v>
      </c>
      <c r="E404" s="223" t="s">
        <v>534</v>
      </c>
      <c r="F404" s="224" t="s">
        <v>535</v>
      </c>
      <c r="G404" s="225" t="s">
        <v>508</v>
      </c>
      <c r="H404" s="226">
        <v>1216.2460000000001</v>
      </c>
      <c r="I404" s="227"/>
      <c r="J404" s="228">
        <f>ROUND(I404*H404,2)</f>
        <v>0</v>
      </c>
      <c r="K404" s="224" t="s">
        <v>159</v>
      </c>
      <c r="L404" s="229"/>
      <c r="M404" s="230" t="s">
        <v>1</v>
      </c>
      <c r="N404" s="231" t="s">
        <v>43</v>
      </c>
      <c r="O404" s="59"/>
      <c r="P404" s="184">
        <f>O404*H404</f>
        <v>0</v>
      </c>
      <c r="Q404" s="184">
        <v>1</v>
      </c>
      <c r="R404" s="184">
        <f>Q404*H404</f>
        <v>1216.2460000000001</v>
      </c>
      <c r="S404" s="184">
        <v>0</v>
      </c>
      <c r="T404" s="185">
        <f>S404*H404</f>
        <v>0</v>
      </c>
      <c r="AR404" s="16" t="s">
        <v>188</v>
      </c>
      <c r="AT404" s="16" t="s">
        <v>505</v>
      </c>
      <c r="AU404" s="16" t="s">
        <v>81</v>
      </c>
      <c r="AY404" s="16" t="s">
        <v>133</v>
      </c>
      <c r="BE404" s="186">
        <f>IF(N404="základní",J404,0)</f>
        <v>0</v>
      </c>
      <c r="BF404" s="186">
        <f>IF(N404="snížená",J404,0)</f>
        <v>0</v>
      </c>
      <c r="BG404" s="186">
        <f>IF(N404="zákl. přenesená",J404,0)</f>
        <v>0</v>
      </c>
      <c r="BH404" s="186">
        <f>IF(N404="sníž. přenesená",J404,0)</f>
        <v>0</v>
      </c>
      <c r="BI404" s="186">
        <f>IF(N404="nulová",J404,0)</f>
        <v>0</v>
      </c>
      <c r="BJ404" s="16" t="s">
        <v>79</v>
      </c>
      <c r="BK404" s="186">
        <f>ROUND(I404*H404,2)</f>
        <v>0</v>
      </c>
      <c r="BL404" s="16" t="s">
        <v>140</v>
      </c>
      <c r="BM404" s="16" t="s">
        <v>1133</v>
      </c>
    </row>
    <row r="405" spans="2:65" s="1" customFormat="1" ht="11.25">
      <c r="B405" s="33"/>
      <c r="C405" s="34"/>
      <c r="D405" s="187" t="s">
        <v>142</v>
      </c>
      <c r="E405" s="34"/>
      <c r="F405" s="188" t="s">
        <v>535</v>
      </c>
      <c r="G405" s="34"/>
      <c r="H405" s="34"/>
      <c r="I405" s="103"/>
      <c r="J405" s="34"/>
      <c r="K405" s="34"/>
      <c r="L405" s="37"/>
      <c r="M405" s="189"/>
      <c r="N405" s="59"/>
      <c r="O405" s="59"/>
      <c r="P405" s="59"/>
      <c r="Q405" s="59"/>
      <c r="R405" s="59"/>
      <c r="S405" s="59"/>
      <c r="T405" s="60"/>
      <c r="AT405" s="16" t="s">
        <v>142</v>
      </c>
      <c r="AU405" s="16" t="s">
        <v>81</v>
      </c>
    </row>
    <row r="406" spans="2:65" s="12" customFormat="1" ht="11.25">
      <c r="B406" s="200"/>
      <c r="C406" s="201"/>
      <c r="D406" s="187" t="s">
        <v>144</v>
      </c>
      <c r="E406" s="202" t="s">
        <v>1</v>
      </c>
      <c r="F406" s="203" t="s">
        <v>1134</v>
      </c>
      <c r="G406" s="201"/>
      <c r="H406" s="204">
        <v>1216.2460000000001</v>
      </c>
      <c r="I406" s="205"/>
      <c r="J406" s="201"/>
      <c r="K406" s="201"/>
      <c r="L406" s="206"/>
      <c r="M406" s="207"/>
      <c r="N406" s="208"/>
      <c r="O406" s="208"/>
      <c r="P406" s="208"/>
      <c r="Q406" s="208"/>
      <c r="R406" s="208"/>
      <c r="S406" s="208"/>
      <c r="T406" s="209"/>
      <c r="AT406" s="210" t="s">
        <v>144</v>
      </c>
      <c r="AU406" s="210" t="s">
        <v>81</v>
      </c>
      <c r="AV406" s="12" t="s">
        <v>81</v>
      </c>
      <c r="AW406" s="12" t="s">
        <v>33</v>
      </c>
      <c r="AX406" s="12" t="s">
        <v>79</v>
      </c>
      <c r="AY406" s="210" t="s">
        <v>133</v>
      </c>
    </row>
    <row r="407" spans="2:65" s="1" customFormat="1" ht="16.5" customHeight="1">
      <c r="B407" s="33"/>
      <c r="C407" s="175" t="s">
        <v>445</v>
      </c>
      <c r="D407" s="175" t="s">
        <v>135</v>
      </c>
      <c r="E407" s="176" t="s">
        <v>539</v>
      </c>
      <c r="F407" s="177" t="s">
        <v>540</v>
      </c>
      <c r="G407" s="178" t="s">
        <v>138</v>
      </c>
      <c r="H407" s="179">
        <v>33.299999999999997</v>
      </c>
      <c r="I407" s="180"/>
      <c r="J407" s="181">
        <f>ROUND(I407*H407,2)</f>
        <v>0</v>
      </c>
      <c r="K407" s="177" t="s">
        <v>139</v>
      </c>
      <c r="L407" s="37"/>
      <c r="M407" s="182" t="s">
        <v>1</v>
      </c>
      <c r="N407" s="183" t="s">
        <v>43</v>
      </c>
      <c r="O407" s="59"/>
      <c r="P407" s="184">
        <f>O407*H407</f>
        <v>0</v>
      </c>
      <c r="Q407" s="184">
        <v>0</v>
      </c>
      <c r="R407" s="184">
        <f>Q407*H407</f>
        <v>0</v>
      </c>
      <c r="S407" s="184">
        <v>0</v>
      </c>
      <c r="T407" s="185">
        <f>S407*H407</f>
        <v>0</v>
      </c>
      <c r="AR407" s="16" t="s">
        <v>140</v>
      </c>
      <c r="AT407" s="16" t="s">
        <v>135</v>
      </c>
      <c r="AU407" s="16" t="s">
        <v>81</v>
      </c>
      <c r="AY407" s="16" t="s">
        <v>133</v>
      </c>
      <c r="BE407" s="186">
        <f>IF(N407="základní",J407,0)</f>
        <v>0</v>
      </c>
      <c r="BF407" s="186">
        <f>IF(N407="snížená",J407,0)</f>
        <v>0</v>
      </c>
      <c r="BG407" s="186">
        <f>IF(N407="zákl. přenesená",J407,0)</f>
        <v>0</v>
      </c>
      <c r="BH407" s="186">
        <f>IF(N407="sníž. přenesená",J407,0)</f>
        <v>0</v>
      </c>
      <c r="BI407" s="186">
        <f>IF(N407="nulová",J407,0)</f>
        <v>0</v>
      </c>
      <c r="BJ407" s="16" t="s">
        <v>79</v>
      </c>
      <c r="BK407" s="186">
        <f>ROUND(I407*H407,2)</f>
        <v>0</v>
      </c>
      <c r="BL407" s="16" t="s">
        <v>140</v>
      </c>
      <c r="BM407" s="16" t="s">
        <v>1135</v>
      </c>
    </row>
    <row r="408" spans="2:65" s="1" customFormat="1" ht="11.25">
      <c r="B408" s="33"/>
      <c r="C408" s="34"/>
      <c r="D408" s="187" t="s">
        <v>142</v>
      </c>
      <c r="E408" s="34"/>
      <c r="F408" s="188" t="s">
        <v>542</v>
      </c>
      <c r="G408" s="34"/>
      <c r="H408" s="34"/>
      <c r="I408" s="103"/>
      <c r="J408" s="34"/>
      <c r="K408" s="34"/>
      <c r="L408" s="37"/>
      <c r="M408" s="189"/>
      <c r="N408" s="59"/>
      <c r="O408" s="59"/>
      <c r="P408" s="59"/>
      <c r="Q408" s="59"/>
      <c r="R408" s="59"/>
      <c r="S408" s="59"/>
      <c r="T408" s="60"/>
      <c r="AT408" s="16" t="s">
        <v>142</v>
      </c>
      <c r="AU408" s="16" t="s">
        <v>81</v>
      </c>
    </row>
    <row r="409" spans="2:65" s="11" customFormat="1" ht="11.25">
      <c r="B409" s="190"/>
      <c r="C409" s="191"/>
      <c r="D409" s="187" t="s">
        <v>144</v>
      </c>
      <c r="E409" s="192" t="s">
        <v>1</v>
      </c>
      <c r="F409" s="193" t="s">
        <v>153</v>
      </c>
      <c r="G409" s="191"/>
      <c r="H409" s="192" t="s">
        <v>1</v>
      </c>
      <c r="I409" s="194"/>
      <c r="J409" s="191"/>
      <c r="K409" s="191"/>
      <c r="L409" s="195"/>
      <c r="M409" s="196"/>
      <c r="N409" s="197"/>
      <c r="O409" s="197"/>
      <c r="P409" s="197"/>
      <c r="Q409" s="197"/>
      <c r="R409" s="197"/>
      <c r="S409" s="197"/>
      <c r="T409" s="198"/>
      <c r="AT409" s="199" t="s">
        <v>144</v>
      </c>
      <c r="AU409" s="199" t="s">
        <v>81</v>
      </c>
      <c r="AV409" s="11" t="s">
        <v>79</v>
      </c>
      <c r="AW409" s="11" t="s">
        <v>33</v>
      </c>
      <c r="AX409" s="11" t="s">
        <v>72</v>
      </c>
      <c r="AY409" s="199" t="s">
        <v>133</v>
      </c>
    </row>
    <row r="410" spans="2:65" s="11" customFormat="1" ht="11.25">
      <c r="B410" s="190"/>
      <c r="C410" s="191"/>
      <c r="D410" s="187" t="s">
        <v>144</v>
      </c>
      <c r="E410" s="192" t="s">
        <v>1</v>
      </c>
      <c r="F410" s="193" t="s">
        <v>1136</v>
      </c>
      <c r="G410" s="191"/>
      <c r="H410" s="192" t="s">
        <v>1</v>
      </c>
      <c r="I410" s="194"/>
      <c r="J410" s="191"/>
      <c r="K410" s="191"/>
      <c r="L410" s="195"/>
      <c r="M410" s="196"/>
      <c r="N410" s="197"/>
      <c r="O410" s="197"/>
      <c r="P410" s="197"/>
      <c r="Q410" s="197"/>
      <c r="R410" s="197"/>
      <c r="S410" s="197"/>
      <c r="T410" s="198"/>
      <c r="AT410" s="199" t="s">
        <v>144</v>
      </c>
      <c r="AU410" s="199" t="s">
        <v>81</v>
      </c>
      <c r="AV410" s="11" t="s">
        <v>79</v>
      </c>
      <c r="AW410" s="11" t="s">
        <v>33</v>
      </c>
      <c r="AX410" s="11" t="s">
        <v>72</v>
      </c>
      <c r="AY410" s="199" t="s">
        <v>133</v>
      </c>
    </row>
    <row r="411" spans="2:65" s="12" customFormat="1" ht="11.25">
      <c r="B411" s="200"/>
      <c r="C411" s="201"/>
      <c r="D411" s="187" t="s">
        <v>144</v>
      </c>
      <c r="E411" s="202" t="s">
        <v>1</v>
      </c>
      <c r="F411" s="203" t="s">
        <v>1137</v>
      </c>
      <c r="G411" s="201"/>
      <c r="H411" s="204">
        <v>33.299999999999997</v>
      </c>
      <c r="I411" s="205"/>
      <c r="J411" s="201"/>
      <c r="K411" s="201"/>
      <c r="L411" s="206"/>
      <c r="M411" s="207"/>
      <c r="N411" s="208"/>
      <c r="O411" s="208"/>
      <c r="P411" s="208"/>
      <c r="Q411" s="208"/>
      <c r="R411" s="208"/>
      <c r="S411" s="208"/>
      <c r="T411" s="209"/>
      <c r="AT411" s="210" t="s">
        <v>144</v>
      </c>
      <c r="AU411" s="210" t="s">
        <v>81</v>
      </c>
      <c r="AV411" s="12" t="s">
        <v>81</v>
      </c>
      <c r="AW411" s="12" t="s">
        <v>33</v>
      </c>
      <c r="AX411" s="12" t="s">
        <v>72</v>
      </c>
      <c r="AY411" s="210" t="s">
        <v>133</v>
      </c>
    </row>
    <row r="412" spans="2:65" s="13" customFormat="1" ht="11.25">
      <c r="B412" s="211"/>
      <c r="C412" s="212"/>
      <c r="D412" s="187" t="s">
        <v>144</v>
      </c>
      <c r="E412" s="213" t="s">
        <v>1</v>
      </c>
      <c r="F412" s="214" t="s">
        <v>149</v>
      </c>
      <c r="G412" s="212"/>
      <c r="H412" s="215">
        <v>33.299999999999997</v>
      </c>
      <c r="I412" s="216"/>
      <c r="J412" s="212"/>
      <c r="K412" s="212"/>
      <c r="L412" s="217"/>
      <c r="M412" s="218"/>
      <c r="N412" s="219"/>
      <c r="O412" s="219"/>
      <c r="P412" s="219"/>
      <c r="Q412" s="219"/>
      <c r="R412" s="219"/>
      <c r="S412" s="219"/>
      <c r="T412" s="220"/>
      <c r="AT412" s="221" t="s">
        <v>144</v>
      </c>
      <c r="AU412" s="221" t="s">
        <v>81</v>
      </c>
      <c r="AV412" s="13" t="s">
        <v>140</v>
      </c>
      <c r="AW412" s="13" t="s">
        <v>33</v>
      </c>
      <c r="AX412" s="13" t="s">
        <v>79</v>
      </c>
      <c r="AY412" s="221" t="s">
        <v>133</v>
      </c>
    </row>
    <row r="413" spans="2:65" s="1" customFormat="1" ht="16.5" customHeight="1">
      <c r="B413" s="33"/>
      <c r="C413" s="222" t="s">
        <v>450</v>
      </c>
      <c r="D413" s="222" t="s">
        <v>505</v>
      </c>
      <c r="E413" s="223" t="s">
        <v>548</v>
      </c>
      <c r="F413" s="224" t="s">
        <v>549</v>
      </c>
      <c r="G413" s="225" t="s">
        <v>550</v>
      </c>
      <c r="H413" s="226">
        <v>6.66</v>
      </c>
      <c r="I413" s="227"/>
      <c r="J413" s="228">
        <f>ROUND(I413*H413,2)</f>
        <v>0</v>
      </c>
      <c r="K413" s="224" t="s">
        <v>159</v>
      </c>
      <c r="L413" s="229"/>
      <c r="M413" s="230" t="s">
        <v>1</v>
      </c>
      <c r="N413" s="231" t="s">
        <v>43</v>
      </c>
      <c r="O413" s="59"/>
      <c r="P413" s="184">
        <f>O413*H413</f>
        <v>0</v>
      </c>
      <c r="Q413" s="184">
        <v>1E-3</v>
      </c>
      <c r="R413" s="184">
        <f>Q413*H413</f>
        <v>6.6600000000000001E-3</v>
      </c>
      <c r="S413" s="184">
        <v>0</v>
      </c>
      <c r="T413" s="185">
        <f>S413*H413</f>
        <v>0</v>
      </c>
      <c r="AR413" s="16" t="s">
        <v>188</v>
      </c>
      <c r="AT413" s="16" t="s">
        <v>505</v>
      </c>
      <c r="AU413" s="16" t="s">
        <v>81</v>
      </c>
      <c r="AY413" s="16" t="s">
        <v>133</v>
      </c>
      <c r="BE413" s="186">
        <f>IF(N413="základní",J413,0)</f>
        <v>0</v>
      </c>
      <c r="BF413" s="186">
        <f>IF(N413="snížená",J413,0)</f>
        <v>0</v>
      </c>
      <c r="BG413" s="186">
        <f>IF(N413="zákl. přenesená",J413,0)</f>
        <v>0</v>
      </c>
      <c r="BH413" s="186">
        <f>IF(N413="sníž. přenesená",J413,0)</f>
        <v>0</v>
      </c>
      <c r="BI413" s="186">
        <f>IF(N413="nulová",J413,0)</f>
        <v>0</v>
      </c>
      <c r="BJ413" s="16" t="s">
        <v>79</v>
      </c>
      <c r="BK413" s="186">
        <f>ROUND(I413*H413,2)</f>
        <v>0</v>
      </c>
      <c r="BL413" s="16" t="s">
        <v>140</v>
      </c>
      <c r="BM413" s="16" t="s">
        <v>1138</v>
      </c>
    </row>
    <row r="414" spans="2:65" s="1" customFormat="1" ht="11.25">
      <c r="B414" s="33"/>
      <c r="C414" s="34"/>
      <c r="D414" s="187" t="s">
        <v>142</v>
      </c>
      <c r="E414" s="34"/>
      <c r="F414" s="188" t="s">
        <v>549</v>
      </c>
      <c r="G414" s="34"/>
      <c r="H414" s="34"/>
      <c r="I414" s="103"/>
      <c r="J414" s="34"/>
      <c r="K414" s="34"/>
      <c r="L414" s="37"/>
      <c r="M414" s="189"/>
      <c r="N414" s="59"/>
      <c r="O414" s="59"/>
      <c r="P414" s="59"/>
      <c r="Q414" s="59"/>
      <c r="R414" s="59"/>
      <c r="S414" s="59"/>
      <c r="T414" s="60"/>
      <c r="AT414" s="16" t="s">
        <v>142</v>
      </c>
      <c r="AU414" s="16" t="s">
        <v>81</v>
      </c>
    </row>
    <row r="415" spans="2:65" s="12" customFormat="1" ht="11.25">
      <c r="B415" s="200"/>
      <c r="C415" s="201"/>
      <c r="D415" s="187" t="s">
        <v>144</v>
      </c>
      <c r="E415" s="202" t="s">
        <v>1</v>
      </c>
      <c r="F415" s="203" t="s">
        <v>1139</v>
      </c>
      <c r="G415" s="201"/>
      <c r="H415" s="204">
        <v>6.66</v>
      </c>
      <c r="I415" s="205"/>
      <c r="J415" s="201"/>
      <c r="K415" s="201"/>
      <c r="L415" s="206"/>
      <c r="M415" s="207"/>
      <c r="N415" s="208"/>
      <c r="O415" s="208"/>
      <c r="P415" s="208"/>
      <c r="Q415" s="208"/>
      <c r="R415" s="208"/>
      <c r="S415" s="208"/>
      <c r="T415" s="209"/>
      <c r="AT415" s="210" t="s">
        <v>144</v>
      </c>
      <c r="AU415" s="210" t="s">
        <v>81</v>
      </c>
      <c r="AV415" s="12" t="s">
        <v>81</v>
      </c>
      <c r="AW415" s="12" t="s">
        <v>33</v>
      </c>
      <c r="AX415" s="12" t="s">
        <v>79</v>
      </c>
      <c r="AY415" s="210" t="s">
        <v>133</v>
      </c>
    </row>
    <row r="416" spans="2:65" s="1" customFormat="1" ht="16.5" customHeight="1">
      <c r="B416" s="33"/>
      <c r="C416" s="175" t="s">
        <v>455</v>
      </c>
      <c r="D416" s="175" t="s">
        <v>135</v>
      </c>
      <c r="E416" s="176" t="s">
        <v>554</v>
      </c>
      <c r="F416" s="177" t="s">
        <v>555</v>
      </c>
      <c r="G416" s="178" t="s">
        <v>138</v>
      </c>
      <c r="H416" s="179">
        <v>33.299999999999997</v>
      </c>
      <c r="I416" s="180"/>
      <c r="J416" s="181">
        <f>ROUND(I416*H416,2)</f>
        <v>0</v>
      </c>
      <c r="K416" s="177" t="s">
        <v>139</v>
      </c>
      <c r="L416" s="37"/>
      <c r="M416" s="182" t="s">
        <v>1</v>
      </c>
      <c r="N416" s="183" t="s">
        <v>43</v>
      </c>
      <c r="O416" s="59"/>
      <c r="P416" s="184">
        <f>O416*H416</f>
        <v>0</v>
      </c>
      <c r="Q416" s="184">
        <v>0</v>
      </c>
      <c r="R416" s="184">
        <f>Q416*H416</f>
        <v>0</v>
      </c>
      <c r="S416" s="184">
        <v>0</v>
      </c>
      <c r="T416" s="185">
        <f>S416*H416</f>
        <v>0</v>
      </c>
      <c r="AR416" s="16" t="s">
        <v>140</v>
      </c>
      <c r="AT416" s="16" t="s">
        <v>135</v>
      </c>
      <c r="AU416" s="16" t="s">
        <v>81</v>
      </c>
      <c r="AY416" s="16" t="s">
        <v>133</v>
      </c>
      <c r="BE416" s="186">
        <f>IF(N416="základní",J416,0)</f>
        <v>0</v>
      </c>
      <c r="BF416" s="186">
        <f>IF(N416="snížená",J416,0)</f>
        <v>0</v>
      </c>
      <c r="BG416" s="186">
        <f>IF(N416="zákl. přenesená",J416,0)</f>
        <v>0</v>
      </c>
      <c r="BH416" s="186">
        <f>IF(N416="sníž. přenesená",J416,0)</f>
        <v>0</v>
      </c>
      <c r="BI416" s="186">
        <f>IF(N416="nulová",J416,0)</f>
        <v>0</v>
      </c>
      <c r="BJ416" s="16" t="s">
        <v>79</v>
      </c>
      <c r="BK416" s="186">
        <f>ROUND(I416*H416,2)</f>
        <v>0</v>
      </c>
      <c r="BL416" s="16" t="s">
        <v>140</v>
      </c>
      <c r="BM416" s="16" t="s">
        <v>1140</v>
      </c>
    </row>
    <row r="417" spans="2:65" s="1" customFormat="1" ht="11.25">
      <c r="B417" s="33"/>
      <c r="C417" s="34"/>
      <c r="D417" s="187" t="s">
        <v>142</v>
      </c>
      <c r="E417" s="34"/>
      <c r="F417" s="188" t="s">
        <v>557</v>
      </c>
      <c r="G417" s="34"/>
      <c r="H417" s="34"/>
      <c r="I417" s="103"/>
      <c r="J417" s="34"/>
      <c r="K417" s="34"/>
      <c r="L417" s="37"/>
      <c r="M417" s="189"/>
      <c r="N417" s="59"/>
      <c r="O417" s="59"/>
      <c r="P417" s="59"/>
      <c r="Q417" s="59"/>
      <c r="R417" s="59"/>
      <c r="S417" s="59"/>
      <c r="T417" s="60"/>
      <c r="AT417" s="16" t="s">
        <v>142</v>
      </c>
      <c r="AU417" s="16" t="s">
        <v>81</v>
      </c>
    </row>
    <row r="418" spans="2:65" s="11" customFormat="1" ht="11.25">
      <c r="B418" s="190"/>
      <c r="C418" s="191"/>
      <c r="D418" s="187" t="s">
        <v>144</v>
      </c>
      <c r="E418" s="192" t="s">
        <v>1</v>
      </c>
      <c r="F418" s="193" t="s">
        <v>225</v>
      </c>
      <c r="G418" s="191"/>
      <c r="H418" s="192" t="s">
        <v>1</v>
      </c>
      <c r="I418" s="194"/>
      <c r="J418" s="191"/>
      <c r="K418" s="191"/>
      <c r="L418" s="195"/>
      <c r="M418" s="196"/>
      <c r="N418" s="197"/>
      <c r="O418" s="197"/>
      <c r="P418" s="197"/>
      <c r="Q418" s="197"/>
      <c r="R418" s="197"/>
      <c r="S418" s="197"/>
      <c r="T418" s="198"/>
      <c r="AT418" s="199" t="s">
        <v>144</v>
      </c>
      <c r="AU418" s="199" t="s">
        <v>81</v>
      </c>
      <c r="AV418" s="11" t="s">
        <v>79</v>
      </c>
      <c r="AW418" s="11" t="s">
        <v>33</v>
      </c>
      <c r="AX418" s="11" t="s">
        <v>72</v>
      </c>
      <c r="AY418" s="199" t="s">
        <v>133</v>
      </c>
    </row>
    <row r="419" spans="2:65" s="11" customFormat="1" ht="11.25">
      <c r="B419" s="190"/>
      <c r="C419" s="191"/>
      <c r="D419" s="187" t="s">
        <v>144</v>
      </c>
      <c r="E419" s="192" t="s">
        <v>1</v>
      </c>
      <c r="F419" s="193" t="s">
        <v>1136</v>
      </c>
      <c r="G419" s="191"/>
      <c r="H419" s="192" t="s">
        <v>1</v>
      </c>
      <c r="I419" s="194"/>
      <c r="J419" s="191"/>
      <c r="K419" s="191"/>
      <c r="L419" s="195"/>
      <c r="M419" s="196"/>
      <c r="N419" s="197"/>
      <c r="O419" s="197"/>
      <c r="P419" s="197"/>
      <c r="Q419" s="197"/>
      <c r="R419" s="197"/>
      <c r="S419" s="197"/>
      <c r="T419" s="198"/>
      <c r="AT419" s="199" t="s">
        <v>144</v>
      </c>
      <c r="AU419" s="199" t="s">
        <v>81</v>
      </c>
      <c r="AV419" s="11" t="s">
        <v>79</v>
      </c>
      <c r="AW419" s="11" t="s">
        <v>33</v>
      </c>
      <c r="AX419" s="11" t="s">
        <v>72</v>
      </c>
      <c r="AY419" s="199" t="s">
        <v>133</v>
      </c>
    </row>
    <row r="420" spans="2:65" s="12" customFormat="1" ht="11.25">
      <c r="B420" s="200"/>
      <c r="C420" s="201"/>
      <c r="D420" s="187" t="s">
        <v>144</v>
      </c>
      <c r="E420" s="202" t="s">
        <v>1</v>
      </c>
      <c r="F420" s="203" t="s">
        <v>1137</v>
      </c>
      <c r="G420" s="201"/>
      <c r="H420" s="204">
        <v>33.299999999999997</v>
      </c>
      <c r="I420" s="205"/>
      <c r="J420" s="201"/>
      <c r="K420" s="201"/>
      <c r="L420" s="206"/>
      <c r="M420" s="207"/>
      <c r="N420" s="208"/>
      <c r="O420" s="208"/>
      <c r="P420" s="208"/>
      <c r="Q420" s="208"/>
      <c r="R420" s="208"/>
      <c r="S420" s="208"/>
      <c r="T420" s="209"/>
      <c r="AT420" s="210" t="s">
        <v>144</v>
      </c>
      <c r="AU420" s="210" t="s">
        <v>81</v>
      </c>
      <c r="AV420" s="12" t="s">
        <v>81</v>
      </c>
      <c r="AW420" s="12" t="s">
        <v>33</v>
      </c>
      <c r="AX420" s="12" t="s">
        <v>72</v>
      </c>
      <c r="AY420" s="210" t="s">
        <v>133</v>
      </c>
    </row>
    <row r="421" spans="2:65" s="13" customFormat="1" ht="11.25">
      <c r="B421" s="211"/>
      <c r="C421" s="212"/>
      <c r="D421" s="187" t="s">
        <v>144</v>
      </c>
      <c r="E421" s="213" t="s">
        <v>1</v>
      </c>
      <c r="F421" s="214" t="s">
        <v>149</v>
      </c>
      <c r="G421" s="212"/>
      <c r="H421" s="215">
        <v>33.299999999999997</v>
      </c>
      <c r="I421" s="216"/>
      <c r="J421" s="212"/>
      <c r="K421" s="212"/>
      <c r="L421" s="217"/>
      <c r="M421" s="218"/>
      <c r="N421" s="219"/>
      <c r="O421" s="219"/>
      <c r="P421" s="219"/>
      <c r="Q421" s="219"/>
      <c r="R421" s="219"/>
      <c r="S421" s="219"/>
      <c r="T421" s="220"/>
      <c r="AT421" s="221" t="s">
        <v>144</v>
      </c>
      <c r="AU421" s="221" t="s">
        <v>81</v>
      </c>
      <c r="AV421" s="13" t="s">
        <v>140</v>
      </c>
      <c r="AW421" s="13" t="s">
        <v>33</v>
      </c>
      <c r="AX421" s="13" t="s">
        <v>79</v>
      </c>
      <c r="AY421" s="221" t="s">
        <v>133</v>
      </c>
    </row>
    <row r="422" spans="2:65" s="10" customFormat="1" ht="22.9" customHeight="1">
      <c r="B422" s="159"/>
      <c r="C422" s="160"/>
      <c r="D422" s="161" t="s">
        <v>71</v>
      </c>
      <c r="E422" s="173" t="s">
        <v>81</v>
      </c>
      <c r="F422" s="173" t="s">
        <v>558</v>
      </c>
      <c r="G422" s="160"/>
      <c r="H422" s="160"/>
      <c r="I422" s="163"/>
      <c r="J422" s="174">
        <f>BK422</f>
        <v>0</v>
      </c>
      <c r="K422" s="160"/>
      <c r="L422" s="165"/>
      <c r="M422" s="166"/>
      <c r="N422" s="167"/>
      <c r="O422" s="167"/>
      <c r="P422" s="168">
        <f>SUM(P423:P426)</f>
        <v>0</v>
      </c>
      <c r="Q422" s="167"/>
      <c r="R422" s="168">
        <f>SUM(R423:R426)</f>
        <v>264.497818</v>
      </c>
      <c r="S422" s="167"/>
      <c r="T422" s="169">
        <f>SUM(T423:T426)</f>
        <v>0</v>
      </c>
      <c r="AR422" s="170" t="s">
        <v>79</v>
      </c>
      <c r="AT422" s="171" t="s">
        <v>71</v>
      </c>
      <c r="AU422" s="171" t="s">
        <v>79</v>
      </c>
      <c r="AY422" s="170" t="s">
        <v>133</v>
      </c>
      <c r="BK422" s="172">
        <f>SUM(BK423:BK426)</f>
        <v>0</v>
      </c>
    </row>
    <row r="423" spans="2:65" s="1" customFormat="1" ht="16.5" customHeight="1">
      <c r="B423" s="33"/>
      <c r="C423" s="175" t="s">
        <v>460</v>
      </c>
      <c r="D423" s="175" t="s">
        <v>135</v>
      </c>
      <c r="E423" s="176" t="s">
        <v>560</v>
      </c>
      <c r="F423" s="177" t="s">
        <v>561</v>
      </c>
      <c r="G423" s="178" t="s">
        <v>196</v>
      </c>
      <c r="H423" s="179">
        <v>1167.4000000000001</v>
      </c>
      <c r="I423" s="180"/>
      <c r="J423" s="181">
        <f>ROUND(I423*H423,2)</f>
        <v>0</v>
      </c>
      <c r="K423" s="177" t="s">
        <v>1</v>
      </c>
      <c r="L423" s="37"/>
      <c r="M423" s="182" t="s">
        <v>1</v>
      </c>
      <c r="N423" s="183" t="s">
        <v>43</v>
      </c>
      <c r="O423" s="59"/>
      <c r="P423" s="184">
        <f>O423*H423</f>
        <v>0</v>
      </c>
      <c r="Q423" s="184">
        <v>0.22656999999999999</v>
      </c>
      <c r="R423" s="184">
        <f>Q423*H423</f>
        <v>264.497818</v>
      </c>
      <c r="S423" s="184">
        <v>0</v>
      </c>
      <c r="T423" s="185">
        <f>S423*H423</f>
        <v>0</v>
      </c>
      <c r="AR423" s="16" t="s">
        <v>140</v>
      </c>
      <c r="AT423" s="16" t="s">
        <v>135</v>
      </c>
      <c r="AU423" s="16" t="s">
        <v>81</v>
      </c>
      <c r="AY423" s="16" t="s">
        <v>133</v>
      </c>
      <c r="BE423" s="186">
        <f>IF(N423="základní",J423,0)</f>
        <v>0</v>
      </c>
      <c r="BF423" s="186">
        <f>IF(N423="snížená",J423,0)</f>
        <v>0</v>
      </c>
      <c r="BG423" s="186">
        <f>IF(N423="zákl. přenesená",J423,0)</f>
        <v>0</v>
      </c>
      <c r="BH423" s="186">
        <f>IF(N423="sníž. přenesená",J423,0)</f>
        <v>0</v>
      </c>
      <c r="BI423" s="186">
        <f>IF(N423="nulová",J423,0)</f>
        <v>0</v>
      </c>
      <c r="BJ423" s="16" t="s">
        <v>79</v>
      </c>
      <c r="BK423" s="186">
        <f>ROUND(I423*H423,2)</f>
        <v>0</v>
      </c>
      <c r="BL423" s="16" t="s">
        <v>140</v>
      </c>
      <c r="BM423" s="16" t="s">
        <v>1141</v>
      </c>
    </row>
    <row r="424" spans="2:65" s="1" customFormat="1" ht="19.5">
      <c r="B424" s="33"/>
      <c r="C424" s="34"/>
      <c r="D424" s="187" t="s">
        <v>142</v>
      </c>
      <c r="E424" s="34"/>
      <c r="F424" s="188" t="s">
        <v>563</v>
      </c>
      <c r="G424" s="34"/>
      <c r="H424" s="34"/>
      <c r="I424" s="103"/>
      <c r="J424" s="34"/>
      <c r="K424" s="34"/>
      <c r="L424" s="37"/>
      <c r="M424" s="189"/>
      <c r="N424" s="59"/>
      <c r="O424" s="59"/>
      <c r="P424" s="59"/>
      <c r="Q424" s="59"/>
      <c r="R424" s="59"/>
      <c r="S424" s="59"/>
      <c r="T424" s="60"/>
      <c r="AT424" s="16" t="s">
        <v>142</v>
      </c>
      <c r="AU424" s="16" t="s">
        <v>81</v>
      </c>
    </row>
    <row r="425" spans="2:65" s="11" customFormat="1" ht="11.25">
      <c r="B425" s="190"/>
      <c r="C425" s="191"/>
      <c r="D425" s="187" t="s">
        <v>144</v>
      </c>
      <c r="E425" s="192" t="s">
        <v>1</v>
      </c>
      <c r="F425" s="193" t="s">
        <v>564</v>
      </c>
      <c r="G425" s="191"/>
      <c r="H425" s="192" t="s">
        <v>1</v>
      </c>
      <c r="I425" s="194"/>
      <c r="J425" s="191"/>
      <c r="K425" s="191"/>
      <c r="L425" s="195"/>
      <c r="M425" s="196"/>
      <c r="N425" s="197"/>
      <c r="O425" s="197"/>
      <c r="P425" s="197"/>
      <c r="Q425" s="197"/>
      <c r="R425" s="197"/>
      <c r="S425" s="197"/>
      <c r="T425" s="198"/>
      <c r="AT425" s="199" t="s">
        <v>144</v>
      </c>
      <c r="AU425" s="199" t="s">
        <v>81</v>
      </c>
      <c r="AV425" s="11" t="s">
        <v>79</v>
      </c>
      <c r="AW425" s="11" t="s">
        <v>33</v>
      </c>
      <c r="AX425" s="11" t="s">
        <v>72</v>
      </c>
      <c r="AY425" s="199" t="s">
        <v>133</v>
      </c>
    </row>
    <row r="426" spans="2:65" s="12" customFormat="1" ht="11.25">
      <c r="B426" s="200"/>
      <c r="C426" s="201"/>
      <c r="D426" s="187" t="s">
        <v>144</v>
      </c>
      <c r="E426" s="202" t="s">
        <v>1</v>
      </c>
      <c r="F426" s="203" t="s">
        <v>1142</v>
      </c>
      <c r="G426" s="201"/>
      <c r="H426" s="204">
        <v>1167.4000000000001</v>
      </c>
      <c r="I426" s="205"/>
      <c r="J426" s="201"/>
      <c r="K426" s="201"/>
      <c r="L426" s="206"/>
      <c r="M426" s="207"/>
      <c r="N426" s="208"/>
      <c r="O426" s="208"/>
      <c r="P426" s="208"/>
      <c r="Q426" s="208"/>
      <c r="R426" s="208"/>
      <c r="S426" s="208"/>
      <c r="T426" s="209"/>
      <c r="AT426" s="210" t="s">
        <v>144</v>
      </c>
      <c r="AU426" s="210" t="s">
        <v>81</v>
      </c>
      <c r="AV426" s="12" t="s">
        <v>81</v>
      </c>
      <c r="AW426" s="12" t="s">
        <v>33</v>
      </c>
      <c r="AX426" s="12" t="s">
        <v>79</v>
      </c>
      <c r="AY426" s="210" t="s">
        <v>133</v>
      </c>
    </row>
    <row r="427" spans="2:65" s="10" customFormat="1" ht="22.9" customHeight="1">
      <c r="B427" s="159"/>
      <c r="C427" s="160"/>
      <c r="D427" s="161" t="s">
        <v>71</v>
      </c>
      <c r="E427" s="173" t="s">
        <v>140</v>
      </c>
      <c r="F427" s="173" t="s">
        <v>566</v>
      </c>
      <c r="G427" s="160"/>
      <c r="H427" s="160"/>
      <c r="I427" s="163"/>
      <c r="J427" s="174">
        <f>BK427</f>
        <v>0</v>
      </c>
      <c r="K427" s="160"/>
      <c r="L427" s="165"/>
      <c r="M427" s="166"/>
      <c r="N427" s="167"/>
      <c r="O427" s="167"/>
      <c r="P427" s="168">
        <f>SUM(P428:P453)</f>
        <v>0</v>
      </c>
      <c r="Q427" s="167"/>
      <c r="R427" s="168">
        <f>SUM(R428:R453)</f>
        <v>240.31248980000001</v>
      </c>
      <c r="S427" s="167"/>
      <c r="T427" s="169">
        <f>SUM(T428:T453)</f>
        <v>0</v>
      </c>
      <c r="AR427" s="170" t="s">
        <v>79</v>
      </c>
      <c r="AT427" s="171" t="s">
        <v>71</v>
      </c>
      <c r="AU427" s="171" t="s">
        <v>79</v>
      </c>
      <c r="AY427" s="170" t="s">
        <v>133</v>
      </c>
      <c r="BK427" s="172">
        <f>SUM(BK428:BK453)</f>
        <v>0</v>
      </c>
    </row>
    <row r="428" spans="2:65" s="1" customFormat="1" ht="16.5" customHeight="1">
      <c r="B428" s="33"/>
      <c r="C428" s="175" t="s">
        <v>465</v>
      </c>
      <c r="D428" s="175" t="s">
        <v>135</v>
      </c>
      <c r="E428" s="176" t="s">
        <v>1143</v>
      </c>
      <c r="F428" s="177" t="s">
        <v>1144</v>
      </c>
      <c r="G428" s="178" t="s">
        <v>138</v>
      </c>
      <c r="H428" s="179">
        <v>40.5</v>
      </c>
      <c r="I428" s="180"/>
      <c r="J428" s="181">
        <f>ROUND(I428*H428,2)</f>
        <v>0</v>
      </c>
      <c r="K428" s="177" t="s">
        <v>139</v>
      </c>
      <c r="L428" s="37"/>
      <c r="M428" s="182" t="s">
        <v>1</v>
      </c>
      <c r="N428" s="183" t="s">
        <v>43</v>
      </c>
      <c r="O428" s="59"/>
      <c r="P428" s="184">
        <f>O428*H428</f>
        <v>0</v>
      </c>
      <c r="Q428" s="184">
        <v>0.108</v>
      </c>
      <c r="R428" s="184">
        <f>Q428*H428</f>
        <v>4.3739999999999997</v>
      </c>
      <c r="S428" s="184">
        <v>0</v>
      </c>
      <c r="T428" s="185">
        <f>S428*H428</f>
        <v>0</v>
      </c>
      <c r="AR428" s="16" t="s">
        <v>140</v>
      </c>
      <c r="AT428" s="16" t="s">
        <v>135</v>
      </c>
      <c r="AU428" s="16" t="s">
        <v>81</v>
      </c>
      <c r="AY428" s="16" t="s">
        <v>133</v>
      </c>
      <c r="BE428" s="186">
        <f>IF(N428="základní",J428,0)</f>
        <v>0</v>
      </c>
      <c r="BF428" s="186">
        <f>IF(N428="snížená",J428,0)</f>
        <v>0</v>
      </c>
      <c r="BG428" s="186">
        <f>IF(N428="zákl. přenesená",J428,0)</f>
        <v>0</v>
      </c>
      <c r="BH428" s="186">
        <f>IF(N428="sníž. přenesená",J428,0)</f>
        <v>0</v>
      </c>
      <c r="BI428" s="186">
        <f>IF(N428="nulová",J428,0)</f>
        <v>0</v>
      </c>
      <c r="BJ428" s="16" t="s">
        <v>79</v>
      </c>
      <c r="BK428" s="186">
        <f>ROUND(I428*H428,2)</f>
        <v>0</v>
      </c>
      <c r="BL428" s="16" t="s">
        <v>140</v>
      </c>
      <c r="BM428" s="16" t="s">
        <v>1145</v>
      </c>
    </row>
    <row r="429" spans="2:65" s="1" customFormat="1" ht="11.25">
      <c r="B429" s="33"/>
      <c r="C429" s="34"/>
      <c r="D429" s="187" t="s">
        <v>142</v>
      </c>
      <c r="E429" s="34"/>
      <c r="F429" s="188" t="s">
        <v>1146</v>
      </c>
      <c r="G429" s="34"/>
      <c r="H429" s="34"/>
      <c r="I429" s="103"/>
      <c r="J429" s="34"/>
      <c r="K429" s="34"/>
      <c r="L429" s="37"/>
      <c r="M429" s="189"/>
      <c r="N429" s="59"/>
      <c r="O429" s="59"/>
      <c r="P429" s="59"/>
      <c r="Q429" s="59"/>
      <c r="R429" s="59"/>
      <c r="S429" s="59"/>
      <c r="T429" s="60"/>
      <c r="AT429" s="16" t="s">
        <v>142</v>
      </c>
      <c r="AU429" s="16" t="s">
        <v>81</v>
      </c>
    </row>
    <row r="430" spans="2:65" s="11" customFormat="1" ht="11.25">
      <c r="B430" s="190"/>
      <c r="C430" s="191"/>
      <c r="D430" s="187" t="s">
        <v>144</v>
      </c>
      <c r="E430" s="192" t="s">
        <v>1</v>
      </c>
      <c r="F430" s="193" t="s">
        <v>225</v>
      </c>
      <c r="G430" s="191"/>
      <c r="H430" s="192" t="s">
        <v>1</v>
      </c>
      <c r="I430" s="194"/>
      <c r="J430" s="191"/>
      <c r="K430" s="191"/>
      <c r="L430" s="195"/>
      <c r="M430" s="196"/>
      <c r="N430" s="197"/>
      <c r="O430" s="197"/>
      <c r="P430" s="197"/>
      <c r="Q430" s="197"/>
      <c r="R430" s="197"/>
      <c r="S430" s="197"/>
      <c r="T430" s="198"/>
      <c r="AT430" s="199" t="s">
        <v>144</v>
      </c>
      <c r="AU430" s="199" t="s">
        <v>81</v>
      </c>
      <c r="AV430" s="11" t="s">
        <v>79</v>
      </c>
      <c r="AW430" s="11" t="s">
        <v>33</v>
      </c>
      <c r="AX430" s="11" t="s">
        <v>72</v>
      </c>
      <c r="AY430" s="199" t="s">
        <v>133</v>
      </c>
    </row>
    <row r="431" spans="2:65" s="11" customFormat="1" ht="11.25">
      <c r="B431" s="190"/>
      <c r="C431" s="191"/>
      <c r="D431" s="187" t="s">
        <v>144</v>
      </c>
      <c r="E431" s="192" t="s">
        <v>1</v>
      </c>
      <c r="F431" s="193" t="s">
        <v>226</v>
      </c>
      <c r="G431" s="191"/>
      <c r="H431" s="192" t="s">
        <v>1</v>
      </c>
      <c r="I431" s="194"/>
      <c r="J431" s="191"/>
      <c r="K431" s="191"/>
      <c r="L431" s="195"/>
      <c r="M431" s="196"/>
      <c r="N431" s="197"/>
      <c r="O431" s="197"/>
      <c r="P431" s="197"/>
      <c r="Q431" s="197"/>
      <c r="R431" s="197"/>
      <c r="S431" s="197"/>
      <c r="T431" s="198"/>
      <c r="AT431" s="199" t="s">
        <v>144</v>
      </c>
      <c r="AU431" s="199" t="s">
        <v>81</v>
      </c>
      <c r="AV431" s="11" t="s">
        <v>79</v>
      </c>
      <c r="AW431" s="11" t="s">
        <v>33</v>
      </c>
      <c r="AX431" s="11" t="s">
        <v>72</v>
      </c>
      <c r="AY431" s="199" t="s">
        <v>133</v>
      </c>
    </row>
    <row r="432" spans="2:65" s="12" customFormat="1" ht="11.25">
      <c r="B432" s="200"/>
      <c r="C432" s="201"/>
      <c r="D432" s="187" t="s">
        <v>144</v>
      </c>
      <c r="E432" s="202" t="s">
        <v>1</v>
      </c>
      <c r="F432" s="203" t="s">
        <v>988</v>
      </c>
      <c r="G432" s="201"/>
      <c r="H432" s="204">
        <v>40.5</v>
      </c>
      <c r="I432" s="205"/>
      <c r="J432" s="201"/>
      <c r="K432" s="201"/>
      <c r="L432" s="206"/>
      <c r="M432" s="207"/>
      <c r="N432" s="208"/>
      <c r="O432" s="208"/>
      <c r="P432" s="208"/>
      <c r="Q432" s="208"/>
      <c r="R432" s="208"/>
      <c r="S432" s="208"/>
      <c r="T432" s="209"/>
      <c r="AT432" s="210" t="s">
        <v>144</v>
      </c>
      <c r="AU432" s="210" t="s">
        <v>81</v>
      </c>
      <c r="AV432" s="12" t="s">
        <v>81</v>
      </c>
      <c r="AW432" s="12" t="s">
        <v>33</v>
      </c>
      <c r="AX432" s="12" t="s">
        <v>72</v>
      </c>
      <c r="AY432" s="210" t="s">
        <v>133</v>
      </c>
    </row>
    <row r="433" spans="2:65" s="13" customFormat="1" ht="11.25">
      <c r="B433" s="211"/>
      <c r="C433" s="212"/>
      <c r="D433" s="187" t="s">
        <v>144</v>
      </c>
      <c r="E433" s="213" t="s">
        <v>1</v>
      </c>
      <c r="F433" s="214" t="s">
        <v>149</v>
      </c>
      <c r="G433" s="212"/>
      <c r="H433" s="215">
        <v>40.5</v>
      </c>
      <c r="I433" s="216"/>
      <c r="J433" s="212"/>
      <c r="K433" s="212"/>
      <c r="L433" s="217"/>
      <c r="M433" s="218"/>
      <c r="N433" s="219"/>
      <c r="O433" s="219"/>
      <c r="P433" s="219"/>
      <c r="Q433" s="219"/>
      <c r="R433" s="219"/>
      <c r="S433" s="219"/>
      <c r="T433" s="220"/>
      <c r="AT433" s="221" t="s">
        <v>144</v>
      </c>
      <c r="AU433" s="221" t="s">
        <v>81</v>
      </c>
      <c r="AV433" s="13" t="s">
        <v>140</v>
      </c>
      <c r="AW433" s="13" t="s">
        <v>33</v>
      </c>
      <c r="AX433" s="13" t="s">
        <v>79</v>
      </c>
      <c r="AY433" s="221" t="s">
        <v>133</v>
      </c>
    </row>
    <row r="434" spans="2:65" s="1" customFormat="1" ht="16.5" customHeight="1">
      <c r="B434" s="33"/>
      <c r="C434" s="222" t="s">
        <v>470</v>
      </c>
      <c r="D434" s="222" t="s">
        <v>505</v>
      </c>
      <c r="E434" s="223" t="s">
        <v>1147</v>
      </c>
      <c r="F434" s="224" t="s">
        <v>1148</v>
      </c>
      <c r="G434" s="225" t="s">
        <v>637</v>
      </c>
      <c r="H434" s="226">
        <v>9</v>
      </c>
      <c r="I434" s="227"/>
      <c r="J434" s="228">
        <f>ROUND(I434*H434,2)</f>
        <v>0</v>
      </c>
      <c r="K434" s="224" t="s">
        <v>139</v>
      </c>
      <c r="L434" s="229"/>
      <c r="M434" s="230" t="s">
        <v>1</v>
      </c>
      <c r="N434" s="231" t="s">
        <v>43</v>
      </c>
      <c r="O434" s="59"/>
      <c r="P434" s="184">
        <f>O434*H434</f>
        <v>0</v>
      </c>
      <c r="Q434" s="184">
        <v>1.69</v>
      </c>
      <c r="R434" s="184">
        <f>Q434*H434</f>
        <v>15.209999999999999</v>
      </c>
      <c r="S434" s="184">
        <v>0</v>
      </c>
      <c r="T434" s="185">
        <f>S434*H434</f>
        <v>0</v>
      </c>
      <c r="AR434" s="16" t="s">
        <v>188</v>
      </c>
      <c r="AT434" s="16" t="s">
        <v>505</v>
      </c>
      <c r="AU434" s="16" t="s">
        <v>81</v>
      </c>
      <c r="AY434" s="16" t="s">
        <v>133</v>
      </c>
      <c r="BE434" s="186">
        <f>IF(N434="základní",J434,0)</f>
        <v>0</v>
      </c>
      <c r="BF434" s="186">
        <f>IF(N434="snížená",J434,0)</f>
        <v>0</v>
      </c>
      <c r="BG434" s="186">
        <f>IF(N434="zákl. přenesená",J434,0)</f>
        <v>0</v>
      </c>
      <c r="BH434" s="186">
        <f>IF(N434="sníž. přenesená",J434,0)</f>
        <v>0</v>
      </c>
      <c r="BI434" s="186">
        <f>IF(N434="nulová",J434,0)</f>
        <v>0</v>
      </c>
      <c r="BJ434" s="16" t="s">
        <v>79</v>
      </c>
      <c r="BK434" s="186">
        <f>ROUND(I434*H434,2)</f>
        <v>0</v>
      </c>
      <c r="BL434" s="16" t="s">
        <v>140</v>
      </c>
      <c r="BM434" s="16" t="s">
        <v>1149</v>
      </c>
    </row>
    <row r="435" spans="2:65" s="1" customFormat="1" ht="11.25">
      <c r="B435" s="33"/>
      <c r="C435" s="34"/>
      <c r="D435" s="187" t="s">
        <v>142</v>
      </c>
      <c r="E435" s="34"/>
      <c r="F435" s="188" t="s">
        <v>1150</v>
      </c>
      <c r="G435" s="34"/>
      <c r="H435" s="34"/>
      <c r="I435" s="103"/>
      <c r="J435" s="34"/>
      <c r="K435" s="34"/>
      <c r="L435" s="37"/>
      <c r="M435" s="189"/>
      <c r="N435" s="59"/>
      <c r="O435" s="59"/>
      <c r="P435" s="59"/>
      <c r="Q435" s="59"/>
      <c r="R435" s="59"/>
      <c r="S435" s="59"/>
      <c r="T435" s="60"/>
      <c r="AT435" s="16" t="s">
        <v>142</v>
      </c>
      <c r="AU435" s="16" t="s">
        <v>81</v>
      </c>
    </row>
    <row r="436" spans="2:65" s="1" customFormat="1" ht="16.5" customHeight="1">
      <c r="B436" s="33"/>
      <c r="C436" s="175" t="s">
        <v>475</v>
      </c>
      <c r="D436" s="175" t="s">
        <v>135</v>
      </c>
      <c r="E436" s="176" t="s">
        <v>568</v>
      </c>
      <c r="F436" s="177" t="s">
        <v>569</v>
      </c>
      <c r="G436" s="178" t="s">
        <v>211</v>
      </c>
      <c r="H436" s="179">
        <v>116.74</v>
      </c>
      <c r="I436" s="180"/>
      <c r="J436" s="181">
        <f>ROUND(I436*H436,2)</f>
        <v>0</v>
      </c>
      <c r="K436" s="177" t="s">
        <v>159</v>
      </c>
      <c r="L436" s="37"/>
      <c r="M436" s="182" t="s">
        <v>1</v>
      </c>
      <c r="N436" s="183" t="s">
        <v>43</v>
      </c>
      <c r="O436" s="59"/>
      <c r="P436" s="184">
        <f>O436*H436</f>
        <v>0</v>
      </c>
      <c r="Q436" s="184">
        <v>1.8907700000000001</v>
      </c>
      <c r="R436" s="184">
        <f>Q436*H436</f>
        <v>220.72848980000001</v>
      </c>
      <c r="S436" s="184">
        <v>0</v>
      </c>
      <c r="T436" s="185">
        <f>S436*H436</f>
        <v>0</v>
      </c>
      <c r="AR436" s="16" t="s">
        <v>140</v>
      </c>
      <c r="AT436" s="16" t="s">
        <v>135</v>
      </c>
      <c r="AU436" s="16" t="s">
        <v>81</v>
      </c>
      <c r="AY436" s="16" t="s">
        <v>133</v>
      </c>
      <c r="BE436" s="186">
        <f>IF(N436="základní",J436,0)</f>
        <v>0</v>
      </c>
      <c r="BF436" s="186">
        <f>IF(N436="snížená",J436,0)</f>
        <v>0</v>
      </c>
      <c r="BG436" s="186">
        <f>IF(N436="zákl. přenesená",J436,0)</f>
        <v>0</v>
      </c>
      <c r="BH436" s="186">
        <f>IF(N436="sníž. přenesená",J436,0)</f>
        <v>0</v>
      </c>
      <c r="BI436" s="186">
        <f>IF(N436="nulová",J436,0)</f>
        <v>0</v>
      </c>
      <c r="BJ436" s="16" t="s">
        <v>79</v>
      </c>
      <c r="BK436" s="186">
        <f>ROUND(I436*H436,2)</f>
        <v>0</v>
      </c>
      <c r="BL436" s="16" t="s">
        <v>140</v>
      </c>
      <c r="BM436" s="16" t="s">
        <v>1151</v>
      </c>
    </row>
    <row r="437" spans="2:65" s="1" customFormat="1" ht="11.25">
      <c r="B437" s="33"/>
      <c r="C437" s="34"/>
      <c r="D437" s="187" t="s">
        <v>142</v>
      </c>
      <c r="E437" s="34"/>
      <c r="F437" s="188" t="s">
        <v>569</v>
      </c>
      <c r="G437" s="34"/>
      <c r="H437" s="34"/>
      <c r="I437" s="103"/>
      <c r="J437" s="34"/>
      <c r="K437" s="34"/>
      <c r="L437" s="37"/>
      <c r="M437" s="189"/>
      <c r="N437" s="59"/>
      <c r="O437" s="59"/>
      <c r="P437" s="59"/>
      <c r="Q437" s="59"/>
      <c r="R437" s="59"/>
      <c r="S437" s="59"/>
      <c r="T437" s="60"/>
      <c r="AT437" s="16" t="s">
        <v>142</v>
      </c>
      <c r="AU437" s="16" t="s">
        <v>81</v>
      </c>
    </row>
    <row r="438" spans="2:65" s="11" customFormat="1" ht="11.25">
      <c r="B438" s="190"/>
      <c r="C438" s="191"/>
      <c r="D438" s="187" t="s">
        <v>144</v>
      </c>
      <c r="E438" s="192" t="s">
        <v>1</v>
      </c>
      <c r="F438" s="193" t="s">
        <v>571</v>
      </c>
      <c r="G438" s="191"/>
      <c r="H438" s="192" t="s">
        <v>1</v>
      </c>
      <c r="I438" s="194"/>
      <c r="J438" s="191"/>
      <c r="K438" s="191"/>
      <c r="L438" s="195"/>
      <c r="M438" s="196"/>
      <c r="N438" s="197"/>
      <c r="O438" s="197"/>
      <c r="P438" s="197"/>
      <c r="Q438" s="197"/>
      <c r="R438" s="197"/>
      <c r="S438" s="197"/>
      <c r="T438" s="198"/>
      <c r="AT438" s="199" t="s">
        <v>144</v>
      </c>
      <c r="AU438" s="199" t="s">
        <v>81</v>
      </c>
      <c r="AV438" s="11" t="s">
        <v>79</v>
      </c>
      <c r="AW438" s="11" t="s">
        <v>33</v>
      </c>
      <c r="AX438" s="11" t="s">
        <v>72</v>
      </c>
      <c r="AY438" s="199" t="s">
        <v>133</v>
      </c>
    </row>
    <row r="439" spans="2:65" s="11" customFormat="1" ht="11.25">
      <c r="B439" s="190"/>
      <c r="C439" s="191"/>
      <c r="D439" s="187" t="s">
        <v>144</v>
      </c>
      <c r="E439" s="192" t="s">
        <v>1</v>
      </c>
      <c r="F439" s="193" t="s">
        <v>572</v>
      </c>
      <c r="G439" s="191"/>
      <c r="H439" s="192" t="s">
        <v>1</v>
      </c>
      <c r="I439" s="194"/>
      <c r="J439" s="191"/>
      <c r="K439" s="191"/>
      <c r="L439" s="195"/>
      <c r="M439" s="196"/>
      <c r="N439" s="197"/>
      <c r="O439" s="197"/>
      <c r="P439" s="197"/>
      <c r="Q439" s="197"/>
      <c r="R439" s="197"/>
      <c r="S439" s="197"/>
      <c r="T439" s="198"/>
      <c r="AT439" s="199" t="s">
        <v>144</v>
      </c>
      <c r="AU439" s="199" t="s">
        <v>81</v>
      </c>
      <c r="AV439" s="11" t="s">
        <v>79</v>
      </c>
      <c r="AW439" s="11" t="s">
        <v>33</v>
      </c>
      <c r="AX439" s="11" t="s">
        <v>72</v>
      </c>
      <c r="AY439" s="199" t="s">
        <v>133</v>
      </c>
    </row>
    <row r="440" spans="2:65" s="12" customFormat="1" ht="11.25">
      <c r="B440" s="200"/>
      <c r="C440" s="201"/>
      <c r="D440" s="187" t="s">
        <v>144</v>
      </c>
      <c r="E440" s="202" t="s">
        <v>1</v>
      </c>
      <c r="F440" s="203" t="s">
        <v>1152</v>
      </c>
      <c r="G440" s="201"/>
      <c r="H440" s="204">
        <v>2.34</v>
      </c>
      <c r="I440" s="205"/>
      <c r="J440" s="201"/>
      <c r="K440" s="201"/>
      <c r="L440" s="206"/>
      <c r="M440" s="207"/>
      <c r="N440" s="208"/>
      <c r="O440" s="208"/>
      <c r="P440" s="208"/>
      <c r="Q440" s="208"/>
      <c r="R440" s="208"/>
      <c r="S440" s="208"/>
      <c r="T440" s="209"/>
      <c r="AT440" s="210" t="s">
        <v>144</v>
      </c>
      <c r="AU440" s="210" t="s">
        <v>81</v>
      </c>
      <c r="AV440" s="12" t="s">
        <v>81</v>
      </c>
      <c r="AW440" s="12" t="s">
        <v>33</v>
      </c>
      <c r="AX440" s="12" t="s">
        <v>72</v>
      </c>
      <c r="AY440" s="210" t="s">
        <v>133</v>
      </c>
    </row>
    <row r="441" spans="2:65" s="12" customFormat="1" ht="11.25">
      <c r="B441" s="200"/>
      <c r="C441" s="201"/>
      <c r="D441" s="187" t="s">
        <v>144</v>
      </c>
      <c r="E441" s="202" t="s">
        <v>1</v>
      </c>
      <c r="F441" s="203" t="s">
        <v>1012</v>
      </c>
      <c r="G441" s="201"/>
      <c r="H441" s="204">
        <v>0.81</v>
      </c>
      <c r="I441" s="205"/>
      <c r="J441" s="201"/>
      <c r="K441" s="201"/>
      <c r="L441" s="206"/>
      <c r="M441" s="207"/>
      <c r="N441" s="208"/>
      <c r="O441" s="208"/>
      <c r="P441" s="208"/>
      <c r="Q441" s="208"/>
      <c r="R441" s="208"/>
      <c r="S441" s="208"/>
      <c r="T441" s="209"/>
      <c r="AT441" s="210" t="s">
        <v>144</v>
      </c>
      <c r="AU441" s="210" t="s">
        <v>81</v>
      </c>
      <c r="AV441" s="12" t="s">
        <v>81</v>
      </c>
      <c r="AW441" s="12" t="s">
        <v>33</v>
      </c>
      <c r="AX441" s="12" t="s">
        <v>72</v>
      </c>
      <c r="AY441" s="210" t="s">
        <v>133</v>
      </c>
    </row>
    <row r="442" spans="2:65" s="12" customFormat="1" ht="11.25">
      <c r="B442" s="200"/>
      <c r="C442" s="201"/>
      <c r="D442" s="187" t="s">
        <v>144</v>
      </c>
      <c r="E442" s="202" t="s">
        <v>1</v>
      </c>
      <c r="F442" s="203" t="s">
        <v>1153</v>
      </c>
      <c r="G442" s="201"/>
      <c r="H442" s="204">
        <v>39.67</v>
      </c>
      <c r="I442" s="205"/>
      <c r="J442" s="201"/>
      <c r="K442" s="201"/>
      <c r="L442" s="206"/>
      <c r="M442" s="207"/>
      <c r="N442" s="208"/>
      <c r="O442" s="208"/>
      <c r="P442" s="208"/>
      <c r="Q442" s="208"/>
      <c r="R442" s="208"/>
      <c r="S442" s="208"/>
      <c r="T442" s="209"/>
      <c r="AT442" s="210" t="s">
        <v>144</v>
      </c>
      <c r="AU442" s="210" t="s">
        <v>81</v>
      </c>
      <c r="AV442" s="12" t="s">
        <v>81</v>
      </c>
      <c r="AW442" s="12" t="s">
        <v>33</v>
      </c>
      <c r="AX442" s="12" t="s">
        <v>72</v>
      </c>
      <c r="AY442" s="210" t="s">
        <v>133</v>
      </c>
    </row>
    <row r="443" spans="2:65" s="12" customFormat="1" ht="11.25">
      <c r="B443" s="200"/>
      <c r="C443" s="201"/>
      <c r="D443" s="187" t="s">
        <v>144</v>
      </c>
      <c r="E443" s="202" t="s">
        <v>1</v>
      </c>
      <c r="F443" s="203" t="s">
        <v>1154</v>
      </c>
      <c r="G443" s="201"/>
      <c r="H443" s="204">
        <v>61.81</v>
      </c>
      <c r="I443" s="205"/>
      <c r="J443" s="201"/>
      <c r="K443" s="201"/>
      <c r="L443" s="206"/>
      <c r="M443" s="207"/>
      <c r="N443" s="208"/>
      <c r="O443" s="208"/>
      <c r="P443" s="208"/>
      <c r="Q443" s="208"/>
      <c r="R443" s="208"/>
      <c r="S443" s="208"/>
      <c r="T443" s="209"/>
      <c r="AT443" s="210" t="s">
        <v>144</v>
      </c>
      <c r="AU443" s="210" t="s">
        <v>81</v>
      </c>
      <c r="AV443" s="12" t="s">
        <v>81</v>
      </c>
      <c r="AW443" s="12" t="s">
        <v>33</v>
      </c>
      <c r="AX443" s="12" t="s">
        <v>72</v>
      </c>
      <c r="AY443" s="210" t="s">
        <v>133</v>
      </c>
    </row>
    <row r="444" spans="2:65" s="12" customFormat="1" ht="11.25">
      <c r="B444" s="200"/>
      <c r="C444" s="201"/>
      <c r="D444" s="187" t="s">
        <v>144</v>
      </c>
      <c r="E444" s="202" t="s">
        <v>1</v>
      </c>
      <c r="F444" s="203" t="s">
        <v>1155</v>
      </c>
      <c r="G444" s="201"/>
      <c r="H444" s="204">
        <v>8.24</v>
      </c>
      <c r="I444" s="205"/>
      <c r="J444" s="201"/>
      <c r="K444" s="201"/>
      <c r="L444" s="206"/>
      <c r="M444" s="207"/>
      <c r="N444" s="208"/>
      <c r="O444" s="208"/>
      <c r="P444" s="208"/>
      <c r="Q444" s="208"/>
      <c r="R444" s="208"/>
      <c r="S444" s="208"/>
      <c r="T444" s="209"/>
      <c r="AT444" s="210" t="s">
        <v>144</v>
      </c>
      <c r="AU444" s="210" t="s">
        <v>81</v>
      </c>
      <c r="AV444" s="12" t="s">
        <v>81</v>
      </c>
      <c r="AW444" s="12" t="s">
        <v>33</v>
      </c>
      <c r="AX444" s="12" t="s">
        <v>72</v>
      </c>
      <c r="AY444" s="210" t="s">
        <v>133</v>
      </c>
    </row>
    <row r="445" spans="2:65" s="12" customFormat="1" ht="11.25">
      <c r="B445" s="200"/>
      <c r="C445" s="201"/>
      <c r="D445" s="187" t="s">
        <v>144</v>
      </c>
      <c r="E445" s="202" t="s">
        <v>1</v>
      </c>
      <c r="F445" s="203" t="s">
        <v>1013</v>
      </c>
      <c r="G445" s="201"/>
      <c r="H445" s="204">
        <v>2.52</v>
      </c>
      <c r="I445" s="205"/>
      <c r="J445" s="201"/>
      <c r="K445" s="201"/>
      <c r="L445" s="206"/>
      <c r="M445" s="207"/>
      <c r="N445" s="208"/>
      <c r="O445" s="208"/>
      <c r="P445" s="208"/>
      <c r="Q445" s="208"/>
      <c r="R445" s="208"/>
      <c r="S445" s="208"/>
      <c r="T445" s="209"/>
      <c r="AT445" s="210" t="s">
        <v>144</v>
      </c>
      <c r="AU445" s="210" t="s">
        <v>81</v>
      </c>
      <c r="AV445" s="12" t="s">
        <v>81</v>
      </c>
      <c r="AW445" s="12" t="s">
        <v>33</v>
      </c>
      <c r="AX445" s="12" t="s">
        <v>72</v>
      </c>
      <c r="AY445" s="210" t="s">
        <v>133</v>
      </c>
    </row>
    <row r="446" spans="2:65" s="12" customFormat="1" ht="11.25">
      <c r="B446" s="200"/>
      <c r="C446" s="201"/>
      <c r="D446" s="187" t="s">
        <v>144</v>
      </c>
      <c r="E446" s="202" t="s">
        <v>1</v>
      </c>
      <c r="F446" s="203" t="s">
        <v>1156</v>
      </c>
      <c r="G446" s="201"/>
      <c r="H446" s="204">
        <v>1.35</v>
      </c>
      <c r="I446" s="205"/>
      <c r="J446" s="201"/>
      <c r="K446" s="201"/>
      <c r="L446" s="206"/>
      <c r="M446" s="207"/>
      <c r="N446" s="208"/>
      <c r="O446" s="208"/>
      <c r="P446" s="208"/>
      <c r="Q446" s="208"/>
      <c r="R446" s="208"/>
      <c r="S446" s="208"/>
      <c r="T446" s="209"/>
      <c r="AT446" s="210" t="s">
        <v>144</v>
      </c>
      <c r="AU446" s="210" t="s">
        <v>81</v>
      </c>
      <c r="AV446" s="12" t="s">
        <v>81</v>
      </c>
      <c r="AW446" s="12" t="s">
        <v>33</v>
      </c>
      <c r="AX446" s="12" t="s">
        <v>72</v>
      </c>
      <c r="AY446" s="210" t="s">
        <v>133</v>
      </c>
    </row>
    <row r="447" spans="2:65" s="13" customFormat="1" ht="11.25">
      <c r="B447" s="211"/>
      <c r="C447" s="212"/>
      <c r="D447" s="187" t="s">
        <v>144</v>
      </c>
      <c r="E447" s="213" t="s">
        <v>1</v>
      </c>
      <c r="F447" s="214" t="s">
        <v>149</v>
      </c>
      <c r="G447" s="212"/>
      <c r="H447" s="215">
        <v>116.73999999999998</v>
      </c>
      <c r="I447" s="216"/>
      <c r="J447" s="212"/>
      <c r="K447" s="212"/>
      <c r="L447" s="217"/>
      <c r="M447" s="218"/>
      <c r="N447" s="219"/>
      <c r="O447" s="219"/>
      <c r="P447" s="219"/>
      <c r="Q447" s="219"/>
      <c r="R447" s="219"/>
      <c r="S447" s="219"/>
      <c r="T447" s="220"/>
      <c r="AT447" s="221" t="s">
        <v>144</v>
      </c>
      <c r="AU447" s="221" t="s">
        <v>81</v>
      </c>
      <c r="AV447" s="13" t="s">
        <v>140</v>
      </c>
      <c r="AW447" s="13" t="s">
        <v>33</v>
      </c>
      <c r="AX447" s="13" t="s">
        <v>79</v>
      </c>
      <c r="AY447" s="221" t="s">
        <v>133</v>
      </c>
    </row>
    <row r="448" spans="2:65" s="1" customFormat="1" ht="16.5" customHeight="1">
      <c r="B448" s="33"/>
      <c r="C448" s="175" t="s">
        <v>504</v>
      </c>
      <c r="D448" s="175" t="s">
        <v>135</v>
      </c>
      <c r="E448" s="176" t="s">
        <v>579</v>
      </c>
      <c r="F448" s="177" t="s">
        <v>580</v>
      </c>
      <c r="G448" s="178" t="s">
        <v>211</v>
      </c>
      <c r="H448" s="179">
        <v>84.02</v>
      </c>
      <c r="I448" s="180"/>
      <c r="J448" s="181">
        <f>ROUND(I448*H448,2)</f>
        <v>0</v>
      </c>
      <c r="K448" s="177" t="s">
        <v>159</v>
      </c>
      <c r="L448" s="37"/>
      <c r="M448" s="182" t="s">
        <v>1</v>
      </c>
      <c r="N448" s="183" t="s">
        <v>43</v>
      </c>
      <c r="O448" s="59"/>
      <c r="P448" s="184">
        <f>O448*H448</f>
        <v>0</v>
      </c>
      <c r="Q448" s="184">
        <v>0</v>
      </c>
      <c r="R448" s="184">
        <f>Q448*H448</f>
        <v>0</v>
      </c>
      <c r="S448" s="184">
        <v>0</v>
      </c>
      <c r="T448" s="185">
        <f>S448*H448</f>
        <v>0</v>
      </c>
      <c r="AR448" s="16" t="s">
        <v>140</v>
      </c>
      <c r="AT448" s="16" t="s">
        <v>135</v>
      </c>
      <c r="AU448" s="16" t="s">
        <v>81</v>
      </c>
      <c r="AY448" s="16" t="s">
        <v>133</v>
      </c>
      <c r="BE448" s="186">
        <f>IF(N448="základní",J448,0)</f>
        <v>0</v>
      </c>
      <c r="BF448" s="186">
        <f>IF(N448="snížená",J448,0)</f>
        <v>0</v>
      </c>
      <c r="BG448" s="186">
        <f>IF(N448="zákl. přenesená",J448,0)</f>
        <v>0</v>
      </c>
      <c r="BH448" s="186">
        <f>IF(N448="sníž. přenesená",J448,0)</f>
        <v>0</v>
      </c>
      <c r="BI448" s="186">
        <f>IF(N448="nulová",J448,0)</f>
        <v>0</v>
      </c>
      <c r="BJ448" s="16" t="s">
        <v>79</v>
      </c>
      <c r="BK448" s="186">
        <f>ROUND(I448*H448,2)</f>
        <v>0</v>
      </c>
      <c r="BL448" s="16" t="s">
        <v>140</v>
      </c>
      <c r="BM448" s="16" t="s">
        <v>1157</v>
      </c>
    </row>
    <row r="449" spans="2:65" s="1" customFormat="1" ht="11.25">
      <c r="B449" s="33"/>
      <c r="C449" s="34"/>
      <c r="D449" s="187" t="s">
        <v>142</v>
      </c>
      <c r="E449" s="34"/>
      <c r="F449" s="188" t="s">
        <v>580</v>
      </c>
      <c r="G449" s="34"/>
      <c r="H449" s="34"/>
      <c r="I449" s="103"/>
      <c r="J449" s="34"/>
      <c r="K449" s="34"/>
      <c r="L449" s="37"/>
      <c r="M449" s="189"/>
      <c r="N449" s="59"/>
      <c r="O449" s="59"/>
      <c r="P449" s="59"/>
      <c r="Q449" s="59"/>
      <c r="R449" s="59"/>
      <c r="S449" s="59"/>
      <c r="T449" s="60"/>
      <c r="AT449" s="16" t="s">
        <v>142</v>
      </c>
      <c r="AU449" s="16" t="s">
        <v>81</v>
      </c>
    </row>
    <row r="450" spans="2:65" s="11" customFormat="1" ht="11.25">
      <c r="B450" s="190"/>
      <c r="C450" s="191"/>
      <c r="D450" s="187" t="s">
        <v>144</v>
      </c>
      <c r="E450" s="192" t="s">
        <v>1</v>
      </c>
      <c r="F450" s="193" t="s">
        <v>582</v>
      </c>
      <c r="G450" s="191"/>
      <c r="H450" s="192" t="s">
        <v>1</v>
      </c>
      <c r="I450" s="194"/>
      <c r="J450" s="191"/>
      <c r="K450" s="191"/>
      <c r="L450" s="195"/>
      <c r="M450" s="196"/>
      <c r="N450" s="197"/>
      <c r="O450" s="197"/>
      <c r="P450" s="197"/>
      <c r="Q450" s="197"/>
      <c r="R450" s="197"/>
      <c r="S450" s="197"/>
      <c r="T450" s="198"/>
      <c r="AT450" s="199" t="s">
        <v>144</v>
      </c>
      <c r="AU450" s="199" t="s">
        <v>81</v>
      </c>
      <c r="AV450" s="11" t="s">
        <v>79</v>
      </c>
      <c r="AW450" s="11" t="s">
        <v>33</v>
      </c>
      <c r="AX450" s="11" t="s">
        <v>72</v>
      </c>
      <c r="AY450" s="199" t="s">
        <v>133</v>
      </c>
    </row>
    <row r="451" spans="2:65" s="12" customFormat="1" ht="11.25">
      <c r="B451" s="200"/>
      <c r="C451" s="201"/>
      <c r="D451" s="187" t="s">
        <v>144</v>
      </c>
      <c r="E451" s="202" t="s">
        <v>1</v>
      </c>
      <c r="F451" s="203" t="s">
        <v>1158</v>
      </c>
      <c r="G451" s="201"/>
      <c r="H451" s="204">
        <v>4.68</v>
      </c>
      <c r="I451" s="205"/>
      <c r="J451" s="201"/>
      <c r="K451" s="201"/>
      <c r="L451" s="206"/>
      <c r="M451" s="207"/>
      <c r="N451" s="208"/>
      <c r="O451" s="208"/>
      <c r="P451" s="208"/>
      <c r="Q451" s="208"/>
      <c r="R451" s="208"/>
      <c r="S451" s="208"/>
      <c r="T451" s="209"/>
      <c r="AT451" s="210" t="s">
        <v>144</v>
      </c>
      <c r="AU451" s="210" t="s">
        <v>81</v>
      </c>
      <c r="AV451" s="12" t="s">
        <v>81</v>
      </c>
      <c r="AW451" s="12" t="s">
        <v>33</v>
      </c>
      <c r="AX451" s="12" t="s">
        <v>72</v>
      </c>
      <c r="AY451" s="210" t="s">
        <v>133</v>
      </c>
    </row>
    <row r="452" spans="2:65" s="12" customFormat="1" ht="11.25">
      <c r="B452" s="200"/>
      <c r="C452" s="201"/>
      <c r="D452" s="187" t="s">
        <v>144</v>
      </c>
      <c r="E452" s="202" t="s">
        <v>1</v>
      </c>
      <c r="F452" s="203" t="s">
        <v>1159</v>
      </c>
      <c r="G452" s="201"/>
      <c r="H452" s="204">
        <v>79.34</v>
      </c>
      <c r="I452" s="205"/>
      <c r="J452" s="201"/>
      <c r="K452" s="201"/>
      <c r="L452" s="206"/>
      <c r="M452" s="207"/>
      <c r="N452" s="208"/>
      <c r="O452" s="208"/>
      <c r="P452" s="208"/>
      <c r="Q452" s="208"/>
      <c r="R452" s="208"/>
      <c r="S452" s="208"/>
      <c r="T452" s="209"/>
      <c r="AT452" s="210" t="s">
        <v>144</v>
      </c>
      <c r="AU452" s="210" t="s">
        <v>81</v>
      </c>
      <c r="AV452" s="12" t="s">
        <v>81</v>
      </c>
      <c r="AW452" s="12" t="s">
        <v>33</v>
      </c>
      <c r="AX452" s="12" t="s">
        <v>72</v>
      </c>
      <c r="AY452" s="210" t="s">
        <v>133</v>
      </c>
    </row>
    <row r="453" spans="2:65" s="13" customFormat="1" ht="11.25">
      <c r="B453" s="211"/>
      <c r="C453" s="212"/>
      <c r="D453" s="187" t="s">
        <v>144</v>
      </c>
      <c r="E453" s="213" t="s">
        <v>1</v>
      </c>
      <c r="F453" s="214" t="s">
        <v>149</v>
      </c>
      <c r="G453" s="212"/>
      <c r="H453" s="215">
        <v>84.02000000000001</v>
      </c>
      <c r="I453" s="216"/>
      <c r="J453" s="212"/>
      <c r="K453" s="212"/>
      <c r="L453" s="217"/>
      <c r="M453" s="218"/>
      <c r="N453" s="219"/>
      <c r="O453" s="219"/>
      <c r="P453" s="219"/>
      <c r="Q453" s="219"/>
      <c r="R453" s="219"/>
      <c r="S453" s="219"/>
      <c r="T453" s="220"/>
      <c r="AT453" s="221" t="s">
        <v>144</v>
      </c>
      <c r="AU453" s="221" t="s">
        <v>81</v>
      </c>
      <c r="AV453" s="13" t="s">
        <v>140</v>
      </c>
      <c r="AW453" s="13" t="s">
        <v>33</v>
      </c>
      <c r="AX453" s="13" t="s">
        <v>79</v>
      </c>
      <c r="AY453" s="221" t="s">
        <v>133</v>
      </c>
    </row>
    <row r="454" spans="2:65" s="10" customFormat="1" ht="22.9" customHeight="1">
      <c r="B454" s="159"/>
      <c r="C454" s="160"/>
      <c r="D454" s="161" t="s">
        <v>71</v>
      </c>
      <c r="E454" s="173" t="s">
        <v>172</v>
      </c>
      <c r="F454" s="173" t="s">
        <v>595</v>
      </c>
      <c r="G454" s="160"/>
      <c r="H454" s="160"/>
      <c r="I454" s="163"/>
      <c r="J454" s="174">
        <f>BK454</f>
        <v>0</v>
      </c>
      <c r="K454" s="160"/>
      <c r="L454" s="165"/>
      <c r="M454" s="166"/>
      <c r="N454" s="167"/>
      <c r="O454" s="167"/>
      <c r="P454" s="168">
        <f>SUM(P455:P527)</f>
        <v>0</v>
      </c>
      <c r="Q454" s="167"/>
      <c r="R454" s="168">
        <f>SUM(R455:R527)</f>
        <v>366.97693700000002</v>
      </c>
      <c r="S454" s="167"/>
      <c r="T454" s="169">
        <f>SUM(T455:T527)</f>
        <v>0</v>
      </c>
      <c r="AR454" s="170" t="s">
        <v>79</v>
      </c>
      <c r="AT454" s="171" t="s">
        <v>71</v>
      </c>
      <c r="AU454" s="171" t="s">
        <v>79</v>
      </c>
      <c r="AY454" s="170" t="s">
        <v>133</v>
      </c>
      <c r="BK454" s="172">
        <f>SUM(BK455:BK527)</f>
        <v>0</v>
      </c>
    </row>
    <row r="455" spans="2:65" s="1" customFormat="1" ht="16.5" customHeight="1">
      <c r="B455" s="33"/>
      <c r="C455" s="175" t="s">
        <v>512</v>
      </c>
      <c r="D455" s="175" t="s">
        <v>135</v>
      </c>
      <c r="E455" s="176" t="s">
        <v>1160</v>
      </c>
      <c r="F455" s="177" t="s">
        <v>1161</v>
      </c>
      <c r="G455" s="178" t="s">
        <v>138</v>
      </c>
      <c r="H455" s="179">
        <v>13.5</v>
      </c>
      <c r="I455" s="180"/>
      <c r="J455" s="181">
        <f>ROUND(I455*H455,2)</f>
        <v>0</v>
      </c>
      <c r="K455" s="177" t="s">
        <v>139</v>
      </c>
      <c r="L455" s="37"/>
      <c r="M455" s="182" t="s">
        <v>1</v>
      </c>
      <c r="N455" s="183" t="s">
        <v>43</v>
      </c>
      <c r="O455" s="59"/>
      <c r="P455" s="184">
        <f>O455*H455</f>
        <v>0</v>
      </c>
      <c r="Q455" s="184">
        <v>0</v>
      </c>
      <c r="R455" s="184">
        <f>Q455*H455</f>
        <v>0</v>
      </c>
      <c r="S455" s="184">
        <v>0</v>
      </c>
      <c r="T455" s="185">
        <f>S455*H455</f>
        <v>0</v>
      </c>
      <c r="AR455" s="16" t="s">
        <v>140</v>
      </c>
      <c r="AT455" s="16" t="s">
        <v>135</v>
      </c>
      <c r="AU455" s="16" t="s">
        <v>81</v>
      </c>
      <c r="AY455" s="16" t="s">
        <v>133</v>
      </c>
      <c r="BE455" s="186">
        <f>IF(N455="základní",J455,0)</f>
        <v>0</v>
      </c>
      <c r="BF455" s="186">
        <f>IF(N455="snížená",J455,0)</f>
        <v>0</v>
      </c>
      <c r="BG455" s="186">
        <f>IF(N455="zákl. přenesená",J455,0)</f>
        <v>0</v>
      </c>
      <c r="BH455" s="186">
        <f>IF(N455="sníž. přenesená",J455,0)</f>
        <v>0</v>
      </c>
      <c r="BI455" s="186">
        <f>IF(N455="nulová",J455,0)</f>
        <v>0</v>
      </c>
      <c r="BJ455" s="16" t="s">
        <v>79</v>
      </c>
      <c r="BK455" s="186">
        <f>ROUND(I455*H455,2)</f>
        <v>0</v>
      </c>
      <c r="BL455" s="16" t="s">
        <v>140</v>
      </c>
      <c r="BM455" s="16" t="s">
        <v>1162</v>
      </c>
    </row>
    <row r="456" spans="2:65" s="1" customFormat="1" ht="11.25">
      <c r="B456" s="33"/>
      <c r="C456" s="34"/>
      <c r="D456" s="187" t="s">
        <v>142</v>
      </c>
      <c r="E456" s="34"/>
      <c r="F456" s="188" t="s">
        <v>1163</v>
      </c>
      <c r="G456" s="34"/>
      <c r="H456" s="34"/>
      <c r="I456" s="103"/>
      <c r="J456" s="34"/>
      <c r="K456" s="34"/>
      <c r="L456" s="37"/>
      <c r="M456" s="189"/>
      <c r="N456" s="59"/>
      <c r="O456" s="59"/>
      <c r="P456" s="59"/>
      <c r="Q456" s="59"/>
      <c r="R456" s="59"/>
      <c r="S456" s="59"/>
      <c r="T456" s="60"/>
      <c r="AT456" s="16" t="s">
        <v>142</v>
      </c>
      <c r="AU456" s="16" t="s">
        <v>81</v>
      </c>
    </row>
    <row r="457" spans="2:65" s="11" customFormat="1" ht="11.25">
      <c r="B457" s="190"/>
      <c r="C457" s="191"/>
      <c r="D457" s="187" t="s">
        <v>144</v>
      </c>
      <c r="E457" s="192" t="s">
        <v>1</v>
      </c>
      <c r="F457" s="193" t="s">
        <v>1164</v>
      </c>
      <c r="G457" s="191"/>
      <c r="H457" s="192" t="s">
        <v>1</v>
      </c>
      <c r="I457" s="194"/>
      <c r="J457" s="191"/>
      <c r="K457" s="191"/>
      <c r="L457" s="195"/>
      <c r="M457" s="196"/>
      <c r="N457" s="197"/>
      <c r="O457" s="197"/>
      <c r="P457" s="197"/>
      <c r="Q457" s="197"/>
      <c r="R457" s="197"/>
      <c r="S457" s="197"/>
      <c r="T457" s="198"/>
      <c r="AT457" s="199" t="s">
        <v>144</v>
      </c>
      <c r="AU457" s="199" t="s">
        <v>81</v>
      </c>
      <c r="AV457" s="11" t="s">
        <v>79</v>
      </c>
      <c r="AW457" s="11" t="s">
        <v>33</v>
      </c>
      <c r="AX457" s="11" t="s">
        <v>72</v>
      </c>
      <c r="AY457" s="199" t="s">
        <v>133</v>
      </c>
    </row>
    <row r="458" spans="2:65" s="11" customFormat="1" ht="11.25">
      <c r="B458" s="190"/>
      <c r="C458" s="191"/>
      <c r="D458" s="187" t="s">
        <v>144</v>
      </c>
      <c r="E458" s="192" t="s">
        <v>1</v>
      </c>
      <c r="F458" s="193" t="s">
        <v>1165</v>
      </c>
      <c r="G458" s="191"/>
      <c r="H458" s="192" t="s">
        <v>1</v>
      </c>
      <c r="I458" s="194"/>
      <c r="J458" s="191"/>
      <c r="K458" s="191"/>
      <c r="L458" s="195"/>
      <c r="M458" s="196"/>
      <c r="N458" s="197"/>
      <c r="O458" s="197"/>
      <c r="P458" s="197"/>
      <c r="Q458" s="197"/>
      <c r="R458" s="197"/>
      <c r="S458" s="197"/>
      <c r="T458" s="198"/>
      <c r="AT458" s="199" t="s">
        <v>144</v>
      </c>
      <c r="AU458" s="199" t="s">
        <v>81</v>
      </c>
      <c r="AV458" s="11" t="s">
        <v>79</v>
      </c>
      <c r="AW458" s="11" t="s">
        <v>33</v>
      </c>
      <c r="AX458" s="11" t="s">
        <v>72</v>
      </c>
      <c r="AY458" s="199" t="s">
        <v>133</v>
      </c>
    </row>
    <row r="459" spans="2:65" s="12" customFormat="1" ht="11.25">
      <c r="B459" s="200"/>
      <c r="C459" s="201"/>
      <c r="D459" s="187" t="s">
        <v>144</v>
      </c>
      <c r="E459" s="202" t="s">
        <v>1</v>
      </c>
      <c r="F459" s="203" t="s">
        <v>981</v>
      </c>
      <c r="G459" s="201"/>
      <c r="H459" s="204">
        <v>13.5</v>
      </c>
      <c r="I459" s="205"/>
      <c r="J459" s="201"/>
      <c r="K459" s="201"/>
      <c r="L459" s="206"/>
      <c r="M459" s="207"/>
      <c r="N459" s="208"/>
      <c r="O459" s="208"/>
      <c r="P459" s="208"/>
      <c r="Q459" s="208"/>
      <c r="R459" s="208"/>
      <c r="S459" s="208"/>
      <c r="T459" s="209"/>
      <c r="AT459" s="210" t="s">
        <v>144</v>
      </c>
      <c r="AU459" s="210" t="s">
        <v>81</v>
      </c>
      <c r="AV459" s="12" t="s">
        <v>81</v>
      </c>
      <c r="AW459" s="12" t="s">
        <v>33</v>
      </c>
      <c r="AX459" s="12" t="s">
        <v>72</v>
      </c>
      <c r="AY459" s="210" t="s">
        <v>133</v>
      </c>
    </row>
    <row r="460" spans="2:65" s="13" customFormat="1" ht="11.25">
      <c r="B460" s="211"/>
      <c r="C460" s="212"/>
      <c r="D460" s="187" t="s">
        <v>144</v>
      </c>
      <c r="E460" s="213" t="s">
        <v>1</v>
      </c>
      <c r="F460" s="214" t="s">
        <v>149</v>
      </c>
      <c r="G460" s="212"/>
      <c r="H460" s="215">
        <v>13.5</v>
      </c>
      <c r="I460" s="216"/>
      <c r="J460" s="212"/>
      <c r="K460" s="212"/>
      <c r="L460" s="217"/>
      <c r="M460" s="218"/>
      <c r="N460" s="219"/>
      <c r="O460" s="219"/>
      <c r="P460" s="219"/>
      <c r="Q460" s="219"/>
      <c r="R460" s="219"/>
      <c r="S460" s="219"/>
      <c r="T460" s="220"/>
      <c r="AT460" s="221" t="s">
        <v>144</v>
      </c>
      <c r="AU460" s="221" t="s">
        <v>81</v>
      </c>
      <c r="AV460" s="13" t="s">
        <v>140</v>
      </c>
      <c r="AW460" s="13" t="s">
        <v>33</v>
      </c>
      <c r="AX460" s="13" t="s">
        <v>79</v>
      </c>
      <c r="AY460" s="221" t="s">
        <v>133</v>
      </c>
    </row>
    <row r="461" spans="2:65" s="1" customFormat="1" ht="16.5" customHeight="1">
      <c r="B461" s="33"/>
      <c r="C461" s="175" t="s">
        <v>533</v>
      </c>
      <c r="D461" s="175" t="s">
        <v>135</v>
      </c>
      <c r="E461" s="176" t="s">
        <v>629</v>
      </c>
      <c r="F461" s="177" t="s">
        <v>630</v>
      </c>
      <c r="G461" s="178" t="s">
        <v>138</v>
      </c>
      <c r="H461" s="179">
        <v>420.1</v>
      </c>
      <c r="I461" s="180"/>
      <c r="J461" s="181">
        <f>ROUND(I461*H461,2)</f>
        <v>0</v>
      </c>
      <c r="K461" s="177" t="s">
        <v>139</v>
      </c>
      <c r="L461" s="37"/>
      <c r="M461" s="182" t="s">
        <v>1</v>
      </c>
      <c r="N461" s="183" t="s">
        <v>43</v>
      </c>
      <c r="O461" s="59"/>
      <c r="P461" s="184">
        <f>O461*H461</f>
        <v>0</v>
      </c>
      <c r="Q461" s="184">
        <v>0</v>
      </c>
      <c r="R461" s="184">
        <f>Q461*H461</f>
        <v>0</v>
      </c>
      <c r="S461" s="184">
        <v>0</v>
      </c>
      <c r="T461" s="185">
        <f>S461*H461</f>
        <v>0</v>
      </c>
      <c r="AR461" s="16" t="s">
        <v>140</v>
      </c>
      <c r="AT461" s="16" t="s">
        <v>135</v>
      </c>
      <c r="AU461" s="16" t="s">
        <v>81</v>
      </c>
      <c r="AY461" s="16" t="s">
        <v>133</v>
      </c>
      <c r="BE461" s="186">
        <f>IF(N461="základní",J461,0)</f>
        <v>0</v>
      </c>
      <c r="BF461" s="186">
        <f>IF(N461="snížená",J461,0)</f>
        <v>0</v>
      </c>
      <c r="BG461" s="186">
        <f>IF(N461="zákl. přenesená",J461,0)</f>
        <v>0</v>
      </c>
      <c r="BH461" s="186">
        <f>IF(N461="sníž. přenesená",J461,0)</f>
        <v>0</v>
      </c>
      <c r="BI461" s="186">
        <f>IF(N461="nulová",J461,0)</f>
        <v>0</v>
      </c>
      <c r="BJ461" s="16" t="s">
        <v>79</v>
      </c>
      <c r="BK461" s="186">
        <f>ROUND(I461*H461,2)</f>
        <v>0</v>
      </c>
      <c r="BL461" s="16" t="s">
        <v>140</v>
      </c>
      <c r="BM461" s="16" t="s">
        <v>1166</v>
      </c>
    </row>
    <row r="462" spans="2:65" s="1" customFormat="1" ht="19.5">
      <c r="B462" s="33"/>
      <c r="C462" s="34"/>
      <c r="D462" s="187" t="s">
        <v>142</v>
      </c>
      <c r="E462" s="34"/>
      <c r="F462" s="188" t="s">
        <v>632</v>
      </c>
      <c r="G462" s="34"/>
      <c r="H462" s="34"/>
      <c r="I462" s="103"/>
      <c r="J462" s="34"/>
      <c r="K462" s="34"/>
      <c r="L462" s="37"/>
      <c r="M462" s="189"/>
      <c r="N462" s="59"/>
      <c r="O462" s="59"/>
      <c r="P462" s="59"/>
      <c r="Q462" s="59"/>
      <c r="R462" s="59"/>
      <c r="S462" s="59"/>
      <c r="T462" s="60"/>
      <c r="AT462" s="16" t="s">
        <v>142</v>
      </c>
      <c r="AU462" s="16" t="s">
        <v>81</v>
      </c>
    </row>
    <row r="463" spans="2:65" s="11" customFormat="1" ht="11.25">
      <c r="B463" s="190"/>
      <c r="C463" s="191"/>
      <c r="D463" s="187" t="s">
        <v>144</v>
      </c>
      <c r="E463" s="192" t="s">
        <v>1</v>
      </c>
      <c r="F463" s="193" t="s">
        <v>153</v>
      </c>
      <c r="G463" s="191"/>
      <c r="H463" s="192" t="s">
        <v>1</v>
      </c>
      <c r="I463" s="194"/>
      <c r="J463" s="191"/>
      <c r="K463" s="191"/>
      <c r="L463" s="195"/>
      <c r="M463" s="196"/>
      <c r="N463" s="197"/>
      <c r="O463" s="197"/>
      <c r="P463" s="197"/>
      <c r="Q463" s="197"/>
      <c r="R463" s="197"/>
      <c r="S463" s="197"/>
      <c r="T463" s="198"/>
      <c r="AT463" s="199" t="s">
        <v>144</v>
      </c>
      <c r="AU463" s="199" t="s">
        <v>81</v>
      </c>
      <c r="AV463" s="11" t="s">
        <v>79</v>
      </c>
      <c r="AW463" s="11" t="s">
        <v>33</v>
      </c>
      <c r="AX463" s="11" t="s">
        <v>72</v>
      </c>
      <c r="AY463" s="199" t="s">
        <v>133</v>
      </c>
    </row>
    <row r="464" spans="2:65" s="11" customFormat="1" ht="11.25">
      <c r="B464" s="190"/>
      <c r="C464" s="191"/>
      <c r="D464" s="187" t="s">
        <v>144</v>
      </c>
      <c r="E464" s="192" t="s">
        <v>1</v>
      </c>
      <c r="F464" s="193" t="s">
        <v>146</v>
      </c>
      <c r="G464" s="191"/>
      <c r="H464" s="192" t="s">
        <v>1</v>
      </c>
      <c r="I464" s="194"/>
      <c r="J464" s="191"/>
      <c r="K464" s="191"/>
      <c r="L464" s="195"/>
      <c r="M464" s="196"/>
      <c r="N464" s="197"/>
      <c r="O464" s="197"/>
      <c r="P464" s="197"/>
      <c r="Q464" s="197"/>
      <c r="R464" s="197"/>
      <c r="S464" s="197"/>
      <c r="T464" s="198"/>
      <c r="AT464" s="199" t="s">
        <v>144</v>
      </c>
      <c r="AU464" s="199" t="s">
        <v>81</v>
      </c>
      <c r="AV464" s="11" t="s">
        <v>79</v>
      </c>
      <c r="AW464" s="11" t="s">
        <v>33</v>
      </c>
      <c r="AX464" s="11" t="s">
        <v>72</v>
      </c>
      <c r="AY464" s="199" t="s">
        <v>133</v>
      </c>
    </row>
    <row r="465" spans="2:65" s="12" customFormat="1" ht="11.25">
      <c r="B465" s="200"/>
      <c r="C465" s="201"/>
      <c r="D465" s="187" t="s">
        <v>144</v>
      </c>
      <c r="E465" s="202" t="s">
        <v>1</v>
      </c>
      <c r="F465" s="203" t="s">
        <v>975</v>
      </c>
      <c r="G465" s="201"/>
      <c r="H465" s="204">
        <v>23.4</v>
      </c>
      <c r="I465" s="205"/>
      <c r="J465" s="201"/>
      <c r="K465" s="201"/>
      <c r="L465" s="206"/>
      <c r="M465" s="207"/>
      <c r="N465" s="208"/>
      <c r="O465" s="208"/>
      <c r="P465" s="208"/>
      <c r="Q465" s="208"/>
      <c r="R465" s="208"/>
      <c r="S465" s="208"/>
      <c r="T465" s="209"/>
      <c r="AT465" s="210" t="s">
        <v>144</v>
      </c>
      <c r="AU465" s="210" t="s">
        <v>81</v>
      </c>
      <c r="AV465" s="12" t="s">
        <v>81</v>
      </c>
      <c r="AW465" s="12" t="s">
        <v>33</v>
      </c>
      <c r="AX465" s="12" t="s">
        <v>72</v>
      </c>
      <c r="AY465" s="210" t="s">
        <v>133</v>
      </c>
    </row>
    <row r="466" spans="2:65" s="12" customFormat="1" ht="11.25">
      <c r="B466" s="200"/>
      <c r="C466" s="201"/>
      <c r="D466" s="187" t="s">
        <v>144</v>
      </c>
      <c r="E466" s="202" t="s">
        <v>1</v>
      </c>
      <c r="F466" s="203" t="s">
        <v>976</v>
      </c>
      <c r="G466" s="201"/>
      <c r="H466" s="204">
        <v>396.7</v>
      </c>
      <c r="I466" s="205"/>
      <c r="J466" s="201"/>
      <c r="K466" s="201"/>
      <c r="L466" s="206"/>
      <c r="M466" s="207"/>
      <c r="N466" s="208"/>
      <c r="O466" s="208"/>
      <c r="P466" s="208"/>
      <c r="Q466" s="208"/>
      <c r="R466" s="208"/>
      <c r="S466" s="208"/>
      <c r="T466" s="209"/>
      <c r="AT466" s="210" t="s">
        <v>144</v>
      </c>
      <c r="AU466" s="210" t="s">
        <v>81</v>
      </c>
      <c r="AV466" s="12" t="s">
        <v>81</v>
      </c>
      <c r="AW466" s="12" t="s">
        <v>33</v>
      </c>
      <c r="AX466" s="12" t="s">
        <v>72</v>
      </c>
      <c r="AY466" s="210" t="s">
        <v>133</v>
      </c>
    </row>
    <row r="467" spans="2:65" s="13" customFormat="1" ht="11.25">
      <c r="B467" s="211"/>
      <c r="C467" s="212"/>
      <c r="D467" s="187" t="s">
        <v>144</v>
      </c>
      <c r="E467" s="213" t="s">
        <v>1</v>
      </c>
      <c r="F467" s="214" t="s">
        <v>149</v>
      </c>
      <c r="G467" s="212"/>
      <c r="H467" s="215">
        <v>420.09999999999997</v>
      </c>
      <c r="I467" s="216"/>
      <c r="J467" s="212"/>
      <c r="K467" s="212"/>
      <c r="L467" s="217"/>
      <c r="M467" s="218"/>
      <c r="N467" s="219"/>
      <c r="O467" s="219"/>
      <c r="P467" s="219"/>
      <c r="Q467" s="219"/>
      <c r="R467" s="219"/>
      <c r="S467" s="219"/>
      <c r="T467" s="220"/>
      <c r="AT467" s="221" t="s">
        <v>144</v>
      </c>
      <c r="AU467" s="221" t="s">
        <v>81</v>
      </c>
      <c r="AV467" s="13" t="s">
        <v>140</v>
      </c>
      <c r="AW467" s="13" t="s">
        <v>33</v>
      </c>
      <c r="AX467" s="13" t="s">
        <v>79</v>
      </c>
      <c r="AY467" s="221" t="s">
        <v>133</v>
      </c>
    </row>
    <row r="468" spans="2:65" s="1" customFormat="1" ht="16.5" customHeight="1">
      <c r="B468" s="33"/>
      <c r="C468" s="175" t="s">
        <v>538</v>
      </c>
      <c r="D468" s="175" t="s">
        <v>135</v>
      </c>
      <c r="E468" s="176" t="s">
        <v>597</v>
      </c>
      <c r="F468" s="177" t="s">
        <v>598</v>
      </c>
      <c r="G468" s="178" t="s">
        <v>138</v>
      </c>
      <c r="H468" s="179">
        <v>700.5</v>
      </c>
      <c r="I468" s="180"/>
      <c r="J468" s="181">
        <f>ROUND(I468*H468,2)</f>
        <v>0</v>
      </c>
      <c r="K468" s="177" t="s">
        <v>139</v>
      </c>
      <c r="L468" s="37"/>
      <c r="M468" s="182" t="s">
        <v>1</v>
      </c>
      <c r="N468" s="183" t="s">
        <v>43</v>
      </c>
      <c r="O468" s="59"/>
      <c r="P468" s="184">
        <f>O468*H468</f>
        <v>0</v>
      </c>
      <c r="Q468" s="184">
        <v>0</v>
      </c>
      <c r="R468" s="184">
        <f>Q468*H468</f>
        <v>0</v>
      </c>
      <c r="S468" s="184">
        <v>0</v>
      </c>
      <c r="T468" s="185">
        <f>S468*H468</f>
        <v>0</v>
      </c>
      <c r="AR468" s="16" t="s">
        <v>140</v>
      </c>
      <c r="AT468" s="16" t="s">
        <v>135</v>
      </c>
      <c r="AU468" s="16" t="s">
        <v>81</v>
      </c>
      <c r="AY468" s="16" t="s">
        <v>133</v>
      </c>
      <c r="BE468" s="186">
        <f>IF(N468="základní",J468,0)</f>
        <v>0</v>
      </c>
      <c r="BF468" s="186">
        <f>IF(N468="snížená",J468,0)</f>
        <v>0</v>
      </c>
      <c r="BG468" s="186">
        <f>IF(N468="zákl. přenesená",J468,0)</f>
        <v>0</v>
      </c>
      <c r="BH468" s="186">
        <f>IF(N468="sníž. přenesená",J468,0)</f>
        <v>0</v>
      </c>
      <c r="BI468" s="186">
        <f>IF(N468="nulová",J468,0)</f>
        <v>0</v>
      </c>
      <c r="BJ468" s="16" t="s">
        <v>79</v>
      </c>
      <c r="BK468" s="186">
        <f>ROUND(I468*H468,2)</f>
        <v>0</v>
      </c>
      <c r="BL468" s="16" t="s">
        <v>140</v>
      </c>
      <c r="BM468" s="16" t="s">
        <v>1167</v>
      </c>
    </row>
    <row r="469" spans="2:65" s="1" customFormat="1" ht="19.5">
      <c r="B469" s="33"/>
      <c r="C469" s="34"/>
      <c r="D469" s="187" t="s">
        <v>142</v>
      </c>
      <c r="E469" s="34"/>
      <c r="F469" s="188" t="s">
        <v>600</v>
      </c>
      <c r="G469" s="34"/>
      <c r="H469" s="34"/>
      <c r="I469" s="103"/>
      <c r="J469" s="34"/>
      <c r="K469" s="34"/>
      <c r="L469" s="37"/>
      <c r="M469" s="189"/>
      <c r="N469" s="59"/>
      <c r="O469" s="59"/>
      <c r="P469" s="59"/>
      <c r="Q469" s="59"/>
      <c r="R469" s="59"/>
      <c r="S469" s="59"/>
      <c r="T469" s="60"/>
      <c r="AT469" s="16" t="s">
        <v>142</v>
      </c>
      <c r="AU469" s="16" t="s">
        <v>81</v>
      </c>
    </row>
    <row r="470" spans="2:65" s="11" customFormat="1" ht="11.25">
      <c r="B470" s="190"/>
      <c r="C470" s="191"/>
      <c r="D470" s="187" t="s">
        <v>144</v>
      </c>
      <c r="E470" s="192" t="s">
        <v>1</v>
      </c>
      <c r="F470" s="193" t="s">
        <v>153</v>
      </c>
      <c r="G470" s="191"/>
      <c r="H470" s="192" t="s">
        <v>1</v>
      </c>
      <c r="I470" s="194"/>
      <c r="J470" s="191"/>
      <c r="K470" s="191"/>
      <c r="L470" s="195"/>
      <c r="M470" s="196"/>
      <c r="N470" s="197"/>
      <c r="O470" s="197"/>
      <c r="P470" s="197"/>
      <c r="Q470" s="197"/>
      <c r="R470" s="197"/>
      <c r="S470" s="197"/>
      <c r="T470" s="198"/>
      <c r="AT470" s="199" t="s">
        <v>144</v>
      </c>
      <c r="AU470" s="199" t="s">
        <v>81</v>
      </c>
      <c r="AV470" s="11" t="s">
        <v>79</v>
      </c>
      <c r="AW470" s="11" t="s">
        <v>33</v>
      </c>
      <c r="AX470" s="11" t="s">
        <v>72</v>
      </c>
      <c r="AY470" s="199" t="s">
        <v>133</v>
      </c>
    </row>
    <row r="471" spans="2:65" s="12" customFormat="1" ht="11.25">
      <c r="B471" s="200"/>
      <c r="C471" s="201"/>
      <c r="D471" s="187" t="s">
        <v>144</v>
      </c>
      <c r="E471" s="202" t="s">
        <v>1</v>
      </c>
      <c r="F471" s="203" t="s">
        <v>977</v>
      </c>
      <c r="G471" s="201"/>
      <c r="H471" s="204">
        <v>618.1</v>
      </c>
      <c r="I471" s="205"/>
      <c r="J471" s="201"/>
      <c r="K471" s="201"/>
      <c r="L471" s="206"/>
      <c r="M471" s="207"/>
      <c r="N471" s="208"/>
      <c r="O471" s="208"/>
      <c r="P471" s="208"/>
      <c r="Q471" s="208"/>
      <c r="R471" s="208"/>
      <c r="S471" s="208"/>
      <c r="T471" s="209"/>
      <c r="AT471" s="210" t="s">
        <v>144</v>
      </c>
      <c r="AU471" s="210" t="s">
        <v>81</v>
      </c>
      <c r="AV471" s="12" t="s">
        <v>81</v>
      </c>
      <c r="AW471" s="12" t="s">
        <v>33</v>
      </c>
      <c r="AX471" s="12" t="s">
        <v>72</v>
      </c>
      <c r="AY471" s="210" t="s">
        <v>133</v>
      </c>
    </row>
    <row r="472" spans="2:65" s="12" customFormat="1" ht="11.25">
      <c r="B472" s="200"/>
      <c r="C472" s="201"/>
      <c r="D472" s="187" t="s">
        <v>144</v>
      </c>
      <c r="E472" s="202" t="s">
        <v>1</v>
      </c>
      <c r="F472" s="203" t="s">
        <v>978</v>
      </c>
      <c r="G472" s="201"/>
      <c r="H472" s="204">
        <v>82.4</v>
      </c>
      <c r="I472" s="205"/>
      <c r="J472" s="201"/>
      <c r="K472" s="201"/>
      <c r="L472" s="206"/>
      <c r="M472" s="207"/>
      <c r="N472" s="208"/>
      <c r="O472" s="208"/>
      <c r="P472" s="208"/>
      <c r="Q472" s="208"/>
      <c r="R472" s="208"/>
      <c r="S472" s="208"/>
      <c r="T472" s="209"/>
      <c r="AT472" s="210" t="s">
        <v>144</v>
      </c>
      <c r="AU472" s="210" t="s">
        <v>81</v>
      </c>
      <c r="AV472" s="12" t="s">
        <v>81</v>
      </c>
      <c r="AW472" s="12" t="s">
        <v>33</v>
      </c>
      <c r="AX472" s="12" t="s">
        <v>72</v>
      </c>
      <c r="AY472" s="210" t="s">
        <v>133</v>
      </c>
    </row>
    <row r="473" spans="2:65" s="13" customFormat="1" ht="11.25">
      <c r="B473" s="211"/>
      <c r="C473" s="212"/>
      <c r="D473" s="187" t="s">
        <v>144</v>
      </c>
      <c r="E473" s="213" t="s">
        <v>1</v>
      </c>
      <c r="F473" s="214" t="s">
        <v>149</v>
      </c>
      <c r="G473" s="212"/>
      <c r="H473" s="215">
        <v>700.5</v>
      </c>
      <c r="I473" s="216"/>
      <c r="J473" s="212"/>
      <c r="K473" s="212"/>
      <c r="L473" s="217"/>
      <c r="M473" s="218"/>
      <c r="N473" s="219"/>
      <c r="O473" s="219"/>
      <c r="P473" s="219"/>
      <c r="Q473" s="219"/>
      <c r="R473" s="219"/>
      <c r="S473" s="219"/>
      <c r="T473" s="220"/>
      <c r="AT473" s="221" t="s">
        <v>144</v>
      </c>
      <c r="AU473" s="221" t="s">
        <v>81</v>
      </c>
      <c r="AV473" s="13" t="s">
        <v>140</v>
      </c>
      <c r="AW473" s="13" t="s">
        <v>33</v>
      </c>
      <c r="AX473" s="13" t="s">
        <v>79</v>
      </c>
      <c r="AY473" s="221" t="s">
        <v>133</v>
      </c>
    </row>
    <row r="474" spans="2:65" s="1" customFormat="1" ht="16.5" customHeight="1">
      <c r="B474" s="33"/>
      <c r="C474" s="175" t="s">
        <v>547</v>
      </c>
      <c r="D474" s="175" t="s">
        <v>135</v>
      </c>
      <c r="E474" s="176" t="s">
        <v>1168</v>
      </c>
      <c r="F474" s="177" t="s">
        <v>1169</v>
      </c>
      <c r="G474" s="178" t="s">
        <v>138</v>
      </c>
      <c r="H474" s="179">
        <v>420.1</v>
      </c>
      <c r="I474" s="180"/>
      <c r="J474" s="181">
        <f>ROUND(I474*H474,2)</f>
        <v>0</v>
      </c>
      <c r="K474" s="177" t="s">
        <v>139</v>
      </c>
      <c r="L474" s="37"/>
      <c r="M474" s="182" t="s">
        <v>1</v>
      </c>
      <c r="N474" s="183" t="s">
        <v>43</v>
      </c>
      <c r="O474" s="59"/>
      <c r="P474" s="184">
        <f>O474*H474</f>
        <v>0</v>
      </c>
      <c r="Q474" s="184">
        <v>0</v>
      </c>
      <c r="R474" s="184">
        <f>Q474*H474</f>
        <v>0</v>
      </c>
      <c r="S474" s="184">
        <v>0</v>
      </c>
      <c r="T474" s="185">
        <f>S474*H474</f>
        <v>0</v>
      </c>
      <c r="AR474" s="16" t="s">
        <v>140</v>
      </c>
      <c r="AT474" s="16" t="s">
        <v>135</v>
      </c>
      <c r="AU474" s="16" t="s">
        <v>81</v>
      </c>
      <c r="AY474" s="16" t="s">
        <v>133</v>
      </c>
      <c r="BE474" s="186">
        <f>IF(N474="základní",J474,0)</f>
        <v>0</v>
      </c>
      <c r="BF474" s="186">
        <f>IF(N474="snížená",J474,0)</f>
        <v>0</v>
      </c>
      <c r="BG474" s="186">
        <f>IF(N474="zákl. přenesená",J474,0)</f>
        <v>0</v>
      </c>
      <c r="BH474" s="186">
        <f>IF(N474="sníž. přenesená",J474,0)</f>
        <v>0</v>
      </c>
      <c r="BI474" s="186">
        <f>IF(N474="nulová",J474,0)</f>
        <v>0</v>
      </c>
      <c r="BJ474" s="16" t="s">
        <v>79</v>
      </c>
      <c r="BK474" s="186">
        <f>ROUND(I474*H474,2)</f>
        <v>0</v>
      </c>
      <c r="BL474" s="16" t="s">
        <v>140</v>
      </c>
      <c r="BM474" s="16" t="s">
        <v>1170</v>
      </c>
    </row>
    <row r="475" spans="2:65" s="1" customFormat="1" ht="11.25">
      <c r="B475" s="33"/>
      <c r="C475" s="34"/>
      <c r="D475" s="187" t="s">
        <v>142</v>
      </c>
      <c r="E475" s="34"/>
      <c r="F475" s="188" t="s">
        <v>1171</v>
      </c>
      <c r="G475" s="34"/>
      <c r="H475" s="34"/>
      <c r="I475" s="103"/>
      <c r="J475" s="34"/>
      <c r="K475" s="34"/>
      <c r="L475" s="37"/>
      <c r="M475" s="189"/>
      <c r="N475" s="59"/>
      <c r="O475" s="59"/>
      <c r="P475" s="59"/>
      <c r="Q475" s="59"/>
      <c r="R475" s="59"/>
      <c r="S475" s="59"/>
      <c r="T475" s="60"/>
      <c r="AT475" s="16" t="s">
        <v>142</v>
      </c>
      <c r="AU475" s="16" t="s">
        <v>81</v>
      </c>
    </row>
    <row r="476" spans="2:65" s="11" customFormat="1" ht="11.25">
      <c r="B476" s="190"/>
      <c r="C476" s="191"/>
      <c r="D476" s="187" t="s">
        <v>144</v>
      </c>
      <c r="E476" s="192" t="s">
        <v>1</v>
      </c>
      <c r="F476" s="193" t="s">
        <v>153</v>
      </c>
      <c r="G476" s="191"/>
      <c r="H476" s="192" t="s">
        <v>1</v>
      </c>
      <c r="I476" s="194"/>
      <c r="J476" s="191"/>
      <c r="K476" s="191"/>
      <c r="L476" s="195"/>
      <c r="M476" s="196"/>
      <c r="N476" s="197"/>
      <c r="O476" s="197"/>
      <c r="P476" s="197"/>
      <c r="Q476" s="197"/>
      <c r="R476" s="197"/>
      <c r="S476" s="197"/>
      <c r="T476" s="198"/>
      <c r="AT476" s="199" t="s">
        <v>144</v>
      </c>
      <c r="AU476" s="199" t="s">
        <v>81</v>
      </c>
      <c r="AV476" s="11" t="s">
        <v>79</v>
      </c>
      <c r="AW476" s="11" t="s">
        <v>33</v>
      </c>
      <c r="AX476" s="11" t="s">
        <v>72</v>
      </c>
      <c r="AY476" s="199" t="s">
        <v>133</v>
      </c>
    </row>
    <row r="477" spans="2:65" s="11" customFormat="1" ht="11.25">
      <c r="B477" s="190"/>
      <c r="C477" s="191"/>
      <c r="D477" s="187" t="s">
        <v>144</v>
      </c>
      <c r="E477" s="192" t="s">
        <v>1</v>
      </c>
      <c r="F477" s="193" t="s">
        <v>146</v>
      </c>
      <c r="G477" s="191"/>
      <c r="H477" s="192" t="s">
        <v>1</v>
      </c>
      <c r="I477" s="194"/>
      <c r="J477" s="191"/>
      <c r="K477" s="191"/>
      <c r="L477" s="195"/>
      <c r="M477" s="196"/>
      <c r="N477" s="197"/>
      <c r="O477" s="197"/>
      <c r="P477" s="197"/>
      <c r="Q477" s="197"/>
      <c r="R477" s="197"/>
      <c r="S477" s="197"/>
      <c r="T477" s="198"/>
      <c r="AT477" s="199" t="s">
        <v>144</v>
      </c>
      <c r="AU477" s="199" t="s">
        <v>81</v>
      </c>
      <c r="AV477" s="11" t="s">
        <v>79</v>
      </c>
      <c r="AW477" s="11" t="s">
        <v>33</v>
      </c>
      <c r="AX477" s="11" t="s">
        <v>72</v>
      </c>
      <c r="AY477" s="199" t="s">
        <v>133</v>
      </c>
    </row>
    <row r="478" spans="2:65" s="12" customFormat="1" ht="11.25">
      <c r="B478" s="200"/>
      <c r="C478" s="201"/>
      <c r="D478" s="187" t="s">
        <v>144</v>
      </c>
      <c r="E478" s="202" t="s">
        <v>1</v>
      </c>
      <c r="F478" s="203" t="s">
        <v>975</v>
      </c>
      <c r="G478" s="201"/>
      <c r="H478" s="204">
        <v>23.4</v>
      </c>
      <c r="I478" s="205"/>
      <c r="J478" s="201"/>
      <c r="K478" s="201"/>
      <c r="L478" s="206"/>
      <c r="M478" s="207"/>
      <c r="N478" s="208"/>
      <c r="O478" s="208"/>
      <c r="P478" s="208"/>
      <c r="Q478" s="208"/>
      <c r="R478" s="208"/>
      <c r="S478" s="208"/>
      <c r="T478" s="209"/>
      <c r="AT478" s="210" t="s">
        <v>144</v>
      </c>
      <c r="AU478" s="210" t="s">
        <v>81</v>
      </c>
      <c r="AV478" s="12" t="s">
        <v>81</v>
      </c>
      <c r="AW478" s="12" t="s">
        <v>33</v>
      </c>
      <c r="AX478" s="12" t="s">
        <v>72</v>
      </c>
      <c r="AY478" s="210" t="s">
        <v>133</v>
      </c>
    </row>
    <row r="479" spans="2:65" s="12" customFormat="1" ht="11.25">
      <c r="B479" s="200"/>
      <c r="C479" s="201"/>
      <c r="D479" s="187" t="s">
        <v>144</v>
      </c>
      <c r="E479" s="202" t="s">
        <v>1</v>
      </c>
      <c r="F479" s="203" t="s">
        <v>976</v>
      </c>
      <c r="G479" s="201"/>
      <c r="H479" s="204">
        <v>396.7</v>
      </c>
      <c r="I479" s="205"/>
      <c r="J479" s="201"/>
      <c r="K479" s="201"/>
      <c r="L479" s="206"/>
      <c r="M479" s="207"/>
      <c r="N479" s="208"/>
      <c r="O479" s="208"/>
      <c r="P479" s="208"/>
      <c r="Q479" s="208"/>
      <c r="R479" s="208"/>
      <c r="S479" s="208"/>
      <c r="T479" s="209"/>
      <c r="AT479" s="210" t="s">
        <v>144</v>
      </c>
      <c r="AU479" s="210" t="s">
        <v>81</v>
      </c>
      <c r="AV479" s="12" t="s">
        <v>81</v>
      </c>
      <c r="AW479" s="12" t="s">
        <v>33</v>
      </c>
      <c r="AX479" s="12" t="s">
        <v>72</v>
      </c>
      <c r="AY479" s="210" t="s">
        <v>133</v>
      </c>
    </row>
    <row r="480" spans="2:65" s="13" customFormat="1" ht="11.25">
      <c r="B480" s="211"/>
      <c r="C480" s="212"/>
      <c r="D480" s="187" t="s">
        <v>144</v>
      </c>
      <c r="E480" s="213" t="s">
        <v>1</v>
      </c>
      <c r="F480" s="214" t="s">
        <v>149</v>
      </c>
      <c r="G480" s="212"/>
      <c r="H480" s="215">
        <v>420.09999999999997</v>
      </c>
      <c r="I480" s="216"/>
      <c r="J480" s="212"/>
      <c r="K480" s="212"/>
      <c r="L480" s="217"/>
      <c r="M480" s="218"/>
      <c r="N480" s="219"/>
      <c r="O480" s="219"/>
      <c r="P480" s="219"/>
      <c r="Q480" s="219"/>
      <c r="R480" s="219"/>
      <c r="S480" s="219"/>
      <c r="T480" s="220"/>
      <c r="AT480" s="221" t="s">
        <v>144</v>
      </c>
      <c r="AU480" s="221" t="s">
        <v>81</v>
      </c>
      <c r="AV480" s="13" t="s">
        <v>140</v>
      </c>
      <c r="AW480" s="13" t="s">
        <v>33</v>
      </c>
      <c r="AX480" s="13" t="s">
        <v>79</v>
      </c>
      <c r="AY480" s="221" t="s">
        <v>133</v>
      </c>
    </row>
    <row r="481" spans="2:65" s="1" customFormat="1" ht="16.5" customHeight="1">
      <c r="B481" s="33"/>
      <c r="C481" s="175" t="s">
        <v>553</v>
      </c>
      <c r="D481" s="175" t="s">
        <v>135</v>
      </c>
      <c r="E481" s="176" t="s">
        <v>602</v>
      </c>
      <c r="F481" s="177" t="s">
        <v>603</v>
      </c>
      <c r="G481" s="178" t="s">
        <v>138</v>
      </c>
      <c r="H481" s="179">
        <v>700.5</v>
      </c>
      <c r="I481" s="180"/>
      <c r="J481" s="181">
        <f>ROUND(I481*H481,2)</f>
        <v>0</v>
      </c>
      <c r="K481" s="177" t="s">
        <v>159</v>
      </c>
      <c r="L481" s="37"/>
      <c r="M481" s="182" t="s">
        <v>1</v>
      </c>
      <c r="N481" s="183" t="s">
        <v>43</v>
      </c>
      <c r="O481" s="59"/>
      <c r="P481" s="184">
        <f>O481*H481</f>
        <v>0</v>
      </c>
      <c r="Q481" s="184">
        <v>0.51066</v>
      </c>
      <c r="R481" s="184">
        <f>Q481*H481</f>
        <v>357.71733</v>
      </c>
      <c r="S481" s="184">
        <v>0</v>
      </c>
      <c r="T481" s="185">
        <f>S481*H481</f>
        <v>0</v>
      </c>
      <c r="AR481" s="16" t="s">
        <v>140</v>
      </c>
      <c r="AT481" s="16" t="s">
        <v>135</v>
      </c>
      <c r="AU481" s="16" t="s">
        <v>81</v>
      </c>
      <c r="AY481" s="16" t="s">
        <v>133</v>
      </c>
      <c r="BE481" s="186">
        <f>IF(N481="základní",J481,0)</f>
        <v>0</v>
      </c>
      <c r="BF481" s="186">
        <f>IF(N481="snížená",J481,0)</f>
        <v>0</v>
      </c>
      <c r="BG481" s="186">
        <f>IF(N481="zákl. přenesená",J481,0)</f>
        <v>0</v>
      </c>
      <c r="BH481" s="186">
        <f>IF(N481="sníž. přenesená",J481,0)</f>
        <v>0</v>
      </c>
      <c r="BI481" s="186">
        <f>IF(N481="nulová",J481,0)</f>
        <v>0</v>
      </c>
      <c r="BJ481" s="16" t="s">
        <v>79</v>
      </c>
      <c r="BK481" s="186">
        <f>ROUND(I481*H481,2)</f>
        <v>0</v>
      </c>
      <c r="BL481" s="16" t="s">
        <v>140</v>
      </c>
      <c r="BM481" s="16" t="s">
        <v>1172</v>
      </c>
    </row>
    <row r="482" spans="2:65" s="1" customFormat="1" ht="11.25">
      <c r="B482" s="33"/>
      <c r="C482" s="34"/>
      <c r="D482" s="187" t="s">
        <v>142</v>
      </c>
      <c r="E482" s="34"/>
      <c r="F482" s="188" t="s">
        <v>603</v>
      </c>
      <c r="G482" s="34"/>
      <c r="H482" s="34"/>
      <c r="I482" s="103"/>
      <c r="J482" s="34"/>
      <c r="K482" s="34"/>
      <c r="L482" s="37"/>
      <c r="M482" s="189"/>
      <c r="N482" s="59"/>
      <c r="O482" s="59"/>
      <c r="P482" s="59"/>
      <c r="Q482" s="59"/>
      <c r="R482" s="59"/>
      <c r="S482" s="59"/>
      <c r="T482" s="60"/>
      <c r="AT482" s="16" t="s">
        <v>142</v>
      </c>
      <c r="AU482" s="16" t="s">
        <v>81</v>
      </c>
    </row>
    <row r="483" spans="2:65" s="11" customFormat="1" ht="11.25">
      <c r="B483" s="190"/>
      <c r="C483" s="191"/>
      <c r="D483" s="187" t="s">
        <v>144</v>
      </c>
      <c r="E483" s="192" t="s">
        <v>1</v>
      </c>
      <c r="F483" s="193" t="s">
        <v>1173</v>
      </c>
      <c r="G483" s="191"/>
      <c r="H483" s="192" t="s">
        <v>1</v>
      </c>
      <c r="I483" s="194"/>
      <c r="J483" s="191"/>
      <c r="K483" s="191"/>
      <c r="L483" s="195"/>
      <c r="M483" s="196"/>
      <c r="N483" s="197"/>
      <c r="O483" s="197"/>
      <c r="P483" s="197"/>
      <c r="Q483" s="197"/>
      <c r="R483" s="197"/>
      <c r="S483" s="197"/>
      <c r="T483" s="198"/>
      <c r="AT483" s="199" t="s">
        <v>144</v>
      </c>
      <c r="AU483" s="199" t="s">
        <v>81</v>
      </c>
      <c r="AV483" s="11" t="s">
        <v>79</v>
      </c>
      <c r="AW483" s="11" t="s">
        <v>33</v>
      </c>
      <c r="AX483" s="11" t="s">
        <v>72</v>
      </c>
      <c r="AY483" s="199" t="s">
        <v>133</v>
      </c>
    </row>
    <row r="484" spans="2:65" s="11" customFormat="1" ht="11.25">
      <c r="B484" s="190"/>
      <c r="C484" s="191"/>
      <c r="D484" s="187" t="s">
        <v>144</v>
      </c>
      <c r="E484" s="192" t="s">
        <v>1</v>
      </c>
      <c r="F484" s="193" t="s">
        <v>1174</v>
      </c>
      <c r="G484" s="191"/>
      <c r="H484" s="192" t="s">
        <v>1</v>
      </c>
      <c r="I484" s="194"/>
      <c r="J484" s="191"/>
      <c r="K484" s="191"/>
      <c r="L484" s="195"/>
      <c r="M484" s="196"/>
      <c r="N484" s="197"/>
      <c r="O484" s="197"/>
      <c r="P484" s="197"/>
      <c r="Q484" s="197"/>
      <c r="R484" s="197"/>
      <c r="S484" s="197"/>
      <c r="T484" s="198"/>
      <c r="AT484" s="199" t="s">
        <v>144</v>
      </c>
      <c r="AU484" s="199" t="s">
        <v>81</v>
      </c>
      <c r="AV484" s="11" t="s">
        <v>79</v>
      </c>
      <c r="AW484" s="11" t="s">
        <v>33</v>
      </c>
      <c r="AX484" s="11" t="s">
        <v>72</v>
      </c>
      <c r="AY484" s="199" t="s">
        <v>133</v>
      </c>
    </row>
    <row r="485" spans="2:65" s="12" customFormat="1" ht="11.25">
      <c r="B485" s="200"/>
      <c r="C485" s="201"/>
      <c r="D485" s="187" t="s">
        <v>144</v>
      </c>
      <c r="E485" s="202" t="s">
        <v>1</v>
      </c>
      <c r="F485" s="203" t="s">
        <v>977</v>
      </c>
      <c r="G485" s="201"/>
      <c r="H485" s="204">
        <v>618.1</v>
      </c>
      <c r="I485" s="205"/>
      <c r="J485" s="201"/>
      <c r="K485" s="201"/>
      <c r="L485" s="206"/>
      <c r="M485" s="207"/>
      <c r="N485" s="208"/>
      <c r="O485" s="208"/>
      <c r="P485" s="208"/>
      <c r="Q485" s="208"/>
      <c r="R485" s="208"/>
      <c r="S485" s="208"/>
      <c r="T485" s="209"/>
      <c r="AT485" s="210" t="s">
        <v>144</v>
      </c>
      <c r="AU485" s="210" t="s">
        <v>81</v>
      </c>
      <c r="AV485" s="12" t="s">
        <v>81</v>
      </c>
      <c r="AW485" s="12" t="s">
        <v>33</v>
      </c>
      <c r="AX485" s="12" t="s">
        <v>72</v>
      </c>
      <c r="AY485" s="210" t="s">
        <v>133</v>
      </c>
    </row>
    <row r="486" spans="2:65" s="12" customFormat="1" ht="11.25">
      <c r="B486" s="200"/>
      <c r="C486" s="201"/>
      <c r="D486" s="187" t="s">
        <v>144</v>
      </c>
      <c r="E486" s="202" t="s">
        <v>1</v>
      </c>
      <c r="F486" s="203" t="s">
        <v>978</v>
      </c>
      <c r="G486" s="201"/>
      <c r="H486" s="204">
        <v>82.4</v>
      </c>
      <c r="I486" s="205"/>
      <c r="J486" s="201"/>
      <c r="K486" s="201"/>
      <c r="L486" s="206"/>
      <c r="M486" s="207"/>
      <c r="N486" s="208"/>
      <c r="O486" s="208"/>
      <c r="P486" s="208"/>
      <c r="Q486" s="208"/>
      <c r="R486" s="208"/>
      <c r="S486" s="208"/>
      <c r="T486" s="209"/>
      <c r="AT486" s="210" t="s">
        <v>144</v>
      </c>
      <c r="AU486" s="210" t="s">
        <v>81</v>
      </c>
      <c r="AV486" s="12" t="s">
        <v>81</v>
      </c>
      <c r="AW486" s="12" t="s">
        <v>33</v>
      </c>
      <c r="AX486" s="12" t="s">
        <v>72</v>
      </c>
      <c r="AY486" s="210" t="s">
        <v>133</v>
      </c>
    </row>
    <row r="487" spans="2:65" s="13" customFormat="1" ht="11.25">
      <c r="B487" s="211"/>
      <c r="C487" s="212"/>
      <c r="D487" s="187" t="s">
        <v>144</v>
      </c>
      <c r="E487" s="213" t="s">
        <v>1</v>
      </c>
      <c r="F487" s="214" t="s">
        <v>149</v>
      </c>
      <c r="G487" s="212"/>
      <c r="H487" s="215">
        <v>700.5</v>
      </c>
      <c r="I487" s="216"/>
      <c r="J487" s="212"/>
      <c r="K487" s="212"/>
      <c r="L487" s="217"/>
      <c r="M487" s="218"/>
      <c r="N487" s="219"/>
      <c r="O487" s="219"/>
      <c r="P487" s="219"/>
      <c r="Q487" s="219"/>
      <c r="R487" s="219"/>
      <c r="S487" s="219"/>
      <c r="T487" s="220"/>
      <c r="AT487" s="221" t="s">
        <v>144</v>
      </c>
      <c r="AU487" s="221" t="s">
        <v>81</v>
      </c>
      <c r="AV487" s="13" t="s">
        <v>140</v>
      </c>
      <c r="AW487" s="13" t="s">
        <v>33</v>
      </c>
      <c r="AX487" s="13" t="s">
        <v>79</v>
      </c>
      <c r="AY487" s="221" t="s">
        <v>133</v>
      </c>
    </row>
    <row r="488" spans="2:65" s="1" customFormat="1" ht="16.5" customHeight="1">
      <c r="B488" s="33"/>
      <c r="C488" s="175" t="s">
        <v>749</v>
      </c>
      <c r="D488" s="175" t="s">
        <v>135</v>
      </c>
      <c r="E488" s="176" t="s">
        <v>606</v>
      </c>
      <c r="F488" s="177" t="s">
        <v>607</v>
      </c>
      <c r="G488" s="178" t="s">
        <v>138</v>
      </c>
      <c r="H488" s="179">
        <v>1540.7</v>
      </c>
      <c r="I488" s="180"/>
      <c r="J488" s="181">
        <f>ROUND(I488*H488,2)</f>
        <v>0</v>
      </c>
      <c r="K488" s="177" t="s">
        <v>1</v>
      </c>
      <c r="L488" s="37"/>
      <c r="M488" s="182" t="s">
        <v>1</v>
      </c>
      <c r="N488" s="183" t="s">
        <v>43</v>
      </c>
      <c r="O488" s="59"/>
      <c r="P488" s="184">
        <f>O488*H488</f>
        <v>0</v>
      </c>
      <c r="Q488" s="184">
        <v>6.0099999999999997E-3</v>
      </c>
      <c r="R488" s="184">
        <f>Q488*H488</f>
        <v>9.259606999999999</v>
      </c>
      <c r="S488" s="184">
        <v>0</v>
      </c>
      <c r="T488" s="185">
        <f>S488*H488</f>
        <v>0</v>
      </c>
      <c r="AR488" s="16" t="s">
        <v>140</v>
      </c>
      <c r="AT488" s="16" t="s">
        <v>135</v>
      </c>
      <c r="AU488" s="16" t="s">
        <v>81</v>
      </c>
      <c r="AY488" s="16" t="s">
        <v>133</v>
      </c>
      <c r="BE488" s="186">
        <f>IF(N488="základní",J488,0)</f>
        <v>0</v>
      </c>
      <c r="BF488" s="186">
        <f>IF(N488="snížená",J488,0)</f>
        <v>0</v>
      </c>
      <c r="BG488" s="186">
        <f>IF(N488="zákl. přenesená",J488,0)</f>
        <v>0</v>
      </c>
      <c r="BH488" s="186">
        <f>IF(N488="sníž. přenesená",J488,0)</f>
        <v>0</v>
      </c>
      <c r="BI488" s="186">
        <f>IF(N488="nulová",J488,0)</f>
        <v>0</v>
      </c>
      <c r="BJ488" s="16" t="s">
        <v>79</v>
      </c>
      <c r="BK488" s="186">
        <f>ROUND(I488*H488,2)</f>
        <v>0</v>
      </c>
      <c r="BL488" s="16" t="s">
        <v>140</v>
      </c>
      <c r="BM488" s="16" t="s">
        <v>1175</v>
      </c>
    </row>
    <row r="489" spans="2:65" s="1" customFormat="1" ht="11.25">
      <c r="B489" s="33"/>
      <c r="C489" s="34"/>
      <c r="D489" s="187" t="s">
        <v>142</v>
      </c>
      <c r="E489" s="34"/>
      <c r="F489" s="188" t="s">
        <v>607</v>
      </c>
      <c r="G489" s="34"/>
      <c r="H489" s="34"/>
      <c r="I489" s="103"/>
      <c r="J489" s="34"/>
      <c r="K489" s="34"/>
      <c r="L489" s="37"/>
      <c r="M489" s="189"/>
      <c r="N489" s="59"/>
      <c r="O489" s="59"/>
      <c r="P489" s="59"/>
      <c r="Q489" s="59"/>
      <c r="R489" s="59"/>
      <c r="S489" s="59"/>
      <c r="T489" s="60"/>
      <c r="AT489" s="16" t="s">
        <v>142</v>
      </c>
      <c r="AU489" s="16" t="s">
        <v>81</v>
      </c>
    </row>
    <row r="490" spans="2:65" s="11" customFormat="1" ht="11.25">
      <c r="B490" s="190"/>
      <c r="C490" s="191"/>
      <c r="D490" s="187" t="s">
        <v>144</v>
      </c>
      <c r="E490" s="192" t="s">
        <v>1</v>
      </c>
      <c r="F490" s="193" t="s">
        <v>609</v>
      </c>
      <c r="G490" s="191"/>
      <c r="H490" s="192" t="s">
        <v>1</v>
      </c>
      <c r="I490" s="194"/>
      <c r="J490" s="191"/>
      <c r="K490" s="191"/>
      <c r="L490" s="195"/>
      <c r="M490" s="196"/>
      <c r="N490" s="197"/>
      <c r="O490" s="197"/>
      <c r="P490" s="197"/>
      <c r="Q490" s="197"/>
      <c r="R490" s="197"/>
      <c r="S490" s="197"/>
      <c r="T490" s="198"/>
      <c r="AT490" s="199" t="s">
        <v>144</v>
      </c>
      <c r="AU490" s="199" t="s">
        <v>81</v>
      </c>
      <c r="AV490" s="11" t="s">
        <v>79</v>
      </c>
      <c r="AW490" s="11" t="s">
        <v>33</v>
      </c>
      <c r="AX490" s="11" t="s">
        <v>72</v>
      </c>
      <c r="AY490" s="199" t="s">
        <v>133</v>
      </c>
    </row>
    <row r="491" spans="2:65" s="11" customFormat="1" ht="11.25">
      <c r="B491" s="190"/>
      <c r="C491" s="191"/>
      <c r="D491" s="187" t="s">
        <v>144</v>
      </c>
      <c r="E491" s="192" t="s">
        <v>1</v>
      </c>
      <c r="F491" s="193" t="s">
        <v>610</v>
      </c>
      <c r="G491" s="191"/>
      <c r="H491" s="192" t="s">
        <v>1</v>
      </c>
      <c r="I491" s="194"/>
      <c r="J491" s="191"/>
      <c r="K491" s="191"/>
      <c r="L491" s="195"/>
      <c r="M491" s="196"/>
      <c r="N491" s="197"/>
      <c r="O491" s="197"/>
      <c r="P491" s="197"/>
      <c r="Q491" s="197"/>
      <c r="R491" s="197"/>
      <c r="S491" s="197"/>
      <c r="T491" s="198"/>
      <c r="AT491" s="199" t="s">
        <v>144</v>
      </c>
      <c r="AU491" s="199" t="s">
        <v>81</v>
      </c>
      <c r="AV491" s="11" t="s">
        <v>79</v>
      </c>
      <c r="AW491" s="11" t="s">
        <v>33</v>
      </c>
      <c r="AX491" s="11" t="s">
        <v>72</v>
      </c>
      <c r="AY491" s="199" t="s">
        <v>133</v>
      </c>
    </row>
    <row r="492" spans="2:65" s="12" customFormat="1" ht="11.25">
      <c r="B492" s="200"/>
      <c r="C492" s="201"/>
      <c r="D492" s="187" t="s">
        <v>144</v>
      </c>
      <c r="E492" s="202" t="s">
        <v>1</v>
      </c>
      <c r="F492" s="203" t="s">
        <v>1176</v>
      </c>
      <c r="G492" s="201"/>
      <c r="H492" s="204">
        <v>46.8</v>
      </c>
      <c r="I492" s="205"/>
      <c r="J492" s="201"/>
      <c r="K492" s="201"/>
      <c r="L492" s="206"/>
      <c r="M492" s="207"/>
      <c r="N492" s="208"/>
      <c r="O492" s="208"/>
      <c r="P492" s="208"/>
      <c r="Q492" s="208"/>
      <c r="R492" s="208"/>
      <c r="S492" s="208"/>
      <c r="T492" s="209"/>
      <c r="AT492" s="210" t="s">
        <v>144</v>
      </c>
      <c r="AU492" s="210" t="s">
        <v>81</v>
      </c>
      <c r="AV492" s="12" t="s">
        <v>81</v>
      </c>
      <c r="AW492" s="12" t="s">
        <v>33</v>
      </c>
      <c r="AX492" s="12" t="s">
        <v>72</v>
      </c>
      <c r="AY492" s="210" t="s">
        <v>133</v>
      </c>
    </row>
    <row r="493" spans="2:65" s="12" customFormat="1" ht="11.25">
      <c r="B493" s="200"/>
      <c r="C493" s="201"/>
      <c r="D493" s="187" t="s">
        <v>144</v>
      </c>
      <c r="E493" s="202" t="s">
        <v>1</v>
      </c>
      <c r="F493" s="203" t="s">
        <v>1177</v>
      </c>
      <c r="G493" s="201"/>
      <c r="H493" s="204">
        <v>793.4</v>
      </c>
      <c r="I493" s="205"/>
      <c r="J493" s="201"/>
      <c r="K493" s="201"/>
      <c r="L493" s="206"/>
      <c r="M493" s="207"/>
      <c r="N493" s="208"/>
      <c r="O493" s="208"/>
      <c r="P493" s="208"/>
      <c r="Q493" s="208"/>
      <c r="R493" s="208"/>
      <c r="S493" s="208"/>
      <c r="T493" s="209"/>
      <c r="AT493" s="210" t="s">
        <v>144</v>
      </c>
      <c r="AU493" s="210" t="s">
        <v>81</v>
      </c>
      <c r="AV493" s="12" t="s">
        <v>81</v>
      </c>
      <c r="AW493" s="12" t="s">
        <v>33</v>
      </c>
      <c r="AX493" s="12" t="s">
        <v>72</v>
      </c>
      <c r="AY493" s="210" t="s">
        <v>133</v>
      </c>
    </row>
    <row r="494" spans="2:65" s="11" customFormat="1" ht="11.25">
      <c r="B494" s="190"/>
      <c r="C494" s="191"/>
      <c r="D494" s="187" t="s">
        <v>144</v>
      </c>
      <c r="E494" s="192" t="s">
        <v>1</v>
      </c>
      <c r="F494" s="193" t="s">
        <v>612</v>
      </c>
      <c r="G494" s="191"/>
      <c r="H494" s="192" t="s">
        <v>1</v>
      </c>
      <c r="I494" s="194"/>
      <c r="J494" s="191"/>
      <c r="K494" s="191"/>
      <c r="L494" s="195"/>
      <c r="M494" s="196"/>
      <c r="N494" s="197"/>
      <c r="O494" s="197"/>
      <c r="P494" s="197"/>
      <c r="Q494" s="197"/>
      <c r="R494" s="197"/>
      <c r="S494" s="197"/>
      <c r="T494" s="198"/>
      <c r="AT494" s="199" t="s">
        <v>144</v>
      </c>
      <c r="AU494" s="199" t="s">
        <v>81</v>
      </c>
      <c r="AV494" s="11" t="s">
        <v>79</v>
      </c>
      <c r="AW494" s="11" t="s">
        <v>33</v>
      </c>
      <c r="AX494" s="11" t="s">
        <v>72</v>
      </c>
      <c r="AY494" s="199" t="s">
        <v>133</v>
      </c>
    </row>
    <row r="495" spans="2:65" s="12" customFormat="1" ht="11.25">
      <c r="B495" s="200"/>
      <c r="C495" s="201"/>
      <c r="D495" s="187" t="s">
        <v>144</v>
      </c>
      <c r="E495" s="202" t="s">
        <v>1</v>
      </c>
      <c r="F495" s="203" t="s">
        <v>977</v>
      </c>
      <c r="G495" s="201"/>
      <c r="H495" s="204">
        <v>618.1</v>
      </c>
      <c r="I495" s="205"/>
      <c r="J495" s="201"/>
      <c r="K495" s="201"/>
      <c r="L495" s="206"/>
      <c r="M495" s="207"/>
      <c r="N495" s="208"/>
      <c r="O495" s="208"/>
      <c r="P495" s="208"/>
      <c r="Q495" s="208"/>
      <c r="R495" s="208"/>
      <c r="S495" s="208"/>
      <c r="T495" s="209"/>
      <c r="AT495" s="210" t="s">
        <v>144</v>
      </c>
      <c r="AU495" s="210" t="s">
        <v>81</v>
      </c>
      <c r="AV495" s="12" t="s">
        <v>81</v>
      </c>
      <c r="AW495" s="12" t="s">
        <v>33</v>
      </c>
      <c r="AX495" s="12" t="s">
        <v>72</v>
      </c>
      <c r="AY495" s="210" t="s">
        <v>133</v>
      </c>
    </row>
    <row r="496" spans="2:65" s="12" customFormat="1" ht="11.25">
      <c r="B496" s="200"/>
      <c r="C496" s="201"/>
      <c r="D496" s="187" t="s">
        <v>144</v>
      </c>
      <c r="E496" s="202" t="s">
        <v>1</v>
      </c>
      <c r="F496" s="203" t="s">
        <v>978</v>
      </c>
      <c r="G496" s="201"/>
      <c r="H496" s="204">
        <v>82.4</v>
      </c>
      <c r="I496" s="205"/>
      <c r="J496" s="201"/>
      <c r="K496" s="201"/>
      <c r="L496" s="206"/>
      <c r="M496" s="207"/>
      <c r="N496" s="208"/>
      <c r="O496" s="208"/>
      <c r="P496" s="208"/>
      <c r="Q496" s="208"/>
      <c r="R496" s="208"/>
      <c r="S496" s="208"/>
      <c r="T496" s="209"/>
      <c r="AT496" s="210" t="s">
        <v>144</v>
      </c>
      <c r="AU496" s="210" t="s">
        <v>81</v>
      </c>
      <c r="AV496" s="12" t="s">
        <v>81</v>
      </c>
      <c r="AW496" s="12" t="s">
        <v>33</v>
      </c>
      <c r="AX496" s="12" t="s">
        <v>72</v>
      </c>
      <c r="AY496" s="210" t="s">
        <v>133</v>
      </c>
    </row>
    <row r="497" spans="2:65" s="13" customFormat="1" ht="11.25">
      <c r="B497" s="211"/>
      <c r="C497" s="212"/>
      <c r="D497" s="187" t="s">
        <v>144</v>
      </c>
      <c r="E497" s="213" t="s">
        <v>1</v>
      </c>
      <c r="F497" s="214" t="s">
        <v>149</v>
      </c>
      <c r="G497" s="212"/>
      <c r="H497" s="215">
        <v>1540.7</v>
      </c>
      <c r="I497" s="216"/>
      <c r="J497" s="212"/>
      <c r="K497" s="212"/>
      <c r="L497" s="217"/>
      <c r="M497" s="218"/>
      <c r="N497" s="219"/>
      <c r="O497" s="219"/>
      <c r="P497" s="219"/>
      <c r="Q497" s="219"/>
      <c r="R497" s="219"/>
      <c r="S497" s="219"/>
      <c r="T497" s="220"/>
      <c r="AT497" s="221" t="s">
        <v>144</v>
      </c>
      <c r="AU497" s="221" t="s">
        <v>81</v>
      </c>
      <c r="AV497" s="13" t="s">
        <v>140</v>
      </c>
      <c r="AW497" s="13" t="s">
        <v>33</v>
      </c>
      <c r="AX497" s="13" t="s">
        <v>79</v>
      </c>
      <c r="AY497" s="221" t="s">
        <v>133</v>
      </c>
    </row>
    <row r="498" spans="2:65" s="1" customFormat="1" ht="16.5" customHeight="1">
      <c r="B498" s="33"/>
      <c r="C498" s="175" t="s">
        <v>754</v>
      </c>
      <c r="D498" s="175" t="s">
        <v>135</v>
      </c>
      <c r="E498" s="176" t="s">
        <v>614</v>
      </c>
      <c r="F498" s="177" t="s">
        <v>615</v>
      </c>
      <c r="G498" s="178" t="s">
        <v>138</v>
      </c>
      <c r="H498" s="179">
        <v>2364.8000000000002</v>
      </c>
      <c r="I498" s="180"/>
      <c r="J498" s="181">
        <f>ROUND(I498*H498,2)</f>
        <v>0</v>
      </c>
      <c r="K498" s="177" t="s">
        <v>616</v>
      </c>
      <c r="L498" s="37"/>
      <c r="M498" s="182" t="s">
        <v>1</v>
      </c>
      <c r="N498" s="183" t="s">
        <v>43</v>
      </c>
      <c r="O498" s="59"/>
      <c r="P498" s="184">
        <f>O498*H498</f>
        <v>0</v>
      </c>
      <c r="Q498" s="184">
        <v>0</v>
      </c>
      <c r="R498" s="184">
        <f>Q498*H498</f>
        <v>0</v>
      </c>
      <c r="S498" s="184">
        <v>0</v>
      </c>
      <c r="T498" s="185">
        <f>S498*H498</f>
        <v>0</v>
      </c>
      <c r="AR498" s="16" t="s">
        <v>140</v>
      </c>
      <c r="AT498" s="16" t="s">
        <v>135</v>
      </c>
      <c r="AU498" s="16" t="s">
        <v>81</v>
      </c>
      <c r="AY498" s="16" t="s">
        <v>133</v>
      </c>
      <c r="BE498" s="186">
        <f>IF(N498="základní",J498,0)</f>
        <v>0</v>
      </c>
      <c r="BF498" s="186">
        <f>IF(N498="snížená",J498,0)</f>
        <v>0</v>
      </c>
      <c r="BG498" s="186">
        <f>IF(N498="zákl. přenesená",J498,0)</f>
        <v>0</v>
      </c>
      <c r="BH498" s="186">
        <f>IF(N498="sníž. přenesená",J498,0)</f>
        <v>0</v>
      </c>
      <c r="BI498" s="186">
        <f>IF(N498="nulová",J498,0)</f>
        <v>0</v>
      </c>
      <c r="BJ498" s="16" t="s">
        <v>79</v>
      </c>
      <c r="BK498" s="186">
        <f>ROUND(I498*H498,2)</f>
        <v>0</v>
      </c>
      <c r="BL498" s="16" t="s">
        <v>140</v>
      </c>
      <c r="BM498" s="16" t="s">
        <v>1178</v>
      </c>
    </row>
    <row r="499" spans="2:65" s="1" customFormat="1" ht="11.25">
      <c r="B499" s="33"/>
      <c r="C499" s="34"/>
      <c r="D499" s="187" t="s">
        <v>142</v>
      </c>
      <c r="E499" s="34"/>
      <c r="F499" s="188" t="s">
        <v>618</v>
      </c>
      <c r="G499" s="34"/>
      <c r="H499" s="34"/>
      <c r="I499" s="103"/>
      <c r="J499" s="34"/>
      <c r="K499" s="34"/>
      <c r="L499" s="37"/>
      <c r="M499" s="189"/>
      <c r="N499" s="59"/>
      <c r="O499" s="59"/>
      <c r="P499" s="59"/>
      <c r="Q499" s="59"/>
      <c r="R499" s="59"/>
      <c r="S499" s="59"/>
      <c r="T499" s="60"/>
      <c r="AT499" s="16" t="s">
        <v>142</v>
      </c>
      <c r="AU499" s="16" t="s">
        <v>81</v>
      </c>
    </row>
    <row r="500" spans="2:65" s="11" customFormat="1" ht="11.25">
      <c r="B500" s="190"/>
      <c r="C500" s="191"/>
      <c r="D500" s="187" t="s">
        <v>144</v>
      </c>
      <c r="E500" s="192" t="s">
        <v>1</v>
      </c>
      <c r="F500" s="193" t="s">
        <v>153</v>
      </c>
      <c r="G500" s="191"/>
      <c r="H500" s="192" t="s">
        <v>1</v>
      </c>
      <c r="I500" s="194"/>
      <c r="J500" s="191"/>
      <c r="K500" s="191"/>
      <c r="L500" s="195"/>
      <c r="M500" s="196"/>
      <c r="N500" s="197"/>
      <c r="O500" s="197"/>
      <c r="P500" s="197"/>
      <c r="Q500" s="197"/>
      <c r="R500" s="197"/>
      <c r="S500" s="197"/>
      <c r="T500" s="198"/>
      <c r="AT500" s="199" t="s">
        <v>144</v>
      </c>
      <c r="AU500" s="199" t="s">
        <v>81</v>
      </c>
      <c r="AV500" s="11" t="s">
        <v>79</v>
      </c>
      <c r="AW500" s="11" t="s">
        <v>33</v>
      </c>
      <c r="AX500" s="11" t="s">
        <v>72</v>
      </c>
      <c r="AY500" s="199" t="s">
        <v>133</v>
      </c>
    </row>
    <row r="501" spans="2:65" s="11" customFormat="1" ht="11.25">
      <c r="B501" s="190"/>
      <c r="C501" s="191"/>
      <c r="D501" s="187" t="s">
        <v>144</v>
      </c>
      <c r="E501" s="192" t="s">
        <v>1</v>
      </c>
      <c r="F501" s="193" t="s">
        <v>146</v>
      </c>
      <c r="G501" s="191"/>
      <c r="H501" s="192" t="s">
        <v>1</v>
      </c>
      <c r="I501" s="194"/>
      <c r="J501" s="191"/>
      <c r="K501" s="191"/>
      <c r="L501" s="195"/>
      <c r="M501" s="196"/>
      <c r="N501" s="197"/>
      <c r="O501" s="197"/>
      <c r="P501" s="197"/>
      <c r="Q501" s="197"/>
      <c r="R501" s="197"/>
      <c r="S501" s="197"/>
      <c r="T501" s="198"/>
      <c r="AT501" s="199" t="s">
        <v>144</v>
      </c>
      <c r="AU501" s="199" t="s">
        <v>81</v>
      </c>
      <c r="AV501" s="11" t="s">
        <v>79</v>
      </c>
      <c r="AW501" s="11" t="s">
        <v>33</v>
      </c>
      <c r="AX501" s="11" t="s">
        <v>72</v>
      </c>
      <c r="AY501" s="199" t="s">
        <v>133</v>
      </c>
    </row>
    <row r="502" spans="2:65" s="11" customFormat="1" ht="11.25">
      <c r="B502" s="190"/>
      <c r="C502" s="191"/>
      <c r="D502" s="187" t="s">
        <v>144</v>
      </c>
      <c r="E502" s="192" t="s">
        <v>1</v>
      </c>
      <c r="F502" s="193" t="s">
        <v>1173</v>
      </c>
      <c r="G502" s="191"/>
      <c r="H502" s="192" t="s">
        <v>1</v>
      </c>
      <c r="I502" s="194"/>
      <c r="J502" s="191"/>
      <c r="K502" s="191"/>
      <c r="L502" s="195"/>
      <c r="M502" s="196"/>
      <c r="N502" s="197"/>
      <c r="O502" s="197"/>
      <c r="P502" s="197"/>
      <c r="Q502" s="197"/>
      <c r="R502" s="197"/>
      <c r="S502" s="197"/>
      <c r="T502" s="198"/>
      <c r="AT502" s="199" t="s">
        <v>144</v>
      </c>
      <c r="AU502" s="199" t="s">
        <v>81</v>
      </c>
      <c r="AV502" s="11" t="s">
        <v>79</v>
      </c>
      <c r="AW502" s="11" t="s">
        <v>33</v>
      </c>
      <c r="AX502" s="11" t="s">
        <v>72</v>
      </c>
      <c r="AY502" s="199" t="s">
        <v>133</v>
      </c>
    </row>
    <row r="503" spans="2:65" s="12" customFormat="1" ht="11.25">
      <c r="B503" s="200"/>
      <c r="C503" s="201"/>
      <c r="D503" s="187" t="s">
        <v>144</v>
      </c>
      <c r="E503" s="202" t="s">
        <v>1</v>
      </c>
      <c r="F503" s="203" t="s">
        <v>975</v>
      </c>
      <c r="G503" s="201"/>
      <c r="H503" s="204">
        <v>23.4</v>
      </c>
      <c r="I503" s="205"/>
      <c r="J503" s="201"/>
      <c r="K503" s="201"/>
      <c r="L503" s="206"/>
      <c r="M503" s="207"/>
      <c r="N503" s="208"/>
      <c r="O503" s="208"/>
      <c r="P503" s="208"/>
      <c r="Q503" s="208"/>
      <c r="R503" s="208"/>
      <c r="S503" s="208"/>
      <c r="T503" s="209"/>
      <c r="AT503" s="210" t="s">
        <v>144</v>
      </c>
      <c r="AU503" s="210" t="s">
        <v>81</v>
      </c>
      <c r="AV503" s="12" t="s">
        <v>81</v>
      </c>
      <c r="AW503" s="12" t="s">
        <v>33</v>
      </c>
      <c r="AX503" s="12" t="s">
        <v>72</v>
      </c>
      <c r="AY503" s="210" t="s">
        <v>133</v>
      </c>
    </row>
    <row r="504" spans="2:65" s="12" customFormat="1" ht="11.25">
      <c r="B504" s="200"/>
      <c r="C504" s="201"/>
      <c r="D504" s="187" t="s">
        <v>144</v>
      </c>
      <c r="E504" s="202" t="s">
        <v>1</v>
      </c>
      <c r="F504" s="203" t="s">
        <v>976</v>
      </c>
      <c r="G504" s="201"/>
      <c r="H504" s="204">
        <v>396.7</v>
      </c>
      <c r="I504" s="205"/>
      <c r="J504" s="201"/>
      <c r="K504" s="201"/>
      <c r="L504" s="206"/>
      <c r="M504" s="207"/>
      <c r="N504" s="208"/>
      <c r="O504" s="208"/>
      <c r="P504" s="208"/>
      <c r="Q504" s="208"/>
      <c r="R504" s="208"/>
      <c r="S504" s="208"/>
      <c r="T504" s="209"/>
      <c r="AT504" s="210" t="s">
        <v>144</v>
      </c>
      <c r="AU504" s="210" t="s">
        <v>81</v>
      </c>
      <c r="AV504" s="12" t="s">
        <v>81</v>
      </c>
      <c r="AW504" s="12" t="s">
        <v>33</v>
      </c>
      <c r="AX504" s="12" t="s">
        <v>72</v>
      </c>
      <c r="AY504" s="210" t="s">
        <v>133</v>
      </c>
    </row>
    <row r="505" spans="2:65" s="12" customFormat="1" ht="11.25">
      <c r="B505" s="200"/>
      <c r="C505" s="201"/>
      <c r="D505" s="187" t="s">
        <v>144</v>
      </c>
      <c r="E505" s="202" t="s">
        <v>1</v>
      </c>
      <c r="F505" s="203" t="s">
        <v>977</v>
      </c>
      <c r="G505" s="201"/>
      <c r="H505" s="204">
        <v>618.1</v>
      </c>
      <c r="I505" s="205"/>
      <c r="J505" s="201"/>
      <c r="K505" s="201"/>
      <c r="L505" s="206"/>
      <c r="M505" s="207"/>
      <c r="N505" s="208"/>
      <c r="O505" s="208"/>
      <c r="P505" s="208"/>
      <c r="Q505" s="208"/>
      <c r="R505" s="208"/>
      <c r="S505" s="208"/>
      <c r="T505" s="209"/>
      <c r="AT505" s="210" t="s">
        <v>144</v>
      </c>
      <c r="AU505" s="210" t="s">
        <v>81</v>
      </c>
      <c r="AV505" s="12" t="s">
        <v>81</v>
      </c>
      <c r="AW505" s="12" t="s">
        <v>33</v>
      </c>
      <c r="AX505" s="12" t="s">
        <v>72</v>
      </c>
      <c r="AY505" s="210" t="s">
        <v>133</v>
      </c>
    </row>
    <row r="506" spans="2:65" s="12" customFormat="1" ht="11.25">
      <c r="B506" s="200"/>
      <c r="C506" s="201"/>
      <c r="D506" s="187" t="s">
        <v>144</v>
      </c>
      <c r="E506" s="202" t="s">
        <v>1</v>
      </c>
      <c r="F506" s="203" t="s">
        <v>978</v>
      </c>
      <c r="G506" s="201"/>
      <c r="H506" s="204">
        <v>82.4</v>
      </c>
      <c r="I506" s="205"/>
      <c r="J506" s="201"/>
      <c r="K506" s="201"/>
      <c r="L506" s="206"/>
      <c r="M506" s="207"/>
      <c r="N506" s="208"/>
      <c r="O506" s="208"/>
      <c r="P506" s="208"/>
      <c r="Q506" s="208"/>
      <c r="R506" s="208"/>
      <c r="S506" s="208"/>
      <c r="T506" s="209"/>
      <c r="AT506" s="210" t="s">
        <v>144</v>
      </c>
      <c r="AU506" s="210" t="s">
        <v>81</v>
      </c>
      <c r="AV506" s="12" t="s">
        <v>81</v>
      </c>
      <c r="AW506" s="12" t="s">
        <v>33</v>
      </c>
      <c r="AX506" s="12" t="s">
        <v>72</v>
      </c>
      <c r="AY506" s="210" t="s">
        <v>133</v>
      </c>
    </row>
    <row r="507" spans="2:65" s="14" customFormat="1" ht="11.25">
      <c r="B507" s="235"/>
      <c r="C507" s="236"/>
      <c r="D507" s="187" t="s">
        <v>144</v>
      </c>
      <c r="E507" s="237" t="s">
        <v>1</v>
      </c>
      <c r="F507" s="238" t="s">
        <v>1042</v>
      </c>
      <c r="G507" s="236"/>
      <c r="H507" s="239">
        <v>1120.6000000000001</v>
      </c>
      <c r="I507" s="240"/>
      <c r="J507" s="236"/>
      <c r="K507" s="236"/>
      <c r="L507" s="241"/>
      <c r="M507" s="242"/>
      <c r="N507" s="243"/>
      <c r="O507" s="243"/>
      <c r="P507" s="243"/>
      <c r="Q507" s="243"/>
      <c r="R507" s="243"/>
      <c r="S507" s="243"/>
      <c r="T507" s="244"/>
      <c r="AT507" s="245" t="s">
        <v>144</v>
      </c>
      <c r="AU507" s="245" t="s">
        <v>81</v>
      </c>
      <c r="AV507" s="14" t="s">
        <v>156</v>
      </c>
      <c r="AW507" s="14" t="s">
        <v>33</v>
      </c>
      <c r="AX507" s="14" t="s">
        <v>72</v>
      </c>
      <c r="AY507" s="245" t="s">
        <v>133</v>
      </c>
    </row>
    <row r="508" spans="2:65" s="12" customFormat="1" ht="11.25">
      <c r="B508" s="200"/>
      <c r="C508" s="201"/>
      <c r="D508" s="187" t="s">
        <v>144</v>
      </c>
      <c r="E508" s="202" t="s">
        <v>1</v>
      </c>
      <c r="F508" s="203" t="s">
        <v>975</v>
      </c>
      <c r="G508" s="201"/>
      <c r="H508" s="204">
        <v>23.4</v>
      </c>
      <c r="I508" s="205"/>
      <c r="J508" s="201"/>
      <c r="K508" s="201"/>
      <c r="L508" s="206"/>
      <c r="M508" s="207"/>
      <c r="N508" s="208"/>
      <c r="O508" s="208"/>
      <c r="P508" s="208"/>
      <c r="Q508" s="208"/>
      <c r="R508" s="208"/>
      <c r="S508" s="208"/>
      <c r="T508" s="209"/>
      <c r="AT508" s="210" t="s">
        <v>144</v>
      </c>
      <c r="AU508" s="210" t="s">
        <v>81</v>
      </c>
      <c r="AV508" s="12" t="s">
        <v>81</v>
      </c>
      <c r="AW508" s="12" t="s">
        <v>33</v>
      </c>
      <c r="AX508" s="12" t="s">
        <v>72</v>
      </c>
      <c r="AY508" s="210" t="s">
        <v>133</v>
      </c>
    </row>
    <row r="509" spans="2:65" s="12" customFormat="1" ht="11.25">
      <c r="B509" s="200"/>
      <c r="C509" s="201"/>
      <c r="D509" s="187" t="s">
        <v>144</v>
      </c>
      <c r="E509" s="202" t="s">
        <v>1</v>
      </c>
      <c r="F509" s="203" t="s">
        <v>976</v>
      </c>
      <c r="G509" s="201"/>
      <c r="H509" s="204">
        <v>396.7</v>
      </c>
      <c r="I509" s="205"/>
      <c r="J509" s="201"/>
      <c r="K509" s="201"/>
      <c r="L509" s="206"/>
      <c r="M509" s="207"/>
      <c r="N509" s="208"/>
      <c r="O509" s="208"/>
      <c r="P509" s="208"/>
      <c r="Q509" s="208"/>
      <c r="R509" s="208"/>
      <c r="S509" s="208"/>
      <c r="T509" s="209"/>
      <c r="AT509" s="210" t="s">
        <v>144</v>
      </c>
      <c r="AU509" s="210" t="s">
        <v>81</v>
      </c>
      <c r="AV509" s="12" t="s">
        <v>81</v>
      </c>
      <c r="AW509" s="12" t="s">
        <v>33</v>
      </c>
      <c r="AX509" s="12" t="s">
        <v>72</v>
      </c>
      <c r="AY509" s="210" t="s">
        <v>133</v>
      </c>
    </row>
    <row r="510" spans="2:65" s="12" customFormat="1" ht="11.25">
      <c r="B510" s="200"/>
      <c r="C510" s="201"/>
      <c r="D510" s="187" t="s">
        <v>144</v>
      </c>
      <c r="E510" s="202" t="s">
        <v>1</v>
      </c>
      <c r="F510" s="203" t="s">
        <v>977</v>
      </c>
      <c r="G510" s="201"/>
      <c r="H510" s="204">
        <v>618.1</v>
      </c>
      <c r="I510" s="205"/>
      <c r="J510" s="201"/>
      <c r="K510" s="201"/>
      <c r="L510" s="206"/>
      <c r="M510" s="207"/>
      <c r="N510" s="208"/>
      <c r="O510" s="208"/>
      <c r="P510" s="208"/>
      <c r="Q510" s="208"/>
      <c r="R510" s="208"/>
      <c r="S510" s="208"/>
      <c r="T510" s="209"/>
      <c r="AT510" s="210" t="s">
        <v>144</v>
      </c>
      <c r="AU510" s="210" t="s">
        <v>81</v>
      </c>
      <c r="AV510" s="12" t="s">
        <v>81</v>
      </c>
      <c r="AW510" s="12" t="s">
        <v>33</v>
      </c>
      <c r="AX510" s="12" t="s">
        <v>72</v>
      </c>
      <c r="AY510" s="210" t="s">
        <v>133</v>
      </c>
    </row>
    <row r="511" spans="2:65" s="12" customFormat="1" ht="11.25">
      <c r="B511" s="200"/>
      <c r="C511" s="201"/>
      <c r="D511" s="187" t="s">
        <v>144</v>
      </c>
      <c r="E511" s="202" t="s">
        <v>1</v>
      </c>
      <c r="F511" s="203" t="s">
        <v>993</v>
      </c>
      <c r="G511" s="201"/>
      <c r="H511" s="204">
        <v>206</v>
      </c>
      <c r="I511" s="205"/>
      <c r="J511" s="201"/>
      <c r="K511" s="201"/>
      <c r="L511" s="206"/>
      <c r="M511" s="207"/>
      <c r="N511" s="208"/>
      <c r="O511" s="208"/>
      <c r="P511" s="208"/>
      <c r="Q511" s="208"/>
      <c r="R511" s="208"/>
      <c r="S511" s="208"/>
      <c r="T511" s="209"/>
      <c r="AT511" s="210" t="s">
        <v>144</v>
      </c>
      <c r="AU511" s="210" t="s">
        <v>81</v>
      </c>
      <c r="AV511" s="12" t="s">
        <v>81</v>
      </c>
      <c r="AW511" s="12" t="s">
        <v>33</v>
      </c>
      <c r="AX511" s="12" t="s">
        <v>72</v>
      </c>
      <c r="AY511" s="210" t="s">
        <v>133</v>
      </c>
    </row>
    <row r="512" spans="2:65" s="14" customFormat="1" ht="11.25">
      <c r="B512" s="235"/>
      <c r="C512" s="236"/>
      <c r="D512" s="187" t="s">
        <v>144</v>
      </c>
      <c r="E512" s="237" t="s">
        <v>1</v>
      </c>
      <c r="F512" s="238" t="s">
        <v>1042</v>
      </c>
      <c r="G512" s="236"/>
      <c r="H512" s="239">
        <v>1244.2</v>
      </c>
      <c r="I512" s="240"/>
      <c r="J512" s="236"/>
      <c r="K512" s="236"/>
      <c r="L512" s="241"/>
      <c r="M512" s="242"/>
      <c r="N512" s="243"/>
      <c r="O512" s="243"/>
      <c r="P512" s="243"/>
      <c r="Q512" s="243"/>
      <c r="R512" s="243"/>
      <c r="S512" s="243"/>
      <c r="T512" s="244"/>
      <c r="AT512" s="245" t="s">
        <v>144</v>
      </c>
      <c r="AU512" s="245" t="s">
        <v>81</v>
      </c>
      <c r="AV512" s="14" t="s">
        <v>156</v>
      </c>
      <c r="AW512" s="14" t="s">
        <v>33</v>
      </c>
      <c r="AX512" s="14" t="s">
        <v>72</v>
      </c>
      <c r="AY512" s="245" t="s">
        <v>133</v>
      </c>
    </row>
    <row r="513" spans="2:65" s="13" customFormat="1" ht="11.25">
      <c r="B513" s="211"/>
      <c r="C513" s="212"/>
      <c r="D513" s="187" t="s">
        <v>144</v>
      </c>
      <c r="E513" s="213" t="s">
        <v>1</v>
      </c>
      <c r="F513" s="214" t="s">
        <v>149</v>
      </c>
      <c r="G513" s="212"/>
      <c r="H513" s="215">
        <v>2364.8000000000002</v>
      </c>
      <c r="I513" s="216"/>
      <c r="J513" s="212"/>
      <c r="K513" s="212"/>
      <c r="L513" s="217"/>
      <c r="M513" s="218"/>
      <c r="N513" s="219"/>
      <c r="O513" s="219"/>
      <c r="P513" s="219"/>
      <c r="Q513" s="219"/>
      <c r="R513" s="219"/>
      <c r="S513" s="219"/>
      <c r="T513" s="220"/>
      <c r="AT513" s="221" t="s">
        <v>144</v>
      </c>
      <c r="AU513" s="221" t="s">
        <v>81</v>
      </c>
      <c r="AV513" s="13" t="s">
        <v>140</v>
      </c>
      <c r="AW513" s="13" t="s">
        <v>33</v>
      </c>
      <c r="AX513" s="13" t="s">
        <v>79</v>
      </c>
      <c r="AY513" s="221" t="s">
        <v>133</v>
      </c>
    </row>
    <row r="514" spans="2:65" s="1" customFormat="1" ht="16.5" customHeight="1">
      <c r="B514" s="33"/>
      <c r="C514" s="175" t="s">
        <v>559</v>
      </c>
      <c r="D514" s="175" t="s">
        <v>135</v>
      </c>
      <c r="E514" s="176" t="s">
        <v>625</v>
      </c>
      <c r="F514" s="177" t="s">
        <v>626</v>
      </c>
      <c r="G514" s="178" t="s">
        <v>138</v>
      </c>
      <c r="H514" s="179">
        <v>2364.8000000000002</v>
      </c>
      <c r="I514" s="180"/>
      <c r="J514" s="181">
        <f>ROUND(I514*H514,2)</f>
        <v>0</v>
      </c>
      <c r="K514" s="177" t="s">
        <v>159</v>
      </c>
      <c r="L514" s="37"/>
      <c r="M514" s="182" t="s">
        <v>1</v>
      </c>
      <c r="N514" s="183" t="s">
        <v>43</v>
      </c>
      <c r="O514" s="59"/>
      <c r="P514" s="184">
        <f>O514*H514</f>
        <v>0</v>
      </c>
      <c r="Q514" s="184">
        <v>0</v>
      </c>
      <c r="R514" s="184">
        <f>Q514*H514</f>
        <v>0</v>
      </c>
      <c r="S514" s="184">
        <v>0</v>
      </c>
      <c r="T514" s="185">
        <f>S514*H514</f>
        <v>0</v>
      </c>
      <c r="AR514" s="16" t="s">
        <v>140</v>
      </c>
      <c r="AT514" s="16" t="s">
        <v>135</v>
      </c>
      <c r="AU514" s="16" t="s">
        <v>81</v>
      </c>
      <c r="AY514" s="16" t="s">
        <v>133</v>
      </c>
      <c r="BE514" s="186">
        <f>IF(N514="základní",J514,0)</f>
        <v>0</v>
      </c>
      <c r="BF514" s="186">
        <f>IF(N514="snížená",J514,0)</f>
        <v>0</v>
      </c>
      <c r="BG514" s="186">
        <f>IF(N514="zákl. přenesená",J514,0)</f>
        <v>0</v>
      </c>
      <c r="BH514" s="186">
        <f>IF(N514="sníž. přenesená",J514,0)</f>
        <v>0</v>
      </c>
      <c r="BI514" s="186">
        <f>IF(N514="nulová",J514,0)</f>
        <v>0</v>
      </c>
      <c r="BJ514" s="16" t="s">
        <v>79</v>
      </c>
      <c r="BK514" s="186">
        <f>ROUND(I514*H514,2)</f>
        <v>0</v>
      </c>
      <c r="BL514" s="16" t="s">
        <v>140</v>
      </c>
      <c r="BM514" s="16" t="s">
        <v>1179</v>
      </c>
    </row>
    <row r="515" spans="2:65" s="1" customFormat="1" ht="11.25">
      <c r="B515" s="33"/>
      <c r="C515" s="34"/>
      <c r="D515" s="187" t="s">
        <v>142</v>
      </c>
      <c r="E515" s="34"/>
      <c r="F515" s="188" t="s">
        <v>626</v>
      </c>
      <c r="G515" s="34"/>
      <c r="H515" s="34"/>
      <c r="I515" s="103"/>
      <c r="J515" s="34"/>
      <c r="K515" s="34"/>
      <c r="L515" s="37"/>
      <c r="M515" s="189"/>
      <c r="N515" s="59"/>
      <c r="O515" s="59"/>
      <c r="P515" s="59"/>
      <c r="Q515" s="59"/>
      <c r="R515" s="59"/>
      <c r="S515" s="59"/>
      <c r="T515" s="60"/>
      <c r="AT515" s="16" t="s">
        <v>142</v>
      </c>
      <c r="AU515" s="16" t="s">
        <v>81</v>
      </c>
    </row>
    <row r="516" spans="2:65" s="11" customFormat="1" ht="11.25">
      <c r="B516" s="190"/>
      <c r="C516" s="191"/>
      <c r="D516" s="187" t="s">
        <v>144</v>
      </c>
      <c r="E516" s="192" t="s">
        <v>1</v>
      </c>
      <c r="F516" s="193" t="s">
        <v>1173</v>
      </c>
      <c r="G516" s="191"/>
      <c r="H516" s="192" t="s">
        <v>1</v>
      </c>
      <c r="I516" s="194"/>
      <c r="J516" s="191"/>
      <c r="K516" s="191"/>
      <c r="L516" s="195"/>
      <c r="M516" s="196"/>
      <c r="N516" s="197"/>
      <c r="O516" s="197"/>
      <c r="P516" s="197"/>
      <c r="Q516" s="197"/>
      <c r="R516" s="197"/>
      <c r="S516" s="197"/>
      <c r="T516" s="198"/>
      <c r="AT516" s="199" t="s">
        <v>144</v>
      </c>
      <c r="AU516" s="199" t="s">
        <v>81</v>
      </c>
      <c r="AV516" s="11" t="s">
        <v>79</v>
      </c>
      <c r="AW516" s="11" t="s">
        <v>33</v>
      </c>
      <c r="AX516" s="11" t="s">
        <v>72</v>
      </c>
      <c r="AY516" s="199" t="s">
        <v>133</v>
      </c>
    </row>
    <row r="517" spans="2:65" s="12" customFormat="1" ht="11.25">
      <c r="B517" s="200"/>
      <c r="C517" s="201"/>
      <c r="D517" s="187" t="s">
        <v>144</v>
      </c>
      <c r="E517" s="202" t="s">
        <v>1</v>
      </c>
      <c r="F517" s="203" t="s">
        <v>975</v>
      </c>
      <c r="G517" s="201"/>
      <c r="H517" s="204">
        <v>23.4</v>
      </c>
      <c r="I517" s="205"/>
      <c r="J517" s="201"/>
      <c r="K517" s="201"/>
      <c r="L517" s="206"/>
      <c r="M517" s="207"/>
      <c r="N517" s="208"/>
      <c r="O517" s="208"/>
      <c r="P517" s="208"/>
      <c r="Q517" s="208"/>
      <c r="R517" s="208"/>
      <c r="S517" s="208"/>
      <c r="T517" s="209"/>
      <c r="AT517" s="210" t="s">
        <v>144</v>
      </c>
      <c r="AU517" s="210" t="s">
        <v>81</v>
      </c>
      <c r="AV517" s="12" t="s">
        <v>81</v>
      </c>
      <c r="AW517" s="12" t="s">
        <v>33</v>
      </c>
      <c r="AX517" s="12" t="s">
        <v>72</v>
      </c>
      <c r="AY517" s="210" t="s">
        <v>133</v>
      </c>
    </row>
    <row r="518" spans="2:65" s="12" customFormat="1" ht="11.25">
      <c r="B518" s="200"/>
      <c r="C518" s="201"/>
      <c r="D518" s="187" t="s">
        <v>144</v>
      </c>
      <c r="E518" s="202" t="s">
        <v>1</v>
      </c>
      <c r="F518" s="203" t="s">
        <v>976</v>
      </c>
      <c r="G518" s="201"/>
      <c r="H518" s="204">
        <v>396.7</v>
      </c>
      <c r="I518" s="205"/>
      <c r="J518" s="201"/>
      <c r="K518" s="201"/>
      <c r="L518" s="206"/>
      <c r="M518" s="207"/>
      <c r="N518" s="208"/>
      <c r="O518" s="208"/>
      <c r="P518" s="208"/>
      <c r="Q518" s="208"/>
      <c r="R518" s="208"/>
      <c r="S518" s="208"/>
      <c r="T518" s="209"/>
      <c r="AT518" s="210" t="s">
        <v>144</v>
      </c>
      <c r="AU518" s="210" t="s">
        <v>81</v>
      </c>
      <c r="AV518" s="12" t="s">
        <v>81</v>
      </c>
      <c r="AW518" s="12" t="s">
        <v>33</v>
      </c>
      <c r="AX518" s="12" t="s">
        <v>72</v>
      </c>
      <c r="AY518" s="210" t="s">
        <v>133</v>
      </c>
    </row>
    <row r="519" spans="2:65" s="12" customFormat="1" ht="11.25">
      <c r="B519" s="200"/>
      <c r="C519" s="201"/>
      <c r="D519" s="187" t="s">
        <v>144</v>
      </c>
      <c r="E519" s="202" t="s">
        <v>1</v>
      </c>
      <c r="F519" s="203" t="s">
        <v>977</v>
      </c>
      <c r="G519" s="201"/>
      <c r="H519" s="204">
        <v>618.1</v>
      </c>
      <c r="I519" s="205"/>
      <c r="J519" s="201"/>
      <c r="K519" s="201"/>
      <c r="L519" s="206"/>
      <c r="M519" s="207"/>
      <c r="N519" s="208"/>
      <c r="O519" s="208"/>
      <c r="P519" s="208"/>
      <c r="Q519" s="208"/>
      <c r="R519" s="208"/>
      <c r="S519" s="208"/>
      <c r="T519" s="209"/>
      <c r="AT519" s="210" t="s">
        <v>144</v>
      </c>
      <c r="AU519" s="210" t="s">
        <v>81</v>
      </c>
      <c r="AV519" s="12" t="s">
        <v>81</v>
      </c>
      <c r="AW519" s="12" t="s">
        <v>33</v>
      </c>
      <c r="AX519" s="12" t="s">
        <v>72</v>
      </c>
      <c r="AY519" s="210" t="s">
        <v>133</v>
      </c>
    </row>
    <row r="520" spans="2:65" s="12" customFormat="1" ht="11.25">
      <c r="B520" s="200"/>
      <c r="C520" s="201"/>
      <c r="D520" s="187" t="s">
        <v>144</v>
      </c>
      <c r="E520" s="202" t="s">
        <v>1</v>
      </c>
      <c r="F520" s="203" t="s">
        <v>978</v>
      </c>
      <c r="G520" s="201"/>
      <c r="H520" s="204">
        <v>82.4</v>
      </c>
      <c r="I520" s="205"/>
      <c r="J520" s="201"/>
      <c r="K520" s="201"/>
      <c r="L520" s="206"/>
      <c r="M520" s="207"/>
      <c r="N520" s="208"/>
      <c r="O520" s="208"/>
      <c r="P520" s="208"/>
      <c r="Q520" s="208"/>
      <c r="R520" s="208"/>
      <c r="S520" s="208"/>
      <c r="T520" s="209"/>
      <c r="AT520" s="210" t="s">
        <v>144</v>
      </c>
      <c r="AU520" s="210" t="s">
        <v>81</v>
      </c>
      <c r="AV520" s="12" t="s">
        <v>81</v>
      </c>
      <c r="AW520" s="12" t="s">
        <v>33</v>
      </c>
      <c r="AX520" s="12" t="s">
        <v>72</v>
      </c>
      <c r="AY520" s="210" t="s">
        <v>133</v>
      </c>
    </row>
    <row r="521" spans="2:65" s="14" customFormat="1" ht="11.25">
      <c r="B521" s="235"/>
      <c r="C521" s="236"/>
      <c r="D521" s="187" t="s">
        <v>144</v>
      </c>
      <c r="E521" s="237" t="s">
        <v>1</v>
      </c>
      <c r="F521" s="238" t="s">
        <v>1042</v>
      </c>
      <c r="G521" s="236"/>
      <c r="H521" s="239">
        <v>1120.6000000000001</v>
      </c>
      <c r="I521" s="240"/>
      <c r="J521" s="236"/>
      <c r="K521" s="236"/>
      <c r="L521" s="241"/>
      <c r="M521" s="242"/>
      <c r="N521" s="243"/>
      <c r="O521" s="243"/>
      <c r="P521" s="243"/>
      <c r="Q521" s="243"/>
      <c r="R521" s="243"/>
      <c r="S521" s="243"/>
      <c r="T521" s="244"/>
      <c r="AT521" s="245" t="s">
        <v>144</v>
      </c>
      <c r="AU521" s="245" t="s">
        <v>81</v>
      </c>
      <c r="AV521" s="14" t="s">
        <v>156</v>
      </c>
      <c r="AW521" s="14" t="s">
        <v>33</v>
      </c>
      <c r="AX521" s="14" t="s">
        <v>72</v>
      </c>
      <c r="AY521" s="245" t="s">
        <v>133</v>
      </c>
    </row>
    <row r="522" spans="2:65" s="12" customFormat="1" ht="11.25">
      <c r="B522" s="200"/>
      <c r="C522" s="201"/>
      <c r="D522" s="187" t="s">
        <v>144</v>
      </c>
      <c r="E522" s="202" t="s">
        <v>1</v>
      </c>
      <c r="F522" s="203" t="s">
        <v>975</v>
      </c>
      <c r="G522" s="201"/>
      <c r="H522" s="204">
        <v>23.4</v>
      </c>
      <c r="I522" s="205"/>
      <c r="J522" s="201"/>
      <c r="K522" s="201"/>
      <c r="L522" s="206"/>
      <c r="M522" s="207"/>
      <c r="N522" s="208"/>
      <c r="O522" s="208"/>
      <c r="P522" s="208"/>
      <c r="Q522" s="208"/>
      <c r="R522" s="208"/>
      <c r="S522" s="208"/>
      <c r="T522" s="209"/>
      <c r="AT522" s="210" t="s">
        <v>144</v>
      </c>
      <c r="AU522" s="210" t="s">
        <v>81</v>
      </c>
      <c r="AV522" s="12" t="s">
        <v>81</v>
      </c>
      <c r="AW522" s="12" t="s">
        <v>33</v>
      </c>
      <c r="AX522" s="12" t="s">
        <v>72</v>
      </c>
      <c r="AY522" s="210" t="s">
        <v>133</v>
      </c>
    </row>
    <row r="523" spans="2:65" s="12" customFormat="1" ht="11.25">
      <c r="B523" s="200"/>
      <c r="C523" s="201"/>
      <c r="D523" s="187" t="s">
        <v>144</v>
      </c>
      <c r="E523" s="202" t="s">
        <v>1</v>
      </c>
      <c r="F523" s="203" t="s">
        <v>976</v>
      </c>
      <c r="G523" s="201"/>
      <c r="H523" s="204">
        <v>396.7</v>
      </c>
      <c r="I523" s="205"/>
      <c r="J523" s="201"/>
      <c r="K523" s="201"/>
      <c r="L523" s="206"/>
      <c r="M523" s="207"/>
      <c r="N523" s="208"/>
      <c r="O523" s="208"/>
      <c r="P523" s="208"/>
      <c r="Q523" s="208"/>
      <c r="R523" s="208"/>
      <c r="S523" s="208"/>
      <c r="T523" s="209"/>
      <c r="AT523" s="210" t="s">
        <v>144</v>
      </c>
      <c r="AU523" s="210" t="s">
        <v>81</v>
      </c>
      <c r="AV523" s="12" t="s">
        <v>81</v>
      </c>
      <c r="AW523" s="12" t="s">
        <v>33</v>
      </c>
      <c r="AX523" s="12" t="s">
        <v>72</v>
      </c>
      <c r="AY523" s="210" t="s">
        <v>133</v>
      </c>
    </row>
    <row r="524" spans="2:65" s="12" customFormat="1" ht="11.25">
      <c r="B524" s="200"/>
      <c r="C524" s="201"/>
      <c r="D524" s="187" t="s">
        <v>144</v>
      </c>
      <c r="E524" s="202" t="s">
        <v>1</v>
      </c>
      <c r="F524" s="203" t="s">
        <v>977</v>
      </c>
      <c r="G524" s="201"/>
      <c r="H524" s="204">
        <v>618.1</v>
      </c>
      <c r="I524" s="205"/>
      <c r="J524" s="201"/>
      <c r="K524" s="201"/>
      <c r="L524" s="206"/>
      <c r="M524" s="207"/>
      <c r="N524" s="208"/>
      <c r="O524" s="208"/>
      <c r="P524" s="208"/>
      <c r="Q524" s="208"/>
      <c r="R524" s="208"/>
      <c r="S524" s="208"/>
      <c r="T524" s="209"/>
      <c r="AT524" s="210" t="s">
        <v>144</v>
      </c>
      <c r="AU524" s="210" t="s">
        <v>81</v>
      </c>
      <c r="AV524" s="12" t="s">
        <v>81</v>
      </c>
      <c r="AW524" s="12" t="s">
        <v>33</v>
      </c>
      <c r="AX524" s="12" t="s">
        <v>72</v>
      </c>
      <c r="AY524" s="210" t="s">
        <v>133</v>
      </c>
    </row>
    <row r="525" spans="2:65" s="12" customFormat="1" ht="11.25">
      <c r="B525" s="200"/>
      <c r="C525" s="201"/>
      <c r="D525" s="187" t="s">
        <v>144</v>
      </c>
      <c r="E525" s="202" t="s">
        <v>1</v>
      </c>
      <c r="F525" s="203" t="s">
        <v>993</v>
      </c>
      <c r="G525" s="201"/>
      <c r="H525" s="204">
        <v>206</v>
      </c>
      <c r="I525" s="205"/>
      <c r="J525" s="201"/>
      <c r="K525" s="201"/>
      <c r="L525" s="206"/>
      <c r="M525" s="207"/>
      <c r="N525" s="208"/>
      <c r="O525" s="208"/>
      <c r="P525" s="208"/>
      <c r="Q525" s="208"/>
      <c r="R525" s="208"/>
      <c r="S525" s="208"/>
      <c r="T525" s="209"/>
      <c r="AT525" s="210" t="s">
        <v>144</v>
      </c>
      <c r="AU525" s="210" t="s">
        <v>81</v>
      </c>
      <c r="AV525" s="12" t="s">
        <v>81</v>
      </c>
      <c r="AW525" s="12" t="s">
        <v>33</v>
      </c>
      <c r="AX525" s="12" t="s">
        <v>72</v>
      </c>
      <c r="AY525" s="210" t="s">
        <v>133</v>
      </c>
    </row>
    <row r="526" spans="2:65" s="14" customFormat="1" ht="11.25">
      <c r="B526" s="235"/>
      <c r="C526" s="236"/>
      <c r="D526" s="187" t="s">
        <v>144</v>
      </c>
      <c r="E526" s="237" t="s">
        <v>1</v>
      </c>
      <c r="F526" s="238" t="s">
        <v>1042</v>
      </c>
      <c r="G526" s="236"/>
      <c r="H526" s="239">
        <v>1244.2</v>
      </c>
      <c r="I526" s="240"/>
      <c r="J526" s="236"/>
      <c r="K526" s="236"/>
      <c r="L526" s="241"/>
      <c r="M526" s="242"/>
      <c r="N526" s="243"/>
      <c r="O526" s="243"/>
      <c r="P526" s="243"/>
      <c r="Q526" s="243"/>
      <c r="R526" s="243"/>
      <c r="S526" s="243"/>
      <c r="T526" s="244"/>
      <c r="AT526" s="245" t="s">
        <v>144</v>
      </c>
      <c r="AU526" s="245" t="s">
        <v>81</v>
      </c>
      <c r="AV526" s="14" t="s">
        <v>156</v>
      </c>
      <c r="AW526" s="14" t="s">
        <v>33</v>
      </c>
      <c r="AX526" s="14" t="s">
        <v>72</v>
      </c>
      <c r="AY526" s="245" t="s">
        <v>133</v>
      </c>
    </row>
    <row r="527" spans="2:65" s="13" customFormat="1" ht="11.25">
      <c r="B527" s="211"/>
      <c r="C527" s="212"/>
      <c r="D527" s="187" t="s">
        <v>144</v>
      </c>
      <c r="E527" s="213" t="s">
        <v>1</v>
      </c>
      <c r="F527" s="214" t="s">
        <v>149</v>
      </c>
      <c r="G527" s="212"/>
      <c r="H527" s="215">
        <v>2364.8000000000002</v>
      </c>
      <c r="I527" s="216"/>
      <c r="J527" s="212"/>
      <c r="K527" s="212"/>
      <c r="L527" s="217"/>
      <c r="M527" s="218"/>
      <c r="N527" s="219"/>
      <c r="O527" s="219"/>
      <c r="P527" s="219"/>
      <c r="Q527" s="219"/>
      <c r="R527" s="219"/>
      <c r="S527" s="219"/>
      <c r="T527" s="220"/>
      <c r="AT527" s="221" t="s">
        <v>144</v>
      </c>
      <c r="AU527" s="221" t="s">
        <v>81</v>
      </c>
      <c r="AV527" s="13" t="s">
        <v>140</v>
      </c>
      <c r="AW527" s="13" t="s">
        <v>33</v>
      </c>
      <c r="AX527" s="13" t="s">
        <v>79</v>
      </c>
      <c r="AY527" s="221" t="s">
        <v>133</v>
      </c>
    </row>
    <row r="528" spans="2:65" s="10" customFormat="1" ht="22.9" customHeight="1">
      <c r="B528" s="159"/>
      <c r="C528" s="160"/>
      <c r="D528" s="161" t="s">
        <v>71</v>
      </c>
      <c r="E528" s="173" t="s">
        <v>188</v>
      </c>
      <c r="F528" s="173" t="s">
        <v>633</v>
      </c>
      <c r="G528" s="160"/>
      <c r="H528" s="160"/>
      <c r="I528" s="163"/>
      <c r="J528" s="174">
        <f>BK528</f>
        <v>0</v>
      </c>
      <c r="K528" s="160"/>
      <c r="L528" s="165"/>
      <c r="M528" s="166"/>
      <c r="N528" s="167"/>
      <c r="O528" s="167"/>
      <c r="P528" s="168">
        <f>SUM(P529:P575)</f>
        <v>0</v>
      </c>
      <c r="Q528" s="167"/>
      <c r="R528" s="168">
        <f>SUM(R529:R575)</f>
        <v>156.33368299999998</v>
      </c>
      <c r="S528" s="167"/>
      <c r="T528" s="169">
        <f>SUM(T529:T575)</f>
        <v>0</v>
      </c>
      <c r="AR528" s="170" t="s">
        <v>79</v>
      </c>
      <c r="AT528" s="171" t="s">
        <v>71</v>
      </c>
      <c r="AU528" s="171" t="s">
        <v>79</v>
      </c>
      <c r="AY528" s="170" t="s">
        <v>133</v>
      </c>
      <c r="BK528" s="172">
        <f>SUM(BK529:BK575)</f>
        <v>0</v>
      </c>
    </row>
    <row r="529" spans="2:65" s="1" customFormat="1" ht="16.5" customHeight="1">
      <c r="B529" s="33"/>
      <c r="C529" s="175" t="s">
        <v>567</v>
      </c>
      <c r="D529" s="175" t="s">
        <v>135</v>
      </c>
      <c r="E529" s="176" t="s">
        <v>1180</v>
      </c>
      <c r="F529" s="177" t="s">
        <v>1181</v>
      </c>
      <c r="G529" s="178" t="s">
        <v>196</v>
      </c>
      <c r="H529" s="179">
        <v>2.9</v>
      </c>
      <c r="I529" s="180"/>
      <c r="J529" s="181">
        <f>ROUND(I529*H529,2)</f>
        <v>0</v>
      </c>
      <c r="K529" s="177" t="s">
        <v>139</v>
      </c>
      <c r="L529" s="37"/>
      <c r="M529" s="182" t="s">
        <v>1</v>
      </c>
      <c r="N529" s="183" t="s">
        <v>43</v>
      </c>
      <c r="O529" s="59"/>
      <c r="P529" s="184">
        <f>O529*H529</f>
        <v>0</v>
      </c>
      <c r="Q529" s="184">
        <v>5.4000000000000001E-4</v>
      </c>
      <c r="R529" s="184">
        <f>Q529*H529</f>
        <v>1.5659999999999999E-3</v>
      </c>
      <c r="S529" s="184">
        <v>0</v>
      </c>
      <c r="T529" s="185">
        <f>S529*H529</f>
        <v>0</v>
      </c>
      <c r="AR529" s="16" t="s">
        <v>660</v>
      </c>
      <c r="AT529" s="16" t="s">
        <v>135</v>
      </c>
      <c r="AU529" s="16" t="s">
        <v>81</v>
      </c>
      <c r="AY529" s="16" t="s">
        <v>133</v>
      </c>
      <c r="BE529" s="186">
        <f>IF(N529="základní",J529,0)</f>
        <v>0</v>
      </c>
      <c r="BF529" s="186">
        <f>IF(N529="snížená",J529,0)</f>
        <v>0</v>
      </c>
      <c r="BG529" s="186">
        <f>IF(N529="zákl. přenesená",J529,0)</f>
        <v>0</v>
      </c>
      <c r="BH529" s="186">
        <f>IF(N529="sníž. přenesená",J529,0)</f>
        <v>0</v>
      </c>
      <c r="BI529" s="186">
        <f>IF(N529="nulová",J529,0)</f>
        <v>0</v>
      </c>
      <c r="BJ529" s="16" t="s">
        <v>79</v>
      </c>
      <c r="BK529" s="186">
        <f>ROUND(I529*H529,2)</f>
        <v>0</v>
      </c>
      <c r="BL529" s="16" t="s">
        <v>660</v>
      </c>
      <c r="BM529" s="16" t="s">
        <v>1182</v>
      </c>
    </row>
    <row r="530" spans="2:65" s="1" customFormat="1" ht="11.25">
      <c r="B530" s="33"/>
      <c r="C530" s="34"/>
      <c r="D530" s="187" t="s">
        <v>142</v>
      </c>
      <c r="E530" s="34"/>
      <c r="F530" s="188" t="s">
        <v>1183</v>
      </c>
      <c r="G530" s="34"/>
      <c r="H530" s="34"/>
      <c r="I530" s="103"/>
      <c r="J530" s="34"/>
      <c r="K530" s="34"/>
      <c r="L530" s="37"/>
      <c r="M530" s="189"/>
      <c r="N530" s="59"/>
      <c r="O530" s="59"/>
      <c r="P530" s="59"/>
      <c r="Q530" s="59"/>
      <c r="R530" s="59"/>
      <c r="S530" s="59"/>
      <c r="T530" s="60"/>
      <c r="AT530" s="16" t="s">
        <v>142</v>
      </c>
      <c r="AU530" s="16" t="s">
        <v>81</v>
      </c>
    </row>
    <row r="531" spans="2:65" s="1" customFormat="1" ht="16.5" customHeight="1">
      <c r="B531" s="33"/>
      <c r="C531" s="222" t="s">
        <v>578</v>
      </c>
      <c r="D531" s="222" t="s">
        <v>505</v>
      </c>
      <c r="E531" s="223" t="s">
        <v>1184</v>
      </c>
      <c r="F531" s="224" t="s">
        <v>1185</v>
      </c>
      <c r="G531" s="225" t="s">
        <v>196</v>
      </c>
      <c r="H531" s="226">
        <v>2.9</v>
      </c>
      <c r="I531" s="227"/>
      <c r="J531" s="228">
        <f>ROUND(I531*H531,2)</f>
        <v>0</v>
      </c>
      <c r="K531" s="224" t="s">
        <v>1</v>
      </c>
      <c r="L531" s="229"/>
      <c r="M531" s="230" t="s">
        <v>1</v>
      </c>
      <c r="N531" s="231" t="s">
        <v>43</v>
      </c>
      <c r="O531" s="59"/>
      <c r="P531" s="184">
        <f>O531*H531</f>
        <v>0</v>
      </c>
      <c r="Q531" s="184">
        <v>4.47E-3</v>
      </c>
      <c r="R531" s="184">
        <f>Q531*H531</f>
        <v>1.2962999999999999E-2</v>
      </c>
      <c r="S531" s="184">
        <v>0</v>
      </c>
      <c r="T531" s="185">
        <f>S531*H531</f>
        <v>0</v>
      </c>
      <c r="AR531" s="16" t="s">
        <v>188</v>
      </c>
      <c r="AT531" s="16" t="s">
        <v>505</v>
      </c>
      <c r="AU531" s="16" t="s">
        <v>81</v>
      </c>
      <c r="AY531" s="16" t="s">
        <v>133</v>
      </c>
      <c r="BE531" s="186">
        <f>IF(N531="základní",J531,0)</f>
        <v>0</v>
      </c>
      <c r="BF531" s="186">
        <f>IF(N531="snížená",J531,0)</f>
        <v>0</v>
      </c>
      <c r="BG531" s="186">
        <f>IF(N531="zákl. přenesená",J531,0)</f>
        <v>0</v>
      </c>
      <c r="BH531" s="186">
        <f>IF(N531="sníž. přenesená",J531,0)</f>
        <v>0</v>
      </c>
      <c r="BI531" s="186">
        <f>IF(N531="nulová",J531,0)</f>
        <v>0</v>
      </c>
      <c r="BJ531" s="16" t="s">
        <v>79</v>
      </c>
      <c r="BK531" s="186">
        <f>ROUND(I531*H531,2)</f>
        <v>0</v>
      </c>
      <c r="BL531" s="16" t="s">
        <v>140</v>
      </c>
      <c r="BM531" s="16" t="s">
        <v>1186</v>
      </c>
    </row>
    <row r="532" spans="2:65" s="1" customFormat="1" ht="11.25">
      <c r="B532" s="33"/>
      <c r="C532" s="34"/>
      <c r="D532" s="187" t="s">
        <v>142</v>
      </c>
      <c r="E532" s="34"/>
      <c r="F532" s="188" t="s">
        <v>1187</v>
      </c>
      <c r="G532" s="34"/>
      <c r="H532" s="34"/>
      <c r="I532" s="103"/>
      <c r="J532" s="34"/>
      <c r="K532" s="34"/>
      <c r="L532" s="37"/>
      <c r="M532" s="189"/>
      <c r="N532" s="59"/>
      <c r="O532" s="59"/>
      <c r="P532" s="59"/>
      <c r="Q532" s="59"/>
      <c r="R532" s="59"/>
      <c r="S532" s="59"/>
      <c r="T532" s="60"/>
      <c r="AT532" s="16" t="s">
        <v>142</v>
      </c>
      <c r="AU532" s="16" t="s">
        <v>81</v>
      </c>
    </row>
    <row r="533" spans="2:65" s="1" customFormat="1" ht="16.5" customHeight="1">
      <c r="B533" s="33"/>
      <c r="C533" s="175" t="s">
        <v>584</v>
      </c>
      <c r="D533" s="175" t="s">
        <v>135</v>
      </c>
      <c r="E533" s="176" t="s">
        <v>789</v>
      </c>
      <c r="F533" s="177" t="s">
        <v>790</v>
      </c>
      <c r="G533" s="178" t="s">
        <v>637</v>
      </c>
      <c r="H533" s="179">
        <v>18</v>
      </c>
      <c r="I533" s="180"/>
      <c r="J533" s="181">
        <f>ROUND(I533*H533,2)</f>
        <v>0</v>
      </c>
      <c r="K533" s="177" t="s">
        <v>791</v>
      </c>
      <c r="L533" s="37"/>
      <c r="M533" s="182" t="s">
        <v>1</v>
      </c>
      <c r="N533" s="183" t="s">
        <v>43</v>
      </c>
      <c r="O533" s="59"/>
      <c r="P533" s="184">
        <f>O533*H533</f>
        <v>0</v>
      </c>
      <c r="Q533" s="184">
        <v>8.8319999999999996E-2</v>
      </c>
      <c r="R533" s="184">
        <f>Q533*H533</f>
        <v>1.5897599999999998</v>
      </c>
      <c r="S533" s="184">
        <v>0</v>
      </c>
      <c r="T533" s="185">
        <f>S533*H533</f>
        <v>0</v>
      </c>
      <c r="AR533" s="16" t="s">
        <v>140</v>
      </c>
      <c r="AT533" s="16" t="s">
        <v>135</v>
      </c>
      <c r="AU533" s="16" t="s">
        <v>81</v>
      </c>
      <c r="AY533" s="16" t="s">
        <v>133</v>
      </c>
      <c r="BE533" s="186">
        <f>IF(N533="základní",J533,0)</f>
        <v>0</v>
      </c>
      <c r="BF533" s="186">
        <f>IF(N533="snížená",J533,0)</f>
        <v>0</v>
      </c>
      <c r="BG533" s="186">
        <f>IF(N533="zákl. přenesená",J533,0)</f>
        <v>0</v>
      </c>
      <c r="BH533" s="186">
        <f>IF(N533="sníž. přenesená",J533,0)</f>
        <v>0</v>
      </c>
      <c r="BI533" s="186">
        <f>IF(N533="nulová",J533,0)</f>
        <v>0</v>
      </c>
      <c r="BJ533" s="16" t="s">
        <v>79</v>
      </c>
      <c r="BK533" s="186">
        <f>ROUND(I533*H533,2)</f>
        <v>0</v>
      </c>
      <c r="BL533" s="16" t="s">
        <v>140</v>
      </c>
      <c r="BM533" s="16" t="s">
        <v>1188</v>
      </c>
    </row>
    <row r="534" spans="2:65" s="1" customFormat="1" ht="11.25">
      <c r="B534" s="33"/>
      <c r="C534" s="34"/>
      <c r="D534" s="187" t="s">
        <v>142</v>
      </c>
      <c r="E534" s="34"/>
      <c r="F534" s="188" t="s">
        <v>793</v>
      </c>
      <c r="G534" s="34"/>
      <c r="H534" s="34"/>
      <c r="I534" s="103"/>
      <c r="J534" s="34"/>
      <c r="K534" s="34"/>
      <c r="L534" s="37"/>
      <c r="M534" s="189"/>
      <c r="N534" s="59"/>
      <c r="O534" s="59"/>
      <c r="P534" s="59"/>
      <c r="Q534" s="59"/>
      <c r="R534" s="59"/>
      <c r="S534" s="59"/>
      <c r="T534" s="60"/>
      <c r="AT534" s="16" t="s">
        <v>142</v>
      </c>
      <c r="AU534" s="16" t="s">
        <v>81</v>
      </c>
    </row>
    <row r="535" spans="2:65" s="1" customFormat="1" ht="16.5" customHeight="1">
      <c r="B535" s="33"/>
      <c r="C535" s="175" t="s">
        <v>590</v>
      </c>
      <c r="D535" s="175" t="s">
        <v>135</v>
      </c>
      <c r="E535" s="176" t="s">
        <v>795</v>
      </c>
      <c r="F535" s="177" t="s">
        <v>796</v>
      </c>
      <c r="G535" s="178" t="s">
        <v>637</v>
      </c>
      <c r="H535" s="179">
        <v>12</v>
      </c>
      <c r="I535" s="180"/>
      <c r="J535" s="181">
        <f>ROUND(I535*H535,2)</f>
        <v>0</v>
      </c>
      <c r="K535" s="177" t="s">
        <v>791</v>
      </c>
      <c r="L535" s="37"/>
      <c r="M535" s="182" t="s">
        <v>1</v>
      </c>
      <c r="N535" s="183" t="s">
        <v>43</v>
      </c>
      <c r="O535" s="59"/>
      <c r="P535" s="184">
        <f>O535*H535</f>
        <v>0</v>
      </c>
      <c r="Q535" s="184">
        <v>0.17663999999999999</v>
      </c>
      <c r="R535" s="184">
        <f>Q535*H535</f>
        <v>2.1196799999999998</v>
      </c>
      <c r="S535" s="184">
        <v>0</v>
      </c>
      <c r="T535" s="185">
        <f>S535*H535</f>
        <v>0</v>
      </c>
      <c r="AR535" s="16" t="s">
        <v>140</v>
      </c>
      <c r="AT535" s="16" t="s">
        <v>135</v>
      </c>
      <c r="AU535" s="16" t="s">
        <v>81</v>
      </c>
      <c r="AY535" s="16" t="s">
        <v>133</v>
      </c>
      <c r="BE535" s="186">
        <f>IF(N535="základní",J535,0)</f>
        <v>0</v>
      </c>
      <c r="BF535" s="186">
        <f>IF(N535="snížená",J535,0)</f>
        <v>0</v>
      </c>
      <c r="BG535" s="186">
        <f>IF(N535="zákl. přenesená",J535,0)</f>
        <v>0</v>
      </c>
      <c r="BH535" s="186">
        <f>IF(N535="sníž. přenesená",J535,0)</f>
        <v>0</v>
      </c>
      <c r="BI535" s="186">
        <f>IF(N535="nulová",J535,0)</f>
        <v>0</v>
      </c>
      <c r="BJ535" s="16" t="s">
        <v>79</v>
      </c>
      <c r="BK535" s="186">
        <f>ROUND(I535*H535,2)</f>
        <v>0</v>
      </c>
      <c r="BL535" s="16" t="s">
        <v>140</v>
      </c>
      <c r="BM535" s="16" t="s">
        <v>1189</v>
      </c>
    </row>
    <row r="536" spans="2:65" s="1" customFormat="1" ht="11.25">
      <c r="B536" s="33"/>
      <c r="C536" s="34"/>
      <c r="D536" s="187" t="s">
        <v>142</v>
      </c>
      <c r="E536" s="34"/>
      <c r="F536" s="188" t="s">
        <v>798</v>
      </c>
      <c r="G536" s="34"/>
      <c r="H536" s="34"/>
      <c r="I536" s="103"/>
      <c r="J536" s="34"/>
      <c r="K536" s="34"/>
      <c r="L536" s="37"/>
      <c r="M536" s="189"/>
      <c r="N536" s="59"/>
      <c r="O536" s="59"/>
      <c r="P536" s="59"/>
      <c r="Q536" s="59"/>
      <c r="R536" s="59"/>
      <c r="S536" s="59"/>
      <c r="T536" s="60"/>
      <c r="AT536" s="16" t="s">
        <v>142</v>
      </c>
      <c r="AU536" s="16" t="s">
        <v>81</v>
      </c>
    </row>
    <row r="537" spans="2:65" s="1" customFormat="1" ht="16.5" customHeight="1">
      <c r="B537" s="33"/>
      <c r="C537" s="175" t="s">
        <v>596</v>
      </c>
      <c r="D537" s="175" t="s">
        <v>135</v>
      </c>
      <c r="E537" s="176" t="s">
        <v>800</v>
      </c>
      <c r="F537" s="177" t="s">
        <v>801</v>
      </c>
      <c r="G537" s="178" t="s">
        <v>637</v>
      </c>
      <c r="H537" s="179">
        <v>9</v>
      </c>
      <c r="I537" s="180"/>
      <c r="J537" s="181">
        <f>ROUND(I537*H537,2)</f>
        <v>0</v>
      </c>
      <c r="K537" s="177" t="s">
        <v>791</v>
      </c>
      <c r="L537" s="37"/>
      <c r="M537" s="182" t="s">
        <v>1</v>
      </c>
      <c r="N537" s="183" t="s">
        <v>43</v>
      </c>
      <c r="O537" s="59"/>
      <c r="P537" s="184">
        <f>O537*H537</f>
        <v>0</v>
      </c>
      <c r="Q537" s="184">
        <v>0.26495999999999997</v>
      </c>
      <c r="R537" s="184">
        <f>Q537*H537</f>
        <v>2.3846399999999996</v>
      </c>
      <c r="S537" s="184">
        <v>0</v>
      </c>
      <c r="T537" s="185">
        <f>S537*H537</f>
        <v>0</v>
      </c>
      <c r="AR537" s="16" t="s">
        <v>140</v>
      </c>
      <c r="AT537" s="16" t="s">
        <v>135</v>
      </c>
      <c r="AU537" s="16" t="s">
        <v>81</v>
      </c>
      <c r="AY537" s="16" t="s">
        <v>133</v>
      </c>
      <c r="BE537" s="186">
        <f>IF(N537="základní",J537,0)</f>
        <v>0</v>
      </c>
      <c r="BF537" s="186">
        <f>IF(N537="snížená",J537,0)</f>
        <v>0</v>
      </c>
      <c r="BG537" s="186">
        <f>IF(N537="zákl. přenesená",J537,0)</f>
        <v>0</v>
      </c>
      <c r="BH537" s="186">
        <f>IF(N537="sníž. přenesená",J537,0)</f>
        <v>0</v>
      </c>
      <c r="BI537" s="186">
        <f>IF(N537="nulová",J537,0)</f>
        <v>0</v>
      </c>
      <c r="BJ537" s="16" t="s">
        <v>79</v>
      </c>
      <c r="BK537" s="186">
        <f>ROUND(I537*H537,2)</f>
        <v>0</v>
      </c>
      <c r="BL537" s="16" t="s">
        <v>140</v>
      </c>
      <c r="BM537" s="16" t="s">
        <v>1190</v>
      </c>
    </row>
    <row r="538" spans="2:65" s="1" customFormat="1" ht="11.25">
      <c r="B538" s="33"/>
      <c r="C538" s="34"/>
      <c r="D538" s="187" t="s">
        <v>142</v>
      </c>
      <c r="E538" s="34"/>
      <c r="F538" s="188" t="s">
        <v>803</v>
      </c>
      <c r="G538" s="34"/>
      <c r="H538" s="34"/>
      <c r="I538" s="103"/>
      <c r="J538" s="34"/>
      <c r="K538" s="34"/>
      <c r="L538" s="37"/>
      <c r="M538" s="189"/>
      <c r="N538" s="59"/>
      <c r="O538" s="59"/>
      <c r="P538" s="59"/>
      <c r="Q538" s="59"/>
      <c r="R538" s="59"/>
      <c r="S538" s="59"/>
      <c r="T538" s="60"/>
      <c r="AT538" s="16" t="s">
        <v>142</v>
      </c>
      <c r="AU538" s="16" t="s">
        <v>81</v>
      </c>
    </row>
    <row r="539" spans="2:65" s="1" customFormat="1" ht="16.5" customHeight="1">
      <c r="B539" s="33"/>
      <c r="C539" s="175" t="s">
        <v>1191</v>
      </c>
      <c r="D539" s="175" t="s">
        <v>135</v>
      </c>
      <c r="E539" s="176" t="s">
        <v>685</v>
      </c>
      <c r="F539" s="177" t="s">
        <v>686</v>
      </c>
      <c r="G539" s="178" t="s">
        <v>196</v>
      </c>
      <c r="H539" s="179">
        <v>1135.9000000000001</v>
      </c>
      <c r="I539" s="180"/>
      <c r="J539" s="181">
        <f>ROUND(I539*H539,2)</f>
        <v>0</v>
      </c>
      <c r="K539" s="177" t="s">
        <v>1</v>
      </c>
      <c r="L539" s="37"/>
      <c r="M539" s="182" t="s">
        <v>1</v>
      </c>
      <c r="N539" s="183" t="s">
        <v>43</v>
      </c>
      <c r="O539" s="59"/>
      <c r="P539" s="184">
        <f>O539*H539</f>
        <v>0</v>
      </c>
      <c r="Q539" s="184">
        <v>1.0000000000000001E-5</v>
      </c>
      <c r="R539" s="184">
        <f>Q539*H539</f>
        <v>1.1359000000000001E-2</v>
      </c>
      <c r="S539" s="184">
        <v>0</v>
      </c>
      <c r="T539" s="185">
        <f>S539*H539</f>
        <v>0</v>
      </c>
      <c r="AR539" s="16" t="s">
        <v>140</v>
      </c>
      <c r="AT539" s="16" t="s">
        <v>135</v>
      </c>
      <c r="AU539" s="16" t="s">
        <v>81</v>
      </c>
      <c r="AY539" s="16" t="s">
        <v>133</v>
      </c>
      <c r="BE539" s="186">
        <f>IF(N539="základní",J539,0)</f>
        <v>0</v>
      </c>
      <c r="BF539" s="186">
        <f>IF(N539="snížená",J539,0)</f>
        <v>0</v>
      </c>
      <c r="BG539" s="186">
        <f>IF(N539="zákl. přenesená",J539,0)</f>
        <v>0</v>
      </c>
      <c r="BH539" s="186">
        <f>IF(N539="sníž. přenesená",J539,0)</f>
        <v>0</v>
      </c>
      <c r="BI539" s="186">
        <f>IF(N539="nulová",J539,0)</f>
        <v>0</v>
      </c>
      <c r="BJ539" s="16" t="s">
        <v>79</v>
      </c>
      <c r="BK539" s="186">
        <f>ROUND(I539*H539,2)</f>
        <v>0</v>
      </c>
      <c r="BL539" s="16" t="s">
        <v>140</v>
      </c>
      <c r="BM539" s="16" t="s">
        <v>1192</v>
      </c>
    </row>
    <row r="540" spans="2:65" s="1" customFormat="1" ht="11.25">
      <c r="B540" s="33"/>
      <c r="C540" s="34"/>
      <c r="D540" s="187" t="s">
        <v>142</v>
      </c>
      <c r="E540" s="34"/>
      <c r="F540" s="188" t="s">
        <v>686</v>
      </c>
      <c r="G540" s="34"/>
      <c r="H540" s="34"/>
      <c r="I540" s="103"/>
      <c r="J540" s="34"/>
      <c r="K540" s="34"/>
      <c r="L540" s="37"/>
      <c r="M540" s="189"/>
      <c r="N540" s="59"/>
      <c r="O540" s="59"/>
      <c r="P540" s="59"/>
      <c r="Q540" s="59"/>
      <c r="R540" s="59"/>
      <c r="S540" s="59"/>
      <c r="T540" s="60"/>
      <c r="AT540" s="16" t="s">
        <v>142</v>
      </c>
      <c r="AU540" s="16" t="s">
        <v>81</v>
      </c>
    </row>
    <row r="541" spans="2:65" s="1" customFormat="1" ht="16.5" customHeight="1">
      <c r="B541" s="33"/>
      <c r="C541" s="222" t="s">
        <v>601</v>
      </c>
      <c r="D541" s="222" t="s">
        <v>505</v>
      </c>
      <c r="E541" s="223" t="s">
        <v>689</v>
      </c>
      <c r="F541" s="224" t="s">
        <v>690</v>
      </c>
      <c r="G541" s="225" t="s">
        <v>637</v>
      </c>
      <c r="H541" s="226">
        <v>230</v>
      </c>
      <c r="I541" s="227"/>
      <c r="J541" s="228">
        <f>ROUND(I541*H541,2)</f>
        <v>0</v>
      </c>
      <c r="K541" s="224" t="s">
        <v>159</v>
      </c>
      <c r="L541" s="229"/>
      <c r="M541" s="230" t="s">
        <v>1</v>
      </c>
      <c r="N541" s="231" t="s">
        <v>43</v>
      </c>
      <c r="O541" s="59"/>
      <c r="P541" s="184">
        <f>O541*H541</f>
        <v>0</v>
      </c>
      <c r="Q541" s="184">
        <v>2.4799999999999999E-2</v>
      </c>
      <c r="R541" s="184">
        <f>Q541*H541</f>
        <v>5.7039999999999997</v>
      </c>
      <c r="S541" s="184">
        <v>0</v>
      </c>
      <c r="T541" s="185">
        <f>S541*H541</f>
        <v>0</v>
      </c>
      <c r="AR541" s="16" t="s">
        <v>188</v>
      </c>
      <c r="AT541" s="16" t="s">
        <v>505</v>
      </c>
      <c r="AU541" s="16" t="s">
        <v>81</v>
      </c>
      <c r="AY541" s="16" t="s">
        <v>133</v>
      </c>
      <c r="BE541" s="186">
        <f>IF(N541="základní",J541,0)</f>
        <v>0</v>
      </c>
      <c r="BF541" s="186">
        <f>IF(N541="snížená",J541,0)</f>
        <v>0</v>
      </c>
      <c r="BG541" s="186">
        <f>IF(N541="zákl. přenesená",J541,0)</f>
        <v>0</v>
      </c>
      <c r="BH541" s="186">
        <f>IF(N541="sníž. přenesená",J541,0)</f>
        <v>0</v>
      </c>
      <c r="BI541" s="186">
        <f>IF(N541="nulová",J541,0)</f>
        <v>0</v>
      </c>
      <c r="BJ541" s="16" t="s">
        <v>79</v>
      </c>
      <c r="BK541" s="186">
        <f>ROUND(I541*H541,2)</f>
        <v>0</v>
      </c>
      <c r="BL541" s="16" t="s">
        <v>140</v>
      </c>
      <c r="BM541" s="16" t="s">
        <v>1193</v>
      </c>
    </row>
    <row r="542" spans="2:65" s="1" customFormat="1" ht="11.25">
      <c r="B542" s="33"/>
      <c r="C542" s="34"/>
      <c r="D542" s="187" t="s">
        <v>142</v>
      </c>
      <c r="E542" s="34"/>
      <c r="F542" s="188" t="s">
        <v>692</v>
      </c>
      <c r="G542" s="34"/>
      <c r="H542" s="34"/>
      <c r="I542" s="103"/>
      <c r="J542" s="34"/>
      <c r="K542" s="34"/>
      <c r="L542" s="37"/>
      <c r="M542" s="189"/>
      <c r="N542" s="59"/>
      <c r="O542" s="59"/>
      <c r="P542" s="59"/>
      <c r="Q542" s="59"/>
      <c r="R542" s="59"/>
      <c r="S542" s="59"/>
      <c r="T542" s="60"/>
      <c r="AT542" s="16" t="s">
        <v>142</v>
      </c>
      <c r="AU542" s="16" t="s">
        <v>81</v>
      </c>
    </row>
    <row r="543" spans="2:65" s="1" customFormat="1" ht="16.5" customHeight="1">
      <c r="B543" s="33"/>
      <c r="C543" s="175" t="s">
        <v>624</v>
      </c>
      <c r="D543" s="175" t="s">
        <v>135</v>
      </c>
      <c r="E543" s="176" t="s">
        <v>694</v>
      </c>
      <c r="F543" s="177" t="s">
        <v>695</v>
      </c>
      <c r="G543" s="178" t="s">
        <v>196</v>
      </c>
      <c r="H543" s="179">
        <v>31.5</v>
      </c>
      <c r="I543" s="180"/>
      <c r="J543" s="181">
        <f>ROUND(I543*H543,2)</f>
        <v>0</v>
      </c>
      <c r="K543" s="177" t="s">
        <v>159</v>
      </c>
      <c r="L543" s="37"/>
      <c r="M543" s="182" t="s">
        <v>1</v>
      </c>
      <c r="N543" s="183" t="s">
        <v>43</v>
      </c>
      <c r="O543" s="59"/>
      <c r="P543" s="184">
        <f>O543*H543</f>
        <v>0</v>
      </c>
      <c r="Q543" s="184">
        <v>1.0000000000000001E-5</v>
      </c>
      <c r="R543" s="184">
        <f>Q543*H543</f>
        <v>3.1500000000000001E-4</v>
      </c>
      <c r="S543" s="184">
        <v>0</v>
      </c>
      <c r="T543" s="185">
        <f>S543*H543</f>
        <v>0</v>
      </c>
      <c r="AR543" s="16" t="s">
        <v>140</v>
      </c>
      <c r="AT543" s="16" t="s">
        <v>135</v>
      </c>
      <c r="AU543" s="16" t="s">
        <v>81</v>
      </c>
      <c r="AY543" s="16" t="s">
        <v>133</v>
      </c>
      <c r="BE543" s="186">
        <f>IF(N543="základní",J543,0)</f>
        <v>0</v>
      </c>
      <c r="BF543" s="186">
        <f>IF(N543="snížená",J543,0)</f>
        <v>0</v>
      </c>
      <c r="BG543" s="186">
        <f>IF(N543="zákl. přenesená",J543,0)</f>
        <v>0</v>
      </c>
      <c r="BH543" s="186">
        <f>IF(N543="sníž. přenesená",J543,0)</f>
        <v>0</v>
      </c>
      <c r="BI543" s="186">
        <f>IF(N543="nulová",J543,0)</f>
        <v>0</v>
      </c>
      <c r="BJ543" s="16" t="s">
        <v>79</v>
      </c>
      <c r="BK543" s="186">
        <f>ROUND(I543*H543,2)</f>
        <v>0</v>
      </c>
      <c r="BL543" s="16" t="s">
        <v>140</v>
      </c>
      <c r="BM543" s="16" t="s">
        <v>1194</v>
      </c>
    </row>
    <row r="544" spans="2:65" s="1" customFormat="1" ht="11.25">
      <c r="B544" s="33"/>
      <c r="C544" s="34"/>
      <c r="D544" s="187" t="s">
        <v>142</v>
      </c>
      <c r="E544" s="34"/>
      <c r="F544" s="188" t="s">
        <v>695</v>
      </c>
      <c r="G544" s="34"/>
      <c r="H544" s="34"/>
      <c r="I544" s="103"/>
      <c r="J544" s="34"/>
      <c r="K544" s="34"/>
      <c r="L544" s="37"/>
      <c r="M544" s="189"/>
      <c r="N544" s="59"/>
      <c r="O544" s="59"/>
      <c r="P544" s="59"/>
      <c r="Q544" s="59"/>
      <c r="R544" s="59"/>
      <c r="S544" s="59"/>
      <c r="T544" s="60"/>
      <c r="AT544" s="16" t="s">
        <v>142</v>
      </c>
      <c r="AU544" s="16" t="s">
        <v>81</v>
      </c>
    </row>
    <row r="545" spans="2:65" s="1" customFormat="1" ht="16.5" customHeight="1">
      <c r="B545" s="33"/>
      <c r="C545" s="222" t="s">
        <v>628</v>
      </c>
      <c r="D545" s="222" t="s">
        <v>505</v>
      </c>
      <c r="E545" s="223" t="s">
        <v>698</v>
      </c>
      <c r="F545" s="224" t="s">
        <v>699</v>
      </c>
      <c r="G545" s="225" t="s">
        <v>637</v>
      </c>
      <c r="H545" s="226">
        <v>7</v>
      </c>
      <c r="I545" s="227"/>
      <c r="J545" s="228">
        <f>ROUND(I545*H545,2)</f>
        <v>0</v>
      </c>
      <c r="K545" s="224" t="s">
        <v>159</v>
      </c>
      <c r="L545" s="229"/>
      <c r="M545" s="230" t="s">
        <v>1</v>
      </c>
      <c r="N545" s="231" t="s">
        <v>43</v>
      </c>
      <c r="O545" s="59"/>
      <c r="P545" s="184">
        <f>O545*H545</f>
        <v>0</v>
      </c>
      <c r="Q545" s="184">
        <v>3.1940000000000003E-2</v>
      </c>
      <c r="R545" s="184">
        <f>Q545*H545</f>
        <v>0.22358000000000003</v>
      </c>
      <c r="S545" s="184">
        <v>0</v>
      </c>
      <c r="T545" s="185">
        <f>S545*H545</f>
        <v>0</v>
      </c>
      <c r="AR545" s="16" t="s">
        <v>188</v>
      </c>
      <c r="AT545" s="16" t="s">
        <v>505</v>
      </c>
      <c r="AU545" s="16" t="s">
        <v>81</v>
      </c>
      <c r="AY545" s="16" t="s">
        <v>133</v>
      </c>
      <c r="BE545" s="186">
        <f>IF(N545="základní",J545,0)</f>
        <v>0</v>
      </c>
      <c r="BF545" s="186">
        <f>IF(N545="snížená",J545,0)</f>
        <v>0</v>
      </c>
      <c r="BG545" s="186">
        <f>IF(N545="zákl. přenesená",J545,0)</f>
        <v>0</v>
      </c>
      <c r="BH545" s="186">
        <f>IF(N545="sníž. přenesená",J545,0)</f>
        <v>0</v>
      </c>
      <c r="BI545" s="186">
        <f>IF(N545="nulová",J545,0)</f>
        <v>0</v>
      </c>
      <c r="BJ545" s="16" t="s">
        <v>79</v>
      </c>
      <c r="BK545" s="186">
        <f>ROUND(I545*H545,2)</f>
        <v>0</v>
      </c>
      <c r="BL545" s="16" t="s">
        <v>140</v>
      </c>
      <c r="BM545" s="16" t="s">
        <v>1195</v>
      </c>
    </row>
    <row r="546" spans="2:65" s="1" customFormat="1" ht="11.25">
      <c r="B546" s="33"/>
      <c r="C546" s="34"/>
      <c r="D546" s="187" t="s">
        <v>142</v>
      </c>
      <c r="E546" s="34"/>
      <c r="F546" s="188" t="s">
        <v>701</v>
      </c>
      <c r="G546" s="34"/>
      <c r="H546" s="34"/>
      <c r="I546" s="103"/>
      <c r="J546" s="34"/>
      <c r="K546" s="34"/>
      <c r="L546" s="37"/>
      <c r="M546" s="189"/>
      <c r="N546" s="59"/>
      <c r="O546" s="59"/>
      <c r="P546" s="59"/>
      <c r="Q546" s="59"/>
      <c r="R546" s="59"/>
      <c r="S546" s="59"/>
      <c r="T546" s="60"/>
      <c r="AT546" s="16" t="s">
        <v>142</v>
      </c>
      <c r="AU546" s="16" t="s">
        <v>81</v>
      </c>
    </row>
    <row r="547" spans="2:65" s="1" customFormat="1" ht="16.5" customHeight="1">
      <c r="B547" s="33"/>
      <c r="C547" s="175" t="s">
        <v>634</v>
      </c>
      <c r="D547" s="175" t="s">
        <v>135</v>
      </c>
      <c r="E547" s="176" t="s">
        <v>733</v>
      </c>
      <c r="F547" s="177" t="s">
        <v>734</v>
      </c>
      <c r="G547" s="178" t="s">
        <v>637</v>
      </c>
      <c r="H547" s="179">
        <v>3</v>
      </c>
      <c r="I547" s="180"/>
      <c r="J547" s="181">
        <f>ROUND(I547*H547,2)</f>
        <v>0</v>
      </c>
      <c r="K547" s="177" t="s">
        <v>159</v>
      </c>
      <c r="L547" s="37"/>
      <c r="M547" s="182" t="s">
        <v>1</v>
      </c>
      <c r="N547" s="183" t="s">
        <v>43</v>
      </c>
      <c r="O547" s="59"/>
      <c r="P547" s="184">
        <f>O547*H547</f>
        <v>0</v>
      </c>
      <c r="Q547" s="184">
        <v>3.15E-2</v>
      </c>
      <c r="R547" s="184">
        <f>Q547*H547</f>
        <v>9.4500000000000001E-2</v>
      </c>
      <c r="S547" s="184">
        <v>0</v>
      </c>
      <c r="T547" s="185">
        <f>S547*H547</f>
        <v>0</v>
      </c>
      <c r="AR547" s="16" t="s">
        <v>140</v>
      </c>
      <c r="AT547" s="16" t="s">
        <v>135</v>
      </c>
      <c r="AU547" s="16" t="s">
        <v>81</v>
      </c>
      <c r="AY547" s="16" t="s">
        <v>133</v>
      </c>
      <c r="BE547" s="186">
        <f>IF(N547="základní",J547,0)</f>
        <v>0</v>
      </c>
      <c r="BF547" s="186">
        <f>IF(N547="snížená",J547,0)</f>
        <v>0</v>
      </c>
      <c r="BG547" s="186">
        <f>IF(N547="zákl. přenesená",J547,0)</f>
        <v>0</v>
      </c>
      <c r="BH547" s="186">
        <f>IF(N547="sníž. přenesená",J547,0)</f>
        <v>0</v>
      </c>
      <c r="BI547" s="186">
        <f>IF(N547="nulová",J547,0)</f>
        <v>0</v>
      </c>
      <c r="BJ547" s="16" t="s">
        <v>79</v>
      </c>
      <c r="BK547" s="186">
        <f>ROUND(I547*H547,2)</f>
        <v>0</v>
      </c>
      <c r="BL547" s="16" t="s">
        <v>140</v>
      </c>
      <c r="BM547" s="16" t="s">
        <v>1196</v>
      </c>
    </row>
    <row r="548" spans="2:65" s="1" customFormat="1" ht="11.25">
      <c r="B548" s="33"/>
      <c r="C548" s="34"/>
      <c r="D548" s="187" t="s">
        <v>142</v>
      </c>
      <c r="E548" s="34"/>
      <c r="F548" s="188" t="s">
        <v>734</v>
      </c>
      <c r="G548" s="34"/>
      <c r="H548" s="34"/>
      <c r="I548" s="103"/>
      <c r="J548" s="34"/>
      <c r="K548" s="34"/>
      <c r="L548" s="37"/>
      <c r="M548" s="189"/>
      <c r="N548" s="59"/>
      <c r="O548" s="59"/>
      <c r="P548" s="59"/>
      <c r="Q548" s="59"/>
      <c r="R548" s="59"/>
      <c r="S548" s="59"/>
      <c r="T548" s="60"/>
      <c r="AT548" s="16" t="s">
        <v>142</v>
      </c>
      <c r="AU548" s="16" t="s">
        <v>81</v>
      </c>
    </row>
    <row r="549" spans="2:65" s="1" customFormat="1" ht="16.5" customHeight="1">
      <c r="B549" s="33"/>
      <c r="C549" s="175" t="s">
        <v>640</v>
      </c>
      <c r="D549" s="175" t="s">
        <v>135</v>
      </c>
      <c r="E549" s="176" t="s">
        <v>737</v>
      </c>
      <c r="F549" s="177" t="s">
        <v>738</v>
      </c>
      <c r="G549" s="178" t="s">
        <v>196</v>
      </c>
      <c r="H549" s="179">
        <v>1167.4000000000001</v>
      </c>
      <c r="I549" s="180"/>
      <c r="J549" s="181">
        <f>ROUND(I549*H549,2)</f>
        <v>0</v>
      </c>
      <c r="K549" s="177" t="s">
        <v>791</v>
      </c>
      <c r="L549" s="37"/>
      <c r="M549" s="182" t="s">
        <v>1</v>
      </c>
      <c r="N549" s="183" t="s">
        <v>43</v>
      </c>
      <c r="O549" s="59"/>
      <c r="P549" s="184">
        <f>O549*H549</f>
        <v>0</v>
      </c>
      <c r="Q549" s="184">
        <v>0</v>
      </c>
      <c r="R549" s="184">
        <f>Q549*H549</f>
        <v>0</v>
      </c>
      <c r="S549" s="184">
        <v>0</v>
      </c>
      <c r="T549" s="185">
        <f>S549*H549</f>
        <v>0</v>
      </c>
      <c r="AR549" s="16" t="s">
        <v>140</v>
      </c>
      <c r="AT549" s="16" t="s">
        <v>135</v>
      </c>
      <c r="AU549" s="16" t="s">
        <v>81</v>
      </c>
      <c r="AY549" s="16" t="s">
        <v>133</v>
      </c>
      <c r="BE549" s="186">
        <f>IF(N549="základní",J549,0)</f>
        <v>0</v>
      </c>
      <c r="BF549" s="186">
        <f>IF(N549="snížená",J549,0)</f>
        <v>0</v>
      </c>
      <c r="BG549" s="186">
        <f>IF(N549="zákl. přenesená",J549,0)</f>
        <v>0</v>
      </c>
      <c r="BH549" s="186">
        <f>IF(N549="sníž. přenesená",J549,0)</f>
        <v>0</v>
      </c>
      <c r="BI549" s="186">
        <f>IF(N549="nulová",J549,0)</f>
        <v>0</v>
      </c>
      <c r="BJ549" s="16" t="s">
        <v>79</v>
      </c>
      <c r="BK549" s="186">
        <f>ROUND(I549*H549,2)</f>
        <v>0</v>
      </c>
      <c r="BL549" s="16" t="s">
        <v>140</v>
      </c>
      <c r="BM549" s="16" t="s">
        <v>1197</v>
      </c>
    </row>
    <row r="550" spans="2:65" s="1" customFormat="1" ht="11.25">
      <c r="B550" s="33"/>
      <c r="C550" s="34"/>
      <c r="D550" s="187" t="s">
        <v>142</v>
      </c>
      <c r="E550" s="34"/>
      <c r="F550" s="188" t="s">
        <v>738</v>
      </c>
      <c r="G550" s="34"/>
      <c r="H550" s="34"/>
      <c r="I550" s="103"/>
      <c r="J550" s="34"/>
      <c r="K550" s="34"/>
      <c r="L550" s="37"/>
      <c r="M550" s="189"/>
      <c r="N550" s="59"/>
      <c r="O550" s="59"/>
      <c r="P550" s="59"/>
      <c r="Q550" s="59"/>
      <c r="R550" s="59"/>
      <c r="S550" s="59"/>
      <c r="T550" s="60"/>
      <c r="AT550" s="16" t="s">
        <v>142</v>
      </c>
      <c r="AU550" s="16" t="s">
        <v>81</v>
      </c>
    </row>
    <row r="551" spans="2:65" s="12" customFormat="1" ht="11.25">
      <c r="B551" s="200"/>
      <c r="C551" s="201"/>
      <c r="D551" s="187" t="s">
        <v>144</v>
      </c>
      <c r="E551" s="202" t="s">
        <v>1</v>
      </c>
      <c r="F551" s="203" t="s">
        <v>1142</v>
      </c>
      <c r="G551" s="201"/>
      <c r="H551" s="204">
        <v>1167.4000000000001</v>
      </c>
      <c r="I551" s="205"/>
      <c r="J551" s="201"/>
      <c r="K551" s="201"/>
      <c r="L551" s="206"/>
      <c r="M551" s="207"/>
      <c r="N551" s="208"/>
      <c r="O551" s="208"/>
      <c r="P551" s="208"/>
      <c r="Q551" s="208"/>
      <c r="R551" s="208"/>
      <c r="S551" s="208"/>
      <c r="T551" s="209"/>
      <c r="AT551" s="210" t="s">
        <v>144</v>
      </c>
      <c r="AU551" s="210" t="s">
        <v>81</v>
      </c>
      <c r="AV551" s="12" t="s">
        <v>81</v>
      </c>
      <c r="AW551" s="12" t="s">
        <v>33</v>
      </c>
      <c r="AX551" s="12" t="s">
        <v>79</v>
      </c>
      <c r="AY551" s="210" t="s">
        <v>133</v>
      </c>
    </row>
    <row r="552" spans="2:65" s="1" customFormat="1" ht="16.5" customHeight="1">
      <c r="B552" s="33"/>
      <c r="C552" s="175" t="s">
        <v>644</v>
      </c>
      <c r="D552" s="175" t="s">
        <v>135</v>
      </c>
      <c r="E552" s="176" t="s">
        <v>746</v>
      </c>
      <c r="F552" s="177" t="s">
        <v>747</v>
      </c>
      <c r="G552" s="178" t="s">
        <v>637</v>
      </c>
      <c r="H552" s="179">
        <v>66</v>
      </c>
      <c r="I552" s="180"/>
      <c r="J552" s="181">
        <f>ROUND(I552*H552,2)</f>
        <v>0</v>
      </c>
      <c r="K552" s="177" t="s">
        <v>159</v>
      </c>
      <c r="L552" s="37"/>
      <c r="M552" s="182" t="s">
        <v>1</v>
      </c>
      <c r="N552" s="183" t="s">
        <v>43</v>
      </c>
      <c r="O552" s="59"/>
      <c r="P552" s="184">
        <f>O552*H552</f>
        <v>0</v>
      </c>
      <c r="Q552" s="184">
        <v>3.7240000000000002E-2</v>
      </c>
      <c r="R552" s="184">
        <f>Q552*H552</f>
        <v>2.45784</v>
      </c>
      <c r="S552" s="184">
        <v>0</v>
      </c>
      <c r="T552" s="185">
        <f>S552*H552</f>
        <v>0</v>
      </c>
      <c r="AR552" s="16" t="s">
        <v>140</v>
      </c>
      <c r="AT552" s="16" t="s">
        <v>135</v>
      </c>
      <c r="AU552" s="16" t="s">
        <v>81</v>
      </c>
      <c r="AY552" s="16" t="s">
        <v>133</v>
      </c>
      <c r="BE552" s="186">
        <f>IF(N552="základní",J552,0)</f>
        <v>0</v>
      </c>
      <c r="BF552" s="186">
        <f>IF(N552="snížená",J552,0)</f>
        <v>0</v>
      </c>
      <c r="BG552" s="186">
        <f>IF(N552="zákl. přenesená",J552,0)</f>
        <v>0</v>
      </c>
      <c r="BH552" s="186">
        <f>IF(N552="sníž. přenesená",J552,0)</f>
        <v>0</v>
      </c>
      <c r="BI552" s="186">
        <f>IF(N552="nulová",J552,0)</f>
        <v>0</v>
      </c>
      <c r="BJ552" s="16" t="s">
        <v>79</v>
      </c>
      <c r="BK552" s="186">
        <f>ROUND(I552*H552,2)</f>
        <v>0</v>
      </c>
      <c r="BL552" s="16" t="s">
        <v>140</v>
      </c>
      <c r="BM552" s="16" t="s">
        <v>1198</v>
      </c>
    </row>
    <row r="553" spans="2:65" s="1" customFormat="1" ht="11.25">
      <c r="B553" s="33"/>
      <c r="C553" s="34"/>
      <c r="D553" s="187" t="s">
        <v>142</v>
      </c>
      <c r="E553" s="34"/>
      <c r="F553" s="188" t="s">
        <v>747</v>
      </c>
      <c r="G553" s="34"/>
      <c r="H553" s="34"/>
      <c r="I553" s="103"/>
      <c r="J553" s="34"/>
      <c r="K553" s="34"/>
      <c r="L553" s="37"/>
      <c r="M553" s="189"/>
      <c r="N553" s="59"/>
      <c r="O553" s="59"/>
      <c r="P553" s="59"/>
      <c r="Q553" s="59"/>
      <c r="R553" s="59"/>
      <c r="S553" s="59"/>
      <c r="T553" s="60"/>
      <c r="AT553" s="16" t="s">
        <v>142</v>
      </c>
      <c r="AU553" s="16" t="s">
        <v>81</v>
      </c>
    </row>
    <row r="554" spans="2:65" s="1" customFormat="1" ht="16.5" customHeight="1">
      <c r="B554" s="33"/>
      <c r="C554" s="175" t="s">
        <v>648</v>
      </c>
      <c r="D554" s="175" t="s">
        <v>135</v>
      </c>
      <c r="E554" s="176" t="s">
        <v>805</v>
      </c>
      <c r="F554" s="177" t="s">
        <v>806</v>
      </c>
      <c r="G554" s="178" t="s">
        <v>637</v>
      </c>
      <c r="H554" s="179">
        <v>76</v>
      </c>
      <c r="I554" s="180"/>
      <c r="J554" s="181">
        <f>ROUND(I554*H554,2)</f>
        <v>0</v>
      </c>
      <c r="K554" s="177" t="s">
        <v>139</v>
      </c>
      <c r="L554" s="37"/>
      <c r="M554" s="182" t="s">
        <v>1</v>
      </c>
      <c r="N554" s="183" t="s">
        <v>43</v>
      </c>
      <c r="O554" s="59"/>
      <c r="P554" s="184">
        <f>O554*H554</f>
        <v>0</v>
      </c>
      <c r="Q554" s="184">
        <v>9.1800000000000007E-3</v>
      </c>
      <c r="R554" s="184">
        <f>Q554*H554</f>
        <v>0.69768000000000008</v>
      </c>
      <c r="S554" s="184">
        <v>0</v>
      </c>
      <c r="T554" s="185">
        <f>S554*H554</f>
        <v>0</v>
      </c>
      <c r="AR554" s="16" t="s">
        <v>140</v>
      </c>
      <c r="AT554" s="16" t="s">
        <v>135</v>
      </c>
      <c r="AU554" s="16" t="s">
        <v>81</v>
      </c>
      <c r="AY554" s="16" t="s">
        <v>133</v>
      </c>
      <c r="BE554" s="186">
        <f>IF(N554="základní",J554,0)</f>
        <v>0</v>
      </c>
      <c r="BF554" s="186">
        <f>IF(N554="snížená",J554,0)</f>
        <v>0</v>
      </c>
      <c r="BG554" s="186">
        <f>IF(N554="zákl. přenesená",J554,0)</f>
        <v>0</v>
      </c>
      <c r="BH554" s="186">
        <f>IF(N554="sníž. přenesená",J554,0)</f>
        <v>0</v>
      </c>
      <c r="BI554" s="186">
        <f>IF(N554="nulová",J554,0)</f>
        <v>0</v>
      </c>
      <c r="BJ554" s="16" t="s">
        <v>79</v>
      </c>
      <c r="BK554" s="186">
        <f>ROUND(I554*H554,2)</f>
        <v>0</v>
      </c>
      <c r="BL554" s="16" t="s">
        <v>140</v>
      </c>
      <c r="BM554" s="16" t="s">
        <v>1199</v>
      </c>
    </row>
    <row r="555" spans="2:65" s="1" customFormat="1" ht="11.25">
      <c r="B555" s="33"/>
      <c r="C555" s="34"/>
      <c r="D555" s="187" t="s">
        <v>142</v>
      </c>
      <c r="E555" s="34"/>
      <c r="F555" s="188" t="s">
        <v>806</v>
      </c>
      <c r="G555" s="34"/>
      <c r="H555" s="34"/>
      <c r="I555" s="103"/>
      <c r="J555" s="34"/>
      <c r="K555" s="34"/>
      <c r="L555" s="37"/>
      <c r="M555" s="189"/>
      <c r="N555" s="59"/>
      <c r="O555" s="59"/>
      <c r="P555" s="59"/>
      <c r="Q555" s="59"/>
      <c r="R555" s="59"/>
      <c r="S555" s="59"/>
      <c r="T555" s="60"/>
      <c r="AT555" s="16" t="s">
        <v>142</v>
      </c>
      <c r="AU555" s="16" t="s">
        <v>81</v>
      </c>
    </row>
    <row r="556" spans="2:65" s="1" customFormat="1" ht="16.5" customHeight="1">
      <c r="B556" s="33"/>
      <c r="C556" s="222" t="s">
        <v>652</v>
      </c>
      <c r="D556" s="222" t="s">
        <v>505</v>
      </c>
      <c r="E556" s="223" t="s">
        <v>809</v>
      </c>
      <c r="F556" s="224" t="s">
        <v>810</v>
      </c>
      <c r="G556" s="225" t="s">
        <v>637</v>
      </c>
      <c r="H556" s="226">
        <v>27</v>
      </c>
      <c r="I556" s="227"/>
      <c r="J556" s="228">
        <f>ROUND(I556*H556,2)</f>
        <v>0</v>
      </c>
      <c r="K556" s="224" t="s">
        <v>139</v>
      </c>
      <c r="L556" s="229"/>
      <c r="M556" s="230" t="s">
        <v>1</v>
      </c>
      <c r="N556" s="231" t="s">
        <v>43</v>
      </c>
      <c r="O556" s="59"/>
      <c r="P556" s="184">
        <f>O556*H556</f>
        <v>0</v>
      </c>
      <c r="Q556" s="184">
        <v>0.185</v>
      </c>
      <c r="R556" s="184">
        <f>Q556*H556</f>
        <v>4.9950000000000001</v>
      </c>
      <c r="S556" s="184">
        <v>0</v>
      </c>
      <c r="T556" s="185">
        <f>S556*H556</f>
        <v>0</v>
      </c>
      <c r="AR556" s="16" t="s">
        <v>188</v>
      </c>
      <c r="AT556" s="16" t="s">
        <v>505</v>
      </c>
      <c r="AU556" s="16" t="s">
        <v>81</v>
      </c>
      <c r="AY556" s="16" t="s">
        <v>133</v>
      </c>
      <c r="BE556" s="186">
        <f>IF(N556="základní",J556,0)</f>
        <v>0</v>
      </c>
      <c r="BF556" s="186">
        <f>IF(N556="snížená",J556,0)</f>
        <v>0</v>
      </c>
      <c r="BG556" s="186">
        <f>IF(N556="zákl. přenesená",J556,0)</f>
        <v>0</v>
      </c>
      <c r="BH556" s="186">
        <f>IF(N556="sníž. přenesená",J556,0)</f>
        <v>0</v>
      </c>
      <c r="BI556" s="186">
        <f>IF(N556="nulová",J556,0)</f>
        <v>0</v>
      </c>
      <c r="BJ556" s="16" t="s">
        <v>79</v>
      </c>
      <c r="BK556" s="186">
        <f>ROUND(I556*H556,2)</f>
        <v>0</v>
      </c>
      <c r="BL556" s="16" t="s">
        <v>140</v>
      </c>
      <c r="BM556" s="16" t="s">
        <v>1200</v>
      </c>
    </row>
    <row r="557" spans="2:65" s="1" customFormat="1" ht="11.25">
      <c r="B557" s="33"/>
      <c r="C557" s="34"/>
      <c r="D557" s="187" t="s">
        <v>142</v>
      </c>
      <c r="E557" s="34"/>
      <c r="F557" s="188" t="s">
        <v>812</v>
      </c>
      <c r="G557" s="34"/>
      <c r="H557" s="34"/>
      <c r="I557" s="103"/>
      <c r="J557" s="34"/>
      <c r="K557" s="34"/>
      <c r="L557" s="37"/>
      <c r="M557" s="189"/>
      <c r="N557" s="59"/>
      <c r="O557" s="59"/>
      <c r="P557" s="59"/>
      <c r="Q557" s="59"/>
      <c r="R557" s="59"/>
      <c r="S557" s="59"/>
      <c r="T557" s="60"/>
      <c r="AT557" s="16" t="s">
        <v>142</v>
      </c>
      <c r="AU557" s="16" t="s">
        <v>81</v>
      </c>
    </row>
    <row r="558" spans="2:65" s="1" customFormat="1" ht="16.5" customHeight="1">
      <c r="B558" s="33"/>
      <c r="C558" s="222" t="s">
        <v>656</v>
      </c>
      <c r="D558" s="222" t="s">
        <v>505</v>
      </c>
      <c r="E558" s="223" t="s">
        <v>814</v>
      </c>
      <c r="F558" s="224" t="s">
        <v>815</v>
      </c>
      <c r="G558" s="225" t="s">
        <v>637</v>
      </c>
      <c r="H558" s="226">
        <v>49</v>
      </c>
      <c r="I558" s="227"/>
      <c r="J558" s="228">
        <f>ROUND(I558*H558,2)</f>
        <v>0</v>
      </c>
      <c r="K558" s="224" t="s">
        <v>139</v>
      </c>
      <c r="L558" s="229"/>
      <c r="M558" s="230" t="s">
        <v>1</v>
      </c>
      <c r="N558" s="231" t="s">
        <v>43</v>
      </c>
      <c r="O558" s="59"/>
      <c r="P558" s="184">
        <f>O558*H558</f>
        <v>0</v>
      </c>
      <c r="Q558" s="184">
        <v>0.37</v>
      </c>
      <c r="R558" s="184">
        <f>Q558*H558</f>
        <v>18.13</v>
      </c>
      <c r="S558" s="184">
        <v>0</v>
      </c>
      <c r="T558" s="185">
        <f>S558*H558</f>
        <v>0</v>
      </c>
      <c r="AR558" s="16" t="s">
        <v>188</v>
      </c>
      <c r="AT558" s="16" t="s">
        <v>505</v>
      </c>
      <c r="AU558" s="16" t="s">
        <v>81</v>
      </c>
      <c r="AY558" s="16" t="s">
        <v>133</v>
      </c>
      <c r="BE558" s="186">
        <f>IF(N558="základní",J558,0)</f>
        <v>0</v>
      </c>
      <c r="BF558" s="186">
        <f>IF(N558="snížená",J558,0)</f>
        <v>0</v>
      </c>
      <c r="BG558" s="186">
        <f>IF(N558="zákl. přenesená",J558,0)</f>
        <v>0</v>
      </c>
      <c r="BH558" s="186">
        <f>IF(N558="sníž. přenesená",J558,0)</f>
        <v>0</v>
      </c>
      <c r="BI558" s="186">
        <f>IF(N558="nulová",J558,0)</f>
        <v>0</v>
      </c>
      <c r="BJ558" s="16" t="s">
        <v>79</v>
      </c>
      <c r="BK558" s="186">
        <f>ROUND(I558*H558,2)</f>
        <v>0</v>
      </c>
      <c r="BL558" s="16" t="s">
        <v>140</v>
      </c>
      <c r="BM558" s="16" t="s">
        <v>1201</v>
      </c>
    </row>
    <row r="559" spans="2:65" s="1" customFormat="1" ht="11.25">
      <c r="B559" s="33"/>
      <c r="C559" s="34"/>
      <c r="D559" s="187" t="s">
        <v>142</v>
      </c>
      <c r="E559" s="34"/>
      <c r="F559" s="188" t="s">
        <v>817</v>
      </c>
      <c r="G559" s="34"/>
      <c r="H559" s="34"/>
      <c r="I559" s="103"/>
      <c r="J559" s="34"/>
      <c r="K559" s="34"/>
      <c r="L559" s="37"/>
      <c r="M559" s="189"/>
      <c r="N559" s="59"/>
      <c r="O559" s="59"/>
      <c r="P559" s="59"/>
      <c r="Q559" s="59"/>
      <c r="R559" s="59"/>
      <c r="S559" s="59"/>
      <c r="T559" s="60"/>
      <c r="AT559" s="16" t="s">
        <v>142</v>
      </c>
      <c r="AU559" s="16" t="s">
        <v>81</v>
      </c>
    </row>
    <row r="560" spans="2:65" s="1" customFormat="1" ht="16.5" customHeight="1">
      <c r="B560" s="33"/>
      <c r="C560" s="175" t="s">
        <v>660</v>
      </c>
      <c r="D560" s="175" t="s">
        <v>135</v>
      </c>
      <c r="E560" s="176" t="s">
        <v>819</v>
      </c>
      <c r="F560" s="177" t="s">
        <v>820</v>
      </c>
      <c r="G560" s="178" t="s">
        <v>637</v>
      </c>
      <c r="H560" s="179">
        <v>40</v>
      </c>
      <c r="I560" s="180"/>
      <c r="J560" s="181">
        <f>ROUND(I560*H560,2)</f>
        <v>0</v>
      </c>
      <c r="K560" s="177" t="s">
        <v>139</v>
      </c>
      <c r="L560" s="37"/>
      <c r="M560" s="182" t="s">
        <v>1</v>
      </c>
      <c r="N560" s="183" t="s">
        <v>43</v>
      </c>
      <c r="O560" s="59"/>
      <c r="P560" s="184">
        <f>O560*H560</f>
        <v>0</v>
      </c>
      <c r="Q560" s="184">
        <v>1.1469999999999999E-2</v>
      </c>
      <c r="R560" s="184">
        <f>Q560*H560</f>
        <v>0.45879999999999999</v>
      </c>
      <c r="S560" s="184">
        <v>0</v>
      </c>
      <c r="T560" s="185">
        <f>S560*H560</f>
        <v>0</v>
      </c>
      <c r="AR560" s="16" t="s">
        <v>140</v>
      </c>
      <c r="AT560" s="16" t="s">
        <v>135</v>
      </c>
      <c r="AU560" s="16" t="s">
        <v>81</v>
      </c>
      <c r="AY560" s="16" t="s">
        <v>133</v>
      </c>
      <c r="BE560" s="186">
        <f>IF(N560="základní",J560,0)</f>
        <v>0</v>
      </c>
      <c r="BF560" s="186">
        <f>IF(N560="snížená",J560,0)</f>
        <v>0</v>
      </c>
      <c r="BG560" s="186">
        <f>IF(N560="zákl. přenesená",J560,0)</f>
        <v>0</v>
      </c>
      <c r="BH560" s="186">
        <f>IF(N560="sníž. přenesená",J560,0)</f>
        <v>0</v>
      </c>
      <c r="BI560" s="186">
        <f>IF(N560="nulová",J560,0)</f>
        <v>0</v>
      </c>
      <c r="BJ560" s="16" t="s">
        <v>79</v>
      </c>
      <c r="BK560" s="186">
        <f>ROUND(I560*H560,2)</f>
        <v>0</v>
      </c>
      <c r="BL560" s="16" t="s">
        <v>140</v>
      </c>
      <c r="BM560" s="16" t="s">
        <v>1202</v>
      </c>
    </row>
    <row r="561" spans="2:65" s="1" customFormat="1" ht="11.25">
      <c r="B561" s="33"/>
      <c r="C561" s="34"/>
      <c r="D561" s="187" t="s">
        <v>142</v>
      </c>
      <c r="E561" s="34"/>
      <c r="F561" s="188" t="s">
        <v>820</v>
      </c>
      <c r="G561" s="34"/>
      <c r="H561" s="34"/>
      <c r="I561" s="103"/>
      <c r="J561" s="34"/>
      <c r="K561" s="34"/>
      <c r="L561" s="37"/>
      <c r="M561" s="189"/>
      <c r="N561" s="59"/>
      <c r="O561" s="59"/>
      <c r="P561" s="59"/>
      <c r="Q561" s="59"/>
      <c r="R561" s="59"/>
      <c r="S561" s="59"/>
      <c r="T561" s="60"/>
      <c r="AT561" s="16" t="s">
        <v>142</v>
      </c>
      <c r="AU561" s="16" t="s">
        <v>81</v>
      </c>
    </row>
    <row r="562" spans="2:65" s="1" customFormat="1" ht="16.5" customHeight="1">
      <c r="B562" s="33"/>
      <c r="C562" s="222" t="s">
        <v>664</v>
      </c>
      <c r="D562" s="222" t="s">
        <v>505</v>
      </c>
      <c r="E562" s="223" t="s">
        <v>823</v>
      </c>
      <c r="F562" s="224" t="s">
        <v>824</v>
      </c>
      <c r="G562" s="225" t="s">
        <v>637</v>
      </c>
      <c r="H562" s="226">
        <v>40</v>
      </c>
      <c r="I562" s="227"/>
      <c r="J562" s="228">
        <f>ROUND(I562*H562,2)</f>
        <v>0</v>
      </c>
      <c r="K562" s="224" t="s">
        <v>159</v>
      </c>
      <c r="L562" s="229"/>
      <c r="M562" s="230" t="s">
        <v>1</v>
      </c>
      <c r="N562" s="231" t="s">
        <v>43</v>
      </c>
      <c r="O562" s="59"/>
      <c r="P562" s="184">
        <f>O562*H562</f>
        <v>0</v>
      </c>
      <c r="Q562" s="184">
        <v>0.54800000000000004</v>
      </c>
      <c r="R562" s="184">
        <f>Q562*H562</f>
        <v>21.92</v>
      </c>
      <c r="S562" s="184">
        <v>0</v>
      </c>
      <c r="T562" s="185">
        <f>S562*H562</f>
        <v>0</v>
      </c>
      <c r="AR562" s="16" t="s">
        <v>188</v>
      </c>
      <c r="AT562" s="16" t="s">
        <v>505</v>
      </c>
      <c r="AU562" s="16" t="s">
        <v>81</v>
      </c>
      <c r="AY562" s="16" t="s">
        <v>133</v>
      </c>
      <c r="BE562" s="186">
        <f>IF(N562="základní",J562,0)</f>
        <v>0</v>
      </c>
      <c r="BF562" s="186">
        <f>IF(N562="snížená",J562,0)</f>
        <v>0</v>
      </c>
      <c r="BG562" s="186">
        <f>IF(N562="zákl. přenesená",J562,0)</f>
        <v>0</v>
      </c>
      <c r="BH562" s="186">
        <f>IF(N562="sníž. přenesená",J562,0)</f>
        <v>0</v>
      </c>
      <c r="BI562" s="186">
        <f>IF(N562="nulová",J562,0)</f>
        <v>0</v>
      </c>
      <c r="BJ562" s="16" t="s">
        <v>79</v>
      </c>
      <c r="BK562" s="186">
        <f>ROUND(I562*H562,2)</f>
        <v>0</v>
      </c>
      <c r="BL562" s="16" t="s">
        <v>140</v>
      </c>
      <c r="BM562" s="16" t="s">
        <v>1203</v>
      </c>
    </row>
    <row r="563" spans="2:65" s="1" customFormat="1" ht="11.25">
      <c r="B563" s="33"/>
      <c r="C563" s="34"/>
      <c r="D563" s="187" t="s">
        <v>142</v>
      </c>
      <c r="E563" s="34"/>
      <c r="F563" s="188" t="s">
        <v>824</v>
      </c>
      <c r="G563" s="34"/>
      <c r="H563" s="34"/>
      <c r="I563" s="103"/>
      <c r="J563" s="34"/>
      <c r="K563" s="34"/>
      <c r="L563" s="37"/>
      <c r="M563" s="189"/>
      <c r="N563" s="59"/>
      <c r="O563" s="59"/>
      <c r="P563" s="59"/>
      <c r="Q563" s="59"/>
      <c r="R563" s="59"/>
      <c r="S563" s="59"/>
      <c r="T563" s="60"/>
      <c r="AT563" s="16" t="s">
        <v>142</v>
      </c>
      <c r="AU563" s="16" t="s">
        <v>81</v>
      </c>
    </row>
    <row r="564" spans="2:65" s="1" customFormat="1" ht="16.5" customHeight="1">
      <c r="B564" s="33"/>
      <c r="C564" s="175" t="s">
        <v>668</v>
      </c>
      <c r="D564" s="175" t="s">
        <v>135</v>
      </c>
      <c r="E564" s="176" t="s">
        <v>827</v>
      </c>
      <c r="F564" s="177" t="s">
        <v>828</v>
      </c>
      <c r="G564" s="178" t="s">
        <v>637</v>
      </c>
      <c r="H564" s="179">
        <v>40</v>
      </c>
      <c r="I564" s="180"/>
      <c r="J564" s="181">
        <f>ROUND(I564*H564,2)</f>
        <v>0</v>
      </c>
      <c r="K564" s="177" t="s">
        <v>139</v>
      </c>
      <c r="L564" s="37"/>
      <c r="M564" s="182" t="s">
        <v>1</v>
      </c>
      <c r="N564" s="183" t="s">
        <v>43</v>
      </c>
      <c r="O564" s="59"/>
      <c r="P564" s="184">
        <f>O564*H564</f>
        <v>0</v>
      </c>
      <c r="Q564" s="184">
        <v>2.7529999999999999E-2</v>
      </c>
      <c r="R564" s="184">
        <f>Q564*H564</f>
        <v>1.1012</v>
      </c>
      <c r="S564" s="184">
        <v>0</v>
      </c>
      <c r="T564" s="185">
        <f>S564*H564</f>
        <v>0</v>
      </c>
      <c r="AR564" s="16" t="s">
        <v>140</v>
      </c>
      <c r="AT564" s="16" t="s">
        <v>135</v>
      </c>
      <c r="AU564" s="16" t="s">
        <v>81</v>
      </c>
      <c r="AY564" s="16" t="s">
        <v>133</v>
      </c>
      <c r="BE564" s="186">
        <f>IF(N564="základní",J564,0)</f>
        <v>0</v>
      </c>
      <c r="BF564" s="186">
        <f>IF(N564="snížená",J564,0)</f>
        <v>0</v>
      </c>
      <c r="BG564" s="186">
        <f>IF(N564="zákl. přenesená",J564,0)</f>
        <v>0</v>
      </c>
      <c r="BH564" s="186">
        <f>IF(N564="sníž. přenesená",J564,0)</f>
        <v>0</v>
      </c>
      <c r="BI564" s="186">
        <f>IF(N564="nulová",J564,0)</f>
        <v>0</v>
      </c>
      <c r="BJ564" s="16" t="s">
        <v>79</v>
      </c>
      <c r="BK564" s="186">
        <f>ROUND(I564*H564,2)</f>
        <v>0</v>
      </c>
      <c r="BL564" s="16" t="s">
        <v>140</v>
      </c>
      <c r="BM564" s="16" t="s">
        <v>1204</v>
      </c>
    </row>
    <row r="565" spans="2:65" s="1" customFormat="1" ht="11.25">
      <c r="B565" s="33"/>
      <c r="C565" s="34"/>
      <c r="D565" s="187" t="s">
        <v>142</v>
      </c>
      <c r="E565" s="34"/>
      <c r="F565" s="188" t="s">
        <v>828</v>
      </c>
      <c r="G565" s="34"/>
      <c r="H565" s="34"/>
      <c r="I565" s="103"/>
      <c r="J565" s="34"/>
      <c r="K565" s="34"/>
      <c r="L565" s="37"/>
      <c r="M565" s="189"/>
      <c r="N565" s="59"/>
      <c r="O565" s="59"/>
      <c r="P565" s="59"/>
      <c r="Q565" s="59"/>
      <c r="R565" s="59"/>
      <c r="S565" s="59"/>
      <c r="T565" s="60"/>
      <c r="AT565" s="16" t="s">
        <v>142</v>
      </c>
      <c r="AU565" s="16" t="s">
        <v>81</v>
      </c>
    </row>
    <row r="566" spans="2:65" s="1" customFormat="1" ht="16.5" customHeight="1">
      <c r="B566" s="33"/>
      <c r="C566" s="222" t="s">
        <v>673</v>
      </c>
      <c r="D566" s="222" t="s">
        <v>505</v>
      </c>
      <c r="E566" s="223" t="s">
        <v>831</v>
      </c>
      <c r="F566" s="224" t="s">
        <v>832</v>
      </c>
      <c r="G566" s="225" t="s">
        <v>637</v>
      </c>
      <c r="H566" s="226">
        <v>38</v>
      </c>
      <c r="I566" s="227"/>
      <c r="J566" s="228">
        <f>ROUND(I566*H566,2)</f>
        <v>0</v>
      </c>
      <c r="K566" s="224" t="s">
        <v>1</v>
      </c>
      <c r="L566" s="229"/>
      <c r="M566" s="230" t="s">
        <v>1</v>
      </c>
      <c r="N566" s="231" t="s">
        <v>43</v>
      </c>
      <c r="O566" s="59"/>
      <c r="P566" s="184">
        <f>O566*H566</f>
        <v>0</v>
      </c>
      <c r="Q566" s="184">
        <v>2.15</v>
      </c>
      <c r="R566" s="184">
        <f>Q566*H566</f>
        <v>81.7</v>
      </c>
      <c r="S566" s="184">
        <v>0</v>
      </c>
      <c r="T566" s="185">
        <f>S566*H566</f>
        <v>0</v>
      </c>
      <c r="AR566" s="16" t="s">
        <v>188</v>
      </c>
      <c r="AT566" s="16" t="s">
        <v>505</v>
      </c>
      <c r="AU566" s="16" t="s">
        <v>81</v>
      </c>
      <c r="AY566" s="16" t="s">
        <v>133</v>
      </c>
      <c r="BE566" s="186">
        <f>IF(N566="základní",J566,0)</f>
        <v>0</v>
      </c>
      <c r="BF566" s="186">
        <f>IF(N566="snížená",J566,0)</f>
        <v>0</v>
      </c>
      <c r="BG566" s="186">
        <f>IF(N566="zákl. přenesená",J566,0)</f>
        <v>0</v>
      </c>
      <c r="BH566" s="186">
        <f>IF(N566="sníž. přenesená",J566,0)</f>
        <v>0</v>
      </c>
      <c r="BI566" s="186">
        <f>IF(N566="nulová",J566,0)</f>
        <v>0</v>
      </c>
      <c r="BJ566" s="16" t="s">
        <v>79</v>
      </c>
      <c r="BK566" s="186">
        <f>ROUND(I566*H566,2)</f>
        <v>0</v>
      </c>
      <c r="BL566" s="16" t="s">
        <v>140</v>
      </c>
      <c r="BM566" s="16" t="s">
        <v>1205</v>
      </c>
    </row>
    <row r="567" spans="2:65" s="1" customFormat="1" ht="19.5">
      <c r="B567" s="33"/>
      <c r="C567" s="34"/>
      <c r="D567" s="187" t="s">
        <v>142</v>
      </c>
      <c r="E567" s="34"/>
      <c r="F567" s="188" t="s">
        <v>834</v>
      </c>
      <c r="G567" s="34"/>
      <c r="H567" s="34"/>
      <c r="I567" s="103"/>
      <c r="J567" s="34"/>
      <c r="K567" s="34"/>
      <c r="L567" s="37"/>
      <c r="M567" s="189"/>
      <c r="N567" s="59"/>
      <c r="O567" s="59"/>
      <c r="P567" s="59"/>
      <c r="Q567" s="59"/>
      <c r="R567" s="59"/>
      <c r="S567" s="59"/>
      <c r="T567" s="60"/>
      <c r="AT567" s="16" t="s">
        <v>142</v>
      </c>
      <c r="AU567" s="16" t="s">
        <v>81</v>
      </c>
    </row>
    <row r="568" spans="2:65" s="1" customFormat="1" ht="16.5" customHeight="1">
      <c r="B568" s="33"/>
      <c r="C568" s="222" t="s">
        <v>678</v>
      </c>
      <c r="D568" s="222" t="s">
        <v>505</v>
      </c>
      <c r="E568" s="223" t="s">
        <v>836</v>
      </c>
      <c r="F568" s="224" t="s">
        <v>837</v>
      </c>
      <c r="G568" s="225" t="s">
        <v>637</v>
      </c>
      <c r="H568" s="226">
        <v>2</v>
      </c>
      <c r="I568" s="227"/>
      <c r="J568" s="228">
        <f>ROUND(I568*H568,2)</f>
        <v>0</v>
      </c>
      <c r="K568" s="224" t="s">
        <v>1</v>
      </c>
      <c r="L568" s="229"/>
      <c r="M568" s="230" t="s">
        <v>1</v>
      </c>
      <c r="N568" s="231" t="s">
        <v>43</v>
      </c>
      <c r="O568" s="59"/>
      <c r="P568" s="184">
        <f>O568*H568</f>
        <v>0</v>
      </c>
      <c r="Q568" s="184">
        <v>2.15</v>
      </c>
      <c r="R568" s="184">
        <f>Q568*H568</f>
        <v>4.3</v>
      </c>
      <c r="S568" s="184">
        <v>0</v>
      </c>
      <c r="T568" s="185">
        <f>S568*H568</f>
        <v>0</v>
      </c>
      <c r="AR568" s="16" t="s">
        <v>188</v>
      </c>
      <c r="AT568" s="16" t="s">
        <v>505</v>
      </c>
      <c r="AU568" s="16" t="s">
        <v>81</v>
      </c>
      <c r="AY568" s="16" t="s">
        <v>133</v>
      </c>
      <c r="BE568" s="186">
        <f>IF(N568="základní",J568,0)</f>
        <v>0</v>
      </c>
      <c r="BF568" s="186">
        <f>IF(N568="snížená",J568,0)</f>
        <v>0</v>
      </c>
      <c r="BG568" s="186">
        <f>IF(N568="zákl. přenesená",J568,0)</f>
        <v>0</v>
      </c>
      <c r="BH568" s="186">
        <f>IF(N568="sníž. přenesená",J568,0)</f>
        <v>0</v>
      </c>
      <c r="BI568" s="186">
        <f>IF(N568="nulová",J568,0)</f>
        <v>0</v>
      </c>
      <c r="BJ568" s="16" t="s">
        <v>79</v>
      </c>
      <c r="BK568" s="186">
        <f>ROUND(I568*H568,2)</f>
        <v>0</v>
      </c>
      <c r="BL568" s="16" t="s">
        <v>140</v>
      </c>
      <c r="BM568" s="16" t="s">
        <v>1206</v>
      </c>
    </row>
    <row r="569" spans="2:65" s="1" customFormat="1" ht="11.25">
      <c r="B569" s="33"/>
      <c r="C569" s="34"/>
      <c r="D569" s="187" t="s">
        <v>142</v>
      </c>
      <c r="E569" s="34"/>
      <c r="F569" s="188" t="s">
        <v>837</v>
      </c>
      <c r="G569" s="34"/>
      <c r="H569" s="34"/>
      <c r="I569" s="103"/>
      <c r="J569" s="34"/>
      <c r="K569" s="34"/>
      <c r="L569" s="37"/>
      <c r="M569" s="189"/>
      <c r="N569" s="59"/>
      <c r="O569" s="59"/>
      <c r="P569" s="59"/>
      <c r="Q569" s="59"/>
      <c r="R569" s="59"/>
      <c r="S569" s="59"/>
      <c r="T569" s="60"/>
      <c r="AT569" s="16" t="s">
        <v>142</v>
      </c>
      <c r="AU569" s="16" t="s">
        <v>81</v>
      </c>
    </row>
    <row r="570" spans="2:65" s="1" customFormat="1" ht="16.5" customHeight="1">
      <c r="B570" s="33"/>
      <c r="C570" s="175" t="s">
        <v>684</v>
      </c>
      <c r="D570" s="175" t="s">
        <v>135</v>
      </c>
      <c r="E570" s="176" t="s">
        <v>840</v>
      </c>
      <c r="F570" s="177" t="s">
        <v>841</v>
      </c>
      <c r="G570" s="178" t="s">
        <v>637</v>
      </c>
      <c r="H570" s="179">
        <v>40</v>
      </c>
      <c r="I570" s="180"/>
      <c r="J570" s="181">
        <f>ROUND(I570*H570,2)</f>
        <v>0</v>
      </c>
      <c r="K570" s="177" t="s">
        <v>159</v>
      </c>
      <c r="L570" s="37"/>
      <c r="M570" s="182" t="s">
        <v>1</v>
      </c>
      <c r="N570" s="183" t="s">
        <v>43</v>
      </c>
      <c r="O570" s="59"/>
      <c r="P570" s="184">
        <f>O570*H570</f>
        <v>0</v>
      </c>
      <c r="Q570" s="184">
        <v>7.0200000000000002E-3</v>
      </c>
      <c r="R570" s="184">
        <f>Q570*H570</f>
        <v>0.28079999999999999</v>
      </c>
      <c r="S570" s="184">
        <v>0</v>
      </c>
      <c r="T570" s="185">
        <f>S570*H570</f>
        <v>0</v>
      </c>
      <c r="AR570" s="16" t="s">
        <v>140</v>
      </c>
      <c r="AT570" s="16" t="s">
        <v>135</v>
      </c>
      <c r="AU570" s="16" t="s">
        <v>81</v>
      </c>
      <c r="AY570" s="16" t="s">
        <v>133</v>
      </c>
      <c r="BE570" s="186">
        <f>IF(N570="základní",J570,0)</f>
        <v>0</v>
      </c>
      <c r="BF570" s="186">
        <f>IF(N570="snížená",J570,0)</f>
        <v>0</v>
      </c>
      <c r="BG570" s="186">
        <f>IF(N570="zákl. přenesená",J570,0)</f>
        <v>0</v>
      </c>
      <c r="BH570" s="186">
        <f>IF(N570="sníž. přenesená",J570,0)</f>
        <v>0</v>
      </c>
      <c r="BI570" s="186">
        <f>IF(N570="nulová",J570,0)</f>
        <v>0</v>
      </c>
      <c r="BJ570" s="16" t="s">
        <v>79</v>
      </c>
      <c r="BK570" s="186">
        <f>ROUND(I570*H570,2)</f>
        <v>0</v>
      </c>
      <c r="BL570" s="16" t="s">
        <v>140</v>
      </c>
      <c r="BM570" s="16" t="s">
        <v>1207</v>
      </c>
    </row>
    <row r="571" spans="2:65" s="1" customFormat="1" ht="11.25">
      <c r="B571" s="33"/>
      <c r="C571" s="34"/>
      <c r="D571" s="187" t="s">
        <v>142</v>
      </c>
      <c r="E571" s="34"/>
      <c r="F571" s="188" t="s">
        <v>841</v>
      </c>
      <c r="G571" s="34"/>
      <c r="H571" s="34"/>
      <c r="I571" s="103"/>
      <c r="J571" s="34"/>
      <c r="K571" s="34"/>
      <c r="L571" s="37"/>
      <c r="M571" s="189"/>
      <c r="N571" s="59"/>
      <c r="O571" s="59"/>
      <c r="P571" s="59"/>
      <c r="Q571" s="59"/>
      <c r="R571" s="59"/>
      <c r="S571" s="59"/>
      <c r="T571" s="60"/>
      <c r="AT571" s="16" t="s">
        <v>142</v>
      </c>
      <c r="AU571" s="16" t="s">
        <v>81</v>
      </c>
    </row>
    <row r="572" spans="2:65" s="1" customFormat="1" ht="16.5" customHeight="1">
      <c r="B572" s="33"/>
      <c r="C572" s="222" t="s">
        <v>688</v>
      </c>
      <c r="D572" s="222" t="s">
        <v>505</v>
      </c>
      <c r="E572" s="223" t="s">
        <v>844</v>
      </c>
      <c r="F572" s="224" t="s">
        <v>845</v>
      </c>
      <c r="G572" s="225" t="s">
        <v>637</v>
      </c>
      <c r="H572" s="226">
        <v>40</v>
      </c>
      <c r="I572" s="227"/>
      <c r="J572" s="228">
        <f>ROUND(I572*H572,2)</f>
        <v>0</v>
      </c>
      <c r="K572" s="224" t="s">
        <v>159</v>
      </c>
      <c r="L572" s="229"/>
      <c r="M572" s="230" t="s">
        <v>1</v>
      </c>
      <c r="N572" s="231" t="s">
        <v>43</v>
      </c>
      <c r="O572" s="59"/>
      <c r="P572" s="184">
        <f>O572*H572</f>
        <v>0</v>
      </c>
      <c r="Q572" s="184">
        <v>0.19400000000000001</v>
      </c>
      <c r="R572" s="184">
        <f>Q572*H572</f>
        <v>7.76</v>
      </c>
      <c r="S572" s="184">
        <v>0</v>
      </c>
      <c r="T572" s="185">
        <f>S572*H572</f>
        <v>0</v>
      </c>
      <c r="AR572" s="16" t="s">
        <v>188</v>
      </c>
      <c r="AT572" s="16" t="s">
        <v>505</v>
      </c>
      <c r="AU572" s="16" t="s">
        <v>81</v>
      </c>
      <c r="AY572" s="16" t="s">
        <v>133</v>
      </c>
      <c r="BE572" s="186">
        <f>IF(N572="základní",J572,0)</f>
        <v>0</v>
      </c>
      <c r="BF572" s="186">
        <f>IF(N572="snížená",J572,0)</f>
        <v>0</v>
      </c>
      <c r="BG572" s="186">
        <f>IF(N572="zákl. přenesená",J572,0)</f>
        <v>0</v>
      </c>
      <c r="BH572" s="186">
        <f>IF(N572="sníž. přenesená",J572,0)</f>
        <v>0</v>
      </c>
      <c r="BI572" s="186">
        <f>IF(N572="nulová",J572,0)</f>
        <v>0</v>
      </c>
      <c r="BJ572" s="16" t="s">
        <v>79</v>
      </c>
      <c r="BK572" s="186">
        <f>ROUND(I572*H572,2)</f>
        <v>0</v>
      </c>
      <c r="BL572" s="16" t="s">
        <v>140</v>
      </c>
      <c r="BM572" s="16" t="s">
        <v>1208</v>
      </c>
    </row>
    <row r="573" spans="2:65" s="1" customFormat="1" ht="11.25">
      <c r="B573" s="33"/>
      <c r="C573" s="34"/>
      <c r="D573" s="187" t="s">
        <v>142</v>
      </c>
      <c r="E573" s="34"/>
      <c r="F573" s="188" t="s">
        <v>847</v>
      </c>
      <c r="G573" s="34"/>
      <c r="H573" s="34"/>
      <c r="I573" s="103"/>
      <c r="J573" s="34"/>
      <c r="K573" s="34"/>
      <c r="L573" s="37"/>
      <c r="M573" s="189"/>
      <c r="N573" s="59"/>
      <c r="O573" s="59"/>
      <c r="P573" s="59"/>
      <c r="Q573" s="59"/>
      <c r="R573" s="59"/>
      <c r="S573" s="59"/>
      <c r="T573" s="60"/>
      <c r="AT573" s="16" t="s">
        <v>142</v>
      </c>
      <c r="AU573" s="16" t="s">
        <v>81</v>
      </c>
    </row>
    <row r="574" spans="2:65" s="1" customFormat="1" ht="16.5" customHeight="1">
      <c r="B574" s="33"/>
      <c r="C574" s="222" t="s">
        <v>693</v>
      </c>
      <c r="D574" s="222" t="s">
        <v>505</v>
      </c>
      <c r="E574" s="223" t="s">
        <v>849</v>
      </c>
      <c r="F574" s="224" t="s">
        <v>850</v>
      </c>
      <c r="G574" s="225" t="s">
        <v>637</v>
      </c>
      <c r="H574" s="226">
        <v>195</v>
      </c>
      <c r="I574" s="227"/>
      <c r="J574" s="228">
        <f>ROUND(I574*H574,2)</f>
        <v>0</v>
      </c>
      <c r="K574" s="224" t="s">
        <v>139</v>
      </c>
      <c r="L574" s="229"/>
      <c r="M574" s="230" t="s">
        <v>1</v>
      </c>
      <c r="N574" s="231" t="s">
        <v>43</v>
      </c>
      <c r="O574" s="59"/>
      <c r="P574" s="184">
        <f>O574*H574</f>
        <v>0</v>
      </c>
      <c r="Q574" s="184">
        <v>2E-3</v>
      </c>
      <c r="R574" s="184">
        <f>Q574*H574</f>
        <v>0.39</v>
      </c>
      <c r="S574" s="184">
        <v>0</v>
      </c>
      <c r="T574" s="185">
        <f>S574*H574</f>
        <v>0</v>
      </c>
      <c r="AR574" s="16" t="s">
        <v>188</v>
      </c>
      <c r="AT574" s="16" t="s">
        <v>505</v>
      </c>
      <c r="AU574" s="16" t="s">
        <v>81</v>
      </c>
      <c r="AY574" s="16" t="s">
        <v>133</v>
      </c>
      <c r="BE574" s="186">
        <f>IF(N574="základní",J574,0)</f>
        <v>0</v>
      </c>
      <c r="BF574" s="186">
        <f>IF(N574="snížená",J574,0)</f>
        <v>0</v>
      </c>
      <c r="BG574" s="186">
        <f>IF(N574="zákl. přenesená",J574,0)</f>
        <v>0</v>
      </c>
      <c r="BH574" s="186">
        <f>IF(N574="sníž. přenesená",J574,0)</f>
        <v>0</v>
      </c>
      <c r="BI574" s="186">
        <f>IF(N574="nulová",J574,0)</f>
        <v>0</v>
      </c>
      <c r="BJ574" s="16" t="s">
        <v>79</v>
      </c>
      <c r="BK574" s="186">
        <f>ROUND(I574*H574,2)</f>
        <v>0</v>
      </c>
      <c r="BL574" s="16" t="s">
        <v>140</v>
      </c>
      <c r="BM574" s="16" t="s">
        <v>1209</v>
      </c>
    </row>
    <row r="575" spans="2:65" s="1" customFormat="1" ht="11.25">
      <c r="B575" s="33"/>
      <c r="C575" s="34"/>
      <c r="D575" s="187" t="s">
        <v>142</v>
      </c>
      <c r="E575" s="34"/>
      <c r="F575" s="188" t="s">
        <v>852</v>
      </c>
      <c r="G575" s="34"/>
      <c r="H575" s="34"/>
      <c r="I575" s="103"/>
      <c r="J575" s="34"/>
      <c r="K575" s="34"/>
      <c r="L575" s="37"/>
      <c r="M575" s="189"/>
      <c r="N575" s="59"/>
      <c r="O575" s="59"/>
      <c r="P575" s="59"/>
      <c r="Q575" s="59"/>
      <c r="R575" s="59"/>
      <c r="S575" s="59"/>
      <c r="T575" s="60"/>
      <c r="AT575" s="16" t="s">
        <v>142</v>
      </c>
      <c r="AU575" s="16" t="s">
        <v>81</v>
      </c>
    </row>
    <row r="576" spans="2:65" s="10" customFormat="1" ht="22.9" customHeight="1">
      <c r="B576" s="159"/>
      <c r="C576" s="160"/>
      <c r="D576" s="161" t="s">
        <v>71</v>
      </c>
      <c r="E576" s="173" t="s">
        <v>193</v>
      </c>
      <c r="F576" s="173" t="s">
        <v>862</v>
      </c>
      <c r="G576" s="160"/>
      <c r="H576" s="160"/>
      <c r="I576" s="163"/>
      <c r="J576" s="174">
        <f>BK576</f>
        <v>0</v>
      </c>
      <c r="K576" s="160"/>
      <c r="L576" s="165"/>
      <c r="M576" s="166"/>
      <c r="N576" s="167"/>
      <c r="O576" s="167"/>
      <c r="P576" s="168">
        <f>P577+SUM(P578:P603)</f>
        <v>0</v>
      </c>
      <c r="Q576" s="167"/>
      <c r="R576" s="168">
        <f>R577+SUM(R578:R603)</f>
        <v>13.245763999999999</v>
      </c>
      <c r="S576" s="167"/>
      <c r="T576" s="169">
        <f>T577+SUM(T578:T603)</f>
        <v>0</v>
      </c>
      <c r="AR576" s="170" t="s">
        <v>79</v>
      </c>
      <c r="AT576" s="171" t="s">
        <v>71</v>
      </c>
      <c r="AU576" s="171" t="s">
        <v>79</v>
      </c>
      <c r="AY576" s="170" t="s">
        <v>133</v>
      </c>
      <c r="BK576" s="172">
        <f>BK577+SUM(BK578:BK603)</f>
        <v>0</v>
      </c>
    </row>
    <row r="577" spans="2:65" s="1" customFormat="1" ht="16.5" customHeight="1">
      <c r="B577" s="33"/>
      <c r="C577" s="175" t="s">
        <v>759</v>
      </c>
      <c r="D577" s="175" t="s">
        <v>135</v>
      </c>
      <c r="E577" s="176" t="s">
        <v>864</v>
      </c>
      <c r="F577" s="177" t="s">
        <v>865</v>
      </c>
      <c r="G577" s="178" t="s">
        <v>196</v>
      </c>
      <c r="H577" s="179">
        <v>2076.4</v>
      </c>
      <c r="I577" s="180"/>
      <c r="J577" s="181">
        <f>ROUND(I577*H577,2)</f>
        <v>0</v>
      </c>
      <c r="K577" s="177" t="s">
        <v>1</v>
      </c>
      <c r="L577" s="37"/>
      <c r="M577" s="182" t="s">
        <v>1</v>
      </c>
      <c r="N577" s="183" t="s">
        <v>43</v>
      </c>
      <c r="O577" s="59"/>
      <c r="P577" s="184">
        <f>O577*H577</f>
        <v>0</v>
      </c>
      <c r="Q577" s="184">
        <v>1.0000000000000001E-5</v>
      </c>
      <c r="R577" s="184">
        <f>Q577*H577</f>
        <v>2.0764000000000001E-2</v>
      </c>
      <c r="S577" s="184">
        <v>0</v>
      </c>
      <c r="T577" s="185">
        <f>S577*H577</f>
        <v>0</v>
      </c>
      <c r="AR577" s="16" t="s">
        <v>140</v>
      </c>
      <c r="AT577" s="16" t="s">
        <v>135</v>
      </c>
      <c r="AU577" s="16" t="s">
        <v>81</v>
      </c>
      <c r="AY577" s="16" t="s">
        <v>133</v>
      </c>
      <c r="BE577" s="186">
        <f>IF(N577="základní",J577,0)</f>
        <v>0</v>
      </c>
      <c r="BF577" s="186">
        <f>IF(N577="snížená",J577,0)</f>
        <v>0</v>
      </c>
      <c r="BG577" s="186">
        <f>IF(N577="zákl. přenesená",J577,0)</f>
        <v>0</v>
      </c>
      <c r="BH577" s="186">
        <f>IF(N577="sníž. přenesená",J577,0)</f>
        <v>0</v>
      </c>
      <c r="BI577" s="186">
        <f>IF(N577="nulová",J577,0)</f>
        <v>0</v>
      </c>
      <c r="BJ577" s="16" t="s">
        <v>79</v>
      </c>
      <c r="BK577" s="186">
        <f>ROUND(I577*H577,2)</f>
        <v>0</v>
      </c>
      <c r="BL577" s="16" t="s">
        <v>140</v>
      </c>
      <c r="BM577" s="16" t="s">
        <v>1210</v>
      </c>
    </row>
    <row r="578" spans="2:65" s="1" customFormat="1" ht="11.25">
      <c r="B578" s="33"/>
      <c r="C578" s="34"/>
      <c r="D578" s="187" t="s">
        <v>142</v>
      </c>
      <c r="E578" s="34"/>
      <c r="F578" s="188" t="s">
        <v>865</v>
      </c>
      <c r="G578" s="34"/>
      <c r="H578" s="34"/>
      <c r="I578" s="103"/>
      <c r="J578" s="34"/>
      <c r="K578" s="34"/>
      <c r="L578" s="37"/>
      <c r="M578" s="189"/>
      <c r="N578" s="59"/>
      <c r="O578" s="59"/>
      <c r="P578" s="59"/>
      <c r="Q578" s="59"/>
      <c r="R578" s="59"/>
      <c r="S578" s="59"/>
      <c r="T578" s="60"/>
      <c r="AT578" s="16" t="s">
        <v>142</v>
      </c>
      <c r="AU578" s="16" t="s">
        <v>81</v>
      </c>
    </row>
    <row r="579" spans="2:65" s="12" customFormat="1" ht="11.25">
      <c r="B579" s="200"/>
      <c r="C579" s="201"/>
      <c r="D579" s="187" t="s">
        <v>144</v>
      </c>
      <c r="E579" s="202" t="s">
        <v>1</v>
      </c>
      <c r="F579" s="203" t="s">
        <v>1211</v>
      </c>
      <c r="G579" s="201"/>
      <c r="H579" s="204">
        <v>46.8</v>
      </c>
      <c r="I579" s="205"/>
      <c r="J579" s="201"/>
      <c r="K579" s="201"/>
      <c r="L579" s="206"/>
      <c r="M579" s="207"/>
      <c r="N579" s="208"/>
      <c r="O579" s="208"/>
      <c r="P579" s="208"/>
      <c r="Q579" s="208"/>
      <c r="R579" s="208"/>
      <c r="S579" s="208"/>
      <c r="T579" s="209"/>
      <c r="AT579" s="210" t="s">
        <v>144</v>
      </c>
      <c r="AU579" s="210" t="s">
        <v>81</v>
      </c>
      <c r="AV579" s="12" t="s">
        <v>81</v>
      </c>
      <c r="AW579" s="12" t="s">
        <v>33</v>
      </c>
      <c r="AX579" s="12" t="s">
        <v>72</v>
      </c>
      <c r="AY579" s="210" t="s">
        <v>133</v>
      </c>
    </row>
    <row r="580" spans="2:65" s="12" customFormat="1" ht="11.25">
      <c r="B580" s="200"/>
      <c r="C580" s="201"/>
      <c r="D580" s="187" t="s">
        <v>144</v>
      </c>
      <c r="E580" s="202" t="s">
        <v>1</v>
      </c>
      <c r="F580" s="203" t="s">
        <v>1212</v>
      </c>
      <c r="G580" s="201"/>
      <c r="H580" s="204">
        <v>793.4</v>
      </c>
      <c r="I580" s="205"/>
      <c r="J580" s="201"/>
      <c r="K580" s="201"/>
      <c r="L580" s="206"/>
      <c r="M580" s="207"/>
      <c r="N580" s="208"/>
      <c r="O580" s="208"/>
      <c r="P580" s="208"/>
      <c r="Q580" s="208"/>
      <c r="R580" s="208"/>
      <c r="S580" s="208"/>
      <c r="T580" s="209"/>
      <c r="AT580" s="210" t="s">
        <v>144</v>
      </c>
      <c r="AU580" s="210" t="s">
        <v>81</v>
      </c>
      <c r="AV580" s="12" t="s">
        <v>81</v>
      </c>
      <c r="AW580" s="12" t="s">
        <v>33</v>
      </c>
      <c r="AX580" s="12" t="s">
        <v>72</v>
      </c>
      <c r="AY580" s="210" t="s">
        <v>133</v>
      </c>
    </row>
    <row r="581" spans="2:65" s="12" customFormat="1" ht="11.25">
      <c r="B581" s="200"/>
      <c r="C581" s="201"/>
      <c r="D581" s="187" t="s">
        <v>144</v>
      </c>
      <c r="E581" s="202" t="s">
        <v>1</v>
      </c>
      <c r="F581" s="203" t="s">
        <v>1213</v>
      </c>
      <c r="G581" s="201"/>
      <c r="H581" s="204">
        <v>1236.2</v>
      </c>
      <c r="I581" s="205"/>
      <c r="J581" s="201"/>
      <c r="K581" s="201"/>
      <c r="L581" s="206"/>
      <c r="M581" s="207"/>
      <c r="N581" s="208"/>
      <c r="O581" s="208"/>
      <c r="P581" s="208"/>
      <c r="Q581" s="208"/>
      <c r="R581" s="208"/>
      <c r="S581" s="208"/>
      <c r="T581" s="209"/>
      <c r="AT581" s="210" t="s">
        <v>144</v>
      </c>
      <c r="AU581" s="210" t="s">
        <v>81</v>
      </c>
      <c r="AV581" s="12" t="s">
        <v>81</v>
      </c>
      <c r="AW581" s="12" t="s">
        <v>33</v>
      </c>
      <c r="AX581" s="12" t="s">
        <v>72</v>
      </c>
      <c r="AY581" s="210" t="s">
        <v>133</v>
      </c>
    </row>
    <row r="582" spans="2:65" s="13" customFormat="1" ht="11.25">
      <c r="B582" s="211"/>
      <c r="C582" s="212"/>
      <c r="D582" s="187" t="s">
        <v>144</v>
      </c>
      <c r="E582" s="213" t="s">
        <v>1</v>
      </c>
      <c r="F582" s="214" t="s">
        <v>149</v>
      </c>
      <c r="G582" s="212"/>
      <c r="H582" s="215">
        <v>2076.4</v>
      </c>
      <c r="I582" s="216"/>
      <c r="J582" s="212"/>
      <c r="K582" s="212"/>
      <c r="L582" s="217"/>
      <c r="M582" s="218"/>
      <c r="N582" s="219"/>
      <c r="O582" s="219"/>
      <c r="P582" s="219"/>
      <c r="Q582" s="219"/>
      <c r="R582" s="219"/>
      <c r="S582" s="219"/>
      <c r="T582" s="220"/>
      <c r="AT582" s="221" t="s">
        <v>144</v>
      </c>
      <c r="AU582" s="221" t="s">
        <v>81</v>
      </c>
      <c r="AV582" s="13" t="s">
        <v>140</v>
      </c>
      <c r="AW582" s="13" t="s">
        <v>33</v>
      </c>
      <c r="AX582" s="13" t="s">
        <v>79</v>
      </c>
      <c r="AY582" s="221" t="s">
        <v>133</v>
      </c>
    </row>
    <row r="583" spans="2:65" s="1" customFormat="1" ht="16.5" customHeight="1">
      <c r="B583" s="33"/>
      <c r="C583" s="222" t="s">
        <v>764</v>
      </c>
      <c r="D583" s="222" t="s">
        <v>505</v>
      </c>
      <c r="E583" s="223" t="s">
        <v>873</v>
      </c>
      <c r="F583" s="224" t="s">
        <v>874</v>
      </c>
      <c r="G583" s="225" t="s">
        <v>508</v>
      </c>
      <c r="H583" s="226">
        <v>13.225</v>
      </c>
      <c r="I583" s="227"/>
      <c r="J583" s="228">
        <f>ROUND(I583*H583,2)</f>
        <v>0</v>
      </c>
      <c r="K583" s="224" t="s">
        <v>139</v>
      </c>
      <c r="L583" s="229"/>
      <c r="M583" s="230" t="s">
        <v>1</v>
      </c>
      <c r="N583" s="231" t="s">
        <v>43</v>
      </c>
      <c r="O583" s="59"/>
      <c r="P583" s="184">
        <f>O583*H583</f>
        <v>0</v>
      </c>
      <c r="Q583" s="184">
        <v>1</v>
      </c>
      <c r="R583" s="184">
        <f>Q583*H583</f>
        <v>13.225</v>
      </c>
      <c r="S583" s="184">
        <v>0</v>
      </c>
      <c r="T583" s="185">
        <f>S583*H583</f>
        <v>0</v>
      </c>
      <c r="AR583" s="16" t="s">
        <v>188</v>
      </c>
      <c r="AT583" s="16" t="s">
        <v>505</v>
      </c>
      <c r="AU583" s="16" t="s">
        <v>81</v>
      </c>
      <c r="AY583" s="16" t="s">
        <v>133</v>
      </c>
      <c r="BE583" s="186">
        <f>IF(N583="základní",J583,0)</f>
        <v>0</v>
      </c>
      <c r="BF583" s="186">
        <f>IF(N583="snížená",J583,0)</f>
        <v>0</v>
      </c>
      <c r="BG583" s="186">
        <f>IF(N583="zákl. přenesená",J583,0)</f>
        <v>0</v>
      </c>
      <c r="BH583" s="186">
        <f>IF(N583="sníž. přenesená",J583,0)</f>
        <v>0</v>
      </c>
      <c r="BI583" s="186">
        <f>IF(N583="nulová",J583,0)</f>
        <v>0</v>
      </c>
      <c r="BJ583" s="16" t="s">
        <v>79</v>
      </c>
      <c r="BK583" s="186">
        <f>ROUND(I583*H583,2)</f>
        <v>0</v>
      </c>
      <c r="BL583" s="16" t="s">
        <v>140</v>
      </c>
      <c r="BM583" s="16" t="s">
        <v>1214</v>
      </c>
    </row>
    <row r="584" spans="2:65" s="1" customFormat="1" ht="11.25">
      <c r="B584" s="33"/>
      <c r="C584" s="34"/>
      <c r="D584" s="187" t="s">
        <v>142</v>
      </c>
      <c r="E584" s="34"/>
      <c r="F584" s="188" t="s">
        <v>876</v>
      </c>
      <c r="G584" s="34"/>
      <c r="H584" s="34"/>
      <c r="I584" s="103"/>
      <c r="J584" s="34"/>
      <c r="K584" s="34"/>
      <c r="L584" s="37"/>
      <c r="M584" s="189"/>
      <c r="N584" s="59"/>
      <c r="O584" s="59"/>
      <c r="P584" s="59"/>
      <c r="Q584" s="59"/>
      <c r="R584" s="59"/>
      <c r="S584" s="59"/>
      <c r="T584" s="60"/>
      <c r="AT584" s="16" t="s">
        <v>142</v>
      </c>
      <c r="AU584" s="16" t="s">
        <v>81</v>
      </c>
    </row>
    <row r="585" spans="2:65" s="12" customFormat="1" ht="11.25">
      <c r="B585" s="200"/>
      <c r="C585" s="201"/>
      <c r="D585" s="187" t="s">
        <v>144</v>
      </c>
      <c r="E585" s="202" t="s">
        <v>1</v>
      </c>
      <c r="F585" s="203" t="s">
        <v>1215</v>
      </c>
      <c r="G585" s="201"/>
      <c r="H585" s="204">
        <v>13.225</v>
      </c>
      <c r="I585" s="205"/>
      <c r="J585" s="201"/>
      <c r="K585" s="201"/>
      <c r="L585" s="206"/>
      <c r="M585" s="207"/>
      <c r="N585" s="208"/>
      <c r="O585" s="208"/>
      <c r="P585" s="208"/>
      <c r="Q585" s="208"/>
      <c r="R585" s="208"/>
      <c r="S585" s="208"/>
      <c r="T585" s="209"/>
      <c r="AT585" s="210" t="s">
        <v>144</v>
      </c>
      <c r="AU585" s="210" t="s">
        <v>81</v>
      </c>
      <c r="AV585" s="12" t="s">
        <v>81</v>
      </c>
      <c r="AW585" s="12" t="s">
        <v>33</v>
      </c>
      <c r="AX585" s="12" t="s">
        <v>79</v>
      </c>
      <c r="AY585" s="210" t="s">
        <v>133</v>
      </c>
    </row>
    <row r="586" spans="2:65" s="1" customFormat="1" ht="16.5" customHeight="1">
      <c r="B586" s="33"/>
      <c r="C586" s="175" t="s">
        <v>697</v>
      </c>
      <c r="D586" s="175" t="s">
        <v>135</v>
      </c>
      <c r="E586" s="176" t="s">
        <v>879</v>
      </c>
      <c r="F586" s="177" t="s">
        <v>880</v>
      </c>
      <c r="G586" s="178" t="s">
        <v>196</v>
      </c>
      <c r="H586" s="179">
        <v>2076.4</v>
      </c>
      <c r="I586" s="180"/>
      <c r="J586" s="181">
        <f>ROUND(I586*H586,2)</f>
        <v>0</v>
      </c>
      <c r="K586" s="177" t="s">
        <v>139</v>
      </c>
      <c r="L586" s="37"/>
      <c r="M586" s="182" t="s">
        <v>1</v>
      </c>
      <c r="N586" s="183" t="s">
        <v>43</v>
      </c>
      <c r="O586" s="59"/>
      <c r="P586" s="184">
        <f>O586*H586</f>
        <v>0</v>
      </c>
      <c r="Q586" s="184">
        <v>0</v>
      </c>
      <c r="R586" s="184">
        <f>Q586*H586</f>
        <v>0</v>
      </c>
      <c r="S586" s="184">
        <v>0</v>
      </c>
      <c r="T586" s="185">
        <f>S586*H586</f>
        <v>0</v>
      </c>
      <c r="AR586" s="16" t="s">
        <v>140</v>
      </c>
      <c r="AT586" s="16" t="s">
        <v>135</v>
      </c>
      <c r="AU586" s="16" t="s">
        <v>81</v>
      </c>
      <c r="AY586" s="16" t="s">
        <v>133</v>
      </c>
      <c r="BE586" s="186">
        <f>IF(N586="základní",J586,0)</f>
        <v>0</v>
      </c>
      <c r="BF586" s="186">
        <f>IF(N586="snížená",J586,0)</f>
        <v>0</v>
      </c>
      <c r="BG586" s="186">
        <f>IF(N586="zákl. přenesená",J586,0)</f>
        <v>0</v>
      </c>
      <c r="BH586" s="186">
        <f>IF(N586="sníž. přenesená",J586,0)</f>
        <v>0</v>
      </c>
      <c r="BI586" s="186">
        <f>IF(N586="nulová",J586,0)</f>
        <v>0</v>
      </c>
      <c r="BJ586" s="16" t="s">
        <v>79</v>
      </c>
      <c r="BK586" s="186">
        <f>ROUND(I586*H586,2)</f>
        <v>0</v>
      </c>
      <c r="BL586" s="16" t="s">
        <v>140</v>
      </c>
      <c r="BM586" s="16" t="s">
        <v>1216</v>
      </c>
    </row>
    <row r="587" spans="2:65" s="1" customFormat="1" ht="11.25">
      <c r="B587" s="33"/>
      <c r="C587" s="34"/>
      <c r="D587" s="187" t="s">
        <v>142</v>
      </c>
      <c r="E587" s="34"/>
      <c r="F587" s="188" t="s">
        <v>882</v>
      </c>
      <c r="G587" s="34"/>
      <c r="H587" s="34"/>
      <c r="I587" s="103"/>
      <c r="J587" s="34"/>
      <c r="K587" s="34"/>
      <c r="L587" s="37"/>
      <c r="M587" s="189"/>
      <c r="N587" s="59"/>
      <c r="O587" s="59"/>
      <c r="P587" s="59"/>
      <c r="Q587" s="59"/>
      <c r="R587" s="59"/>
      <c r="S587" s="59"/>
      <c r="T587" s="60"/>
      <c r="AT587" s="16" t="s">
        <v>142</v>
      </c>
      <c r="AU587" s="16" t="s">
        <v>81</v>
      </c>
    </row>
    <row r="588" spans="2:65" s="12" customFormat="1" ht="11.25">
      <c r="B588" s="200"/>
      <c r="C588" s="201"/>
      <c r="D588" s="187" t="s">
        <v>144</v>
      </c>
      <c r="E588" s="202" t="s">
        <v>1</v>
      </c>
      <c r="F588" s="203" t="s">
        <v>1211</v>
      </c>
      <c r="G588" s="201"/>
      <c r="H588" s="204">
        <v>46.8</v>
      </c>
      <c r="I588" s="205"/>
      <c r="J588" s="201"/>
      <c r="K588" s="201"/>
      <c r="L588" s="206"/>
      <c r="M588" s="207"/>
      <c r="N588" s="208"/>
      <c r="O588" s="208"/>
      <c r="P588" s="208"/>
      <c r="Q588" s="208"/>
      <c r="R588" s="208"/>
      <c r="S588" s="208"/>
      <c r="T588" s="209"/>
      <c r="AT588" s="210" t="s">
        <v>144</v>
      </c>
      <c r="AU588" s="210" t="s">
        <v>81</v>
      </c>
      <c r="AV588" s="12" t="s">
        <v>81</v>
      </c>
      <c r="AW588" s="12" t="s">
        <v>33</v>
      </c>
      <c r="AX588" s="12" t="s">
        <v>72</v>
      </c>
      <c r="AY588" s="210" t="s">
        <v>133</v>
      </c>
    </row>
    <row r="589" spans="2:65" s="12" customFormat="1" ht="11.25">
      <c r="B589" s="200"/>
      <c r="C589" s="201"/>
      <c r="D589" s="187" t="s">
        <v>144</v>
      </c>
      <c r="E589" s="202" t="s">
        <v>1</v>
      </c>
      <c r="F589" s="203" t="s">
        <v>1212</v>
      </c>
      <c r="G589" s="201"/>
      <c r="H589" s="204">
        <v>793.4</v>
      </c>
      <c r="I589" s="205"/>
      <c r="J589" s="201"/>
      <c r="K589" s="201"/>
      <c r="L589" s="206"/>
      <c r="M589" s="207"/>
      <c r="N589" s="208"/>
      <c r="O589" s="208"/>
      <c r="P589" s="208"/>
      <c r="Q589" s="208"/>
      <c r="R589" s="208"/>
      <c r="S589" s="208"/>
      <c r="T589" s="209"/>
      <c r="AT589" s="210" t="s">
        <v>144</v>
      </c>
      <c r="AU589" s="210" t="s">
        <v>81</v>
      </c>
      <c r="AV589" s="12" t="s">
        <v>81</v>
      </c>
      <c r="AW589" s="12" t="s">
        <v>33</v>
      </c>
      <c r="AX589" s="12" t="s">
        <v>72</v>
      </c>
      <c r="AY589" s="210" t="s">
        <v>133</v>
      </c>
    </row>
    <row r="590" spans="2:65" s="12" customFormat="1" ht="11.25">
      <c r="B590" s="200"/>
      <c r="C590" s="201"/>
      <c r="D590" s="187" t="s">
        <v>144</v>
      </c>
      <c r="E590" s="202" t="s">
        <v>1</v>
      </c>
      <c r="F590" s="203" t="s">
        <v>1213</v>
      </c>
      <c r="G590" s="201"/>
      <c r="H590" s="204">
        <v>1236.2</v>
      </c>
      <c r="I590" s="205"/>
      <c r="J590" s="201"/>
      <c r="K590" s="201"/>
      <c r="L590" s="206"/>
      <c r="M590" s="207"/>
      <c r="N590" s="208"/>
      <c r="O590" s="208"/>
      <c r="P590" s="208"/>
      <c r="Q590" s="208"/>
      <c r="R590" s="208"/>
      <c r="S590" s="208"/>
      <c r="T590" s="209"/>
      <c r="AT590" s="210" t="s">
        <v>144</v>
      </c>
      <c r="AU590" s="210" t="s">
        <v>81</v>
      </c>
      <c r="AV590" s="12" t="s">
        <v>81</v>
      </c>
      <c r="AW590" s="12" t="s">
        <v>33</v>
      </c>
      <c r="AX590" s="12" t="s">
        <v>72</v>
      </c>
      <c r="AY590" s="210" t="s">
        <v>133</v>
      </c>
    </row>
    <row r="591" spans="2:65" s="13" customFormat="1" ht="11.25">
      <c r="B591" s="211"/>
      <c r="C591" s="212"/>
      <c r="D591" s="187" t="s">
        <v>144</v>
      </c>
      <c r="E591" s="213" t="s">
        <v>1</v>
      </c>
      <c r="F591" s="214" t="s">
        <v>149</v>
      </c>
      <c r="G591" s="212"/>
      <c r="H591" s="215">
        <v>2076.4</v>
      </c>
      <c r="I591" s="216"/>
      <c r="J591" s="212"/>
      <c r="K591" s="212"/>
      <c r="L591" s="217"/>
      <c r="M591" s="218"/>
      <c r="N591" s="219"/>
      <c r="O591" s="219"/>
      <c r="P591" s="219"/>
      <c r="Q591" s="219"/>
      <c r="R591" s="219"/>
      <c r="S591" s="219"/>
      <c r="T591" s="220"/>
      <c r="AT591" s="221" t="s">
        <v>144</v>
      </c>
      <c r="AU591" s="221" t="s">
        <v>81</v>
      </c>
      <c r="AV591" s="13" t="s">
        <v>140</v>
      </c>
      <c r="AW591" s="13" t="s">
        <v>33</v>
      </c>
      <c r="AX591" s="13" t="s">
        <v>79</v>
      </c>
      <c r="AY591" s="221" t="s">
        <v>133</v>
      </c>
    </row>
    <row r="592" spans="2:65" s="1" customFormat="1" ht="16.5" customHeight="1">
      <c r="B592" s="33"/>
      <c r="C592" s="175" t="s">
        <v>702</v>
      </c>
      <c r="D592" s="175" t="s">
        <v>135</v>
      </c>
      <c r="E592" s="176" t="s">
        <v>884</v>
      </c>
      <c r="F592" s="177" t="s">
        <v>885</v>
      </c>
      <c r="G592" s="178" t="s">
        <v>508</v>
      </c>
      <c r="H592" s="179">
        <v>1003.032</v>
      </c>
      <c r="I592" s="180"/>
      <c r="J592" s="181">
        <f>ROUND(I592*H592,2)</f>
        <v>0</v>
      </c>
      <c r="K592" s="177" t="s">
        <v>1</v>
      </c>
      <c r="L592" s="37"/>
      <c r="M592" s="182" t="s">
        <v>1</v>
      </c>
      <c r="N592" s="183" t="s">
        <v>43</v>
      </c>
      <c r="O592" s="59"/>
      <c r="P592" s="184">
        <f>O592*H592</f>
        <v>0</v>
      </c>
      <c r="Q592" s="184">
        <v>0</v>
      </c>
      <c r="R592" s="184">
        <f>Q592*H592</f>
        <v>0</v>
      </c>
      <c r="S592" s="184">
        <v>0</v>
      </c>
      <c r="T592" s="185">
        <f>S592*H592</f>
        <v>0</v>
      </c>
      <c r="AR592" s="16" t="s">
        <v>140</v>
      </c>
      <c r="AT592" s="16" t="s">
        <v>135</v>
      </c>
      <c r="AU592" s="16" t="s">
        <v>81</v>
      </c>
      <c r="AY592" s="16" t="s">
        <v>133</v>
      </c>
      <c r="BE592" s="186">
        <f>IF(N592="základní",J592,0)</f>
        <v>0</v>
      </c>
      <c r="BF592" s="186">
        <f>IF(N592="snížená",J592,0)</f>
        <v>0</v>
      </c>
      <c r="BG592" s="186">
        <f>IF(N592="zákl. přenesená",J592,0)</f>
        <v>0</v>
      </c>
      <c r="BH592" s="186">
        <f>IF(N592="sníž. přenesená",J592,0)</f>
        <v>0</v>
      </c>
      <c r="BI592" s="186">
        <f>IF(N592="nulová",J592,0)</f>
        <v>0</v>
      </c>
      <c r="BJ592" s="16" t="s">
        <v>79</v>
      </c>
      <c r="BK592" s="186">
        <f>ROUND(I592*H592,2)</f>
        <v>0</v>
      </c>
      <c r="BL592" s="16" t="s">
        <v>140</v>
      </c>
      <c r="BM592" s="16" t="s">
        <v>1217</v>
      </c>
    </row>
    <row r="593" spans="2:65" s="1" customFormat="1" ht="11.25">
      <c r="B593" s="33"/>
      <c r="C593" s="34"/>
      <c r="D593" s="187" t="s">
        <v>142</v>
      </c>
      <c r="E593" s="34"/>
      <c r="F593" s="188" t="s">
        <v>885</v>
      </c>
      <c r="G593" s="34"/>
      <c r="H593" s="34"/>
      <c r="I593" s="103"/>
      <c r="J593" s="34"/>
      <c r="K593" s="34"/>
      <c r="L593" s="37"/>
      <c r="M593" s="189"/>
      <c r="N593" s="59"/>
      <c r="O593" s="59"/>
      <c r="P593" s="59"/>
      <c r="Q593" s="59"/>
      <c r="R593" s="59"/>
      <c r="S593" s="59"/>
      <c r="T593" s="60"/>
      <c r="AT593" s="16" t="s">
        <v>142</v>
      </c>
      <c r="AU593" s="16" t="s">
        <v>81</v>
      </c>
    </row>
    <row r="594" spans="2:65" s="1" customFormat="1" ht="16.5" customHeight="1">
      <c r="B594" s="33"/>
      <c r="C594" s="175" t="s">
        <v>707</v>
      </c>
      <c r="D594" s="175" t="s">
        <v>135</v>
      </c>
      <c r="E594" s="176" t="s">
        <v>888</v>
      </c>
      <c r="F594" s="177" t="s">
        <v>889</v>
      </c>
      <c r="G594" s="178" t="s">
        <v>508</v>
      </c>
      <c r="H594" s="179">
        <v>4437.5519999999997</v>
      </c>
      <c r="I594" s="180"/>
      <c r="J594" s="181">
        <f>ROUND(I594*H594,2)</f>
        <v>0</v>
      </c>
      <c r="K594" s="177" t="s">
        <v>1</v>
      </c>
      <c r="L594" s="37"/>
      <c r="M594" s="182" t="s">
        <v>1</v>
      </c>
      <c r="N594" s="183" t="s">
        <v>43</v>
      </c>
      <c r="O594" s="59"/>
      <c r="P594" s="184">
        <f>O594*H594</f>
        <v>0</v>
      </c>
      <c r="Q594" s="184">
        <v>0</v>
      </c>
      <c r="R594" s="184">
        <f>Q594*H594</f>
        <v>0</v>
      </c>
      <c r="S594" s="184">
        <v>0</v>
      </c>
      <c r="T594" s="185">
        <f>S594*H594</f>
        <v>0</v>
      </c>
      <c r="AR594" s="16" t="s">
        <v>140</v>
      </c>
      <c r="AT594" s="16" t="s">
        <v>135</v>
      </c>
      <c r="AU594" s="16" t="s">
        <v>81</v>
      </c>
      <c r="AY594" s="16" t="s">
        <v>133</v>
      </c>
      <c r="BE594" s="186">
        <f>IF(N594="základní",J594,0)</f>
        <v>0</v>
      </c>
      <c r="BF594" s="186">
        <f>IF(N594="snížená",J594,0)</f>
        <v>0</v>
      </c>
      <c r="BG594" s="186">
        <f>IF(N594="zákl. přenesená",J594,0)</f>
        <v>0</v>
      </c>
      <c r="BH594" s="186">
        <f>IF(N594="sníž. přenesená",J594,0)</f>
        <v>0</v>
      </c>
      <c r="BI594" s="186">
        <f>IF(N594="nulová",J594,0)</f>
        <v>0</v>
      </c>
      <c r="BJ594" s="16" t="s">
        <v>79</v>
      </c>
      <c r="BK594" s="186">
        <f>ROUND(I594*H594,2)</f>
        <v>0</v>
      </c>
      <c r="BL594" s="16" t="s">
        <v>140</v>
      </c>
      <c r="BM594" s="16" t="s">
        <v>1218</v>
      </c>
    </row>
    <row r="595" spans="2:65" s="1" customFormat="1" ht="11.25">
      <c r="B595" s="33"/>
      <c r="C595" s="34"/>
      <c r="D595" s="187" t="s">
        <v>142</v>
      </c>
      <c r="E595" s="34"/>
      <c r="F595" s="188" t="s">
        <v>889</v>
      </c>
      <c r="G595" s="34"/>
      <c r="H595" s="34"/>
      <c r="I595" s="103"/>
      <c r="J595" s="34"/>
      <c r="K595" s="34"/>
      <c r="L595" s="37"/>
      <c r="M595" s="189"/>
      <c r="N595" s="59"/>
      <c r="O595" s="59"/>
      <c r="P595" s="59"/>
      <c r="Q595" s="59"/>
      <c r="R595" s="59"/>
      <c r="S595" s="59"/>
      <c r="T595" s="60"/>
      <c r="AT595" s="16" t="s">
        <v>142</v>
      </c>
      <c r="AU595" s="16" t="s">
        <v>81</v>
      </c>
    </row>
    <row r="596" spans="2:65" s="12" customFormat="1" ht="11.25">
      <c r="B596" s="200"/>
      <c r="C596" s="201"/>
      <c r="D596" s="187" t="s">
        <v>144</v>
      </c>
      <c r="E596" s="202" t="s">
        <v>1</v>
      </c>
      <c r="F596" s="203" t="s">
        <v>1219</v>
      </c>
      <c r="G596" s="201"/>
      <c r="H596" s="204">
        <v>4437.5519999999997</v>
      </c>
      <c r="I596" s="205"/>
      <c r="J596" s="201"/>
      <c r="K596" s="201"/>
      <c r="L596" s="206"/>
      <c r="M596" s="207"/>
      <c r="N596" s="208"/>
      <c r="O596" s="208"/>
      <c r="P596" s="208"/>
      <c r="Q596" s="208"/>
      <c r="R596" s="208"/>
      <c r="S596" s="208"/>
      <c r="T596" s="209"/>
      <c r="AT596" s="210" t="s">
        <v>144</v>
      </c>
      <c r="AU596" s="210" t="s">
        <v>81</v>
      </c>
      <c r="AV596" s="12" t="s">
        <v>81</v>
      </c>
      <c r="AW596" s="12" t="s">
        <v>33</v>
      </c>
      <c r="AX596" s="12" t="s">
        <v>79</v>
      </c>
      <c r="AY596" s="210" t="s">
        <v>133</v>
      </c>
    </row>
    <row r="597" spans="2:65" s="1" customFormat="1" ht="16.5" customHeight="1">
      <c r="B597" s="33"/>
      <c r="C597" s="175" t="s">
        <v>711</v>
      </c>
      <c r="D597" s="175" t="s">
        <v>135</v>
      </c>
      <c r="E597" s="176" t="s">
        <v>1220</v>
      </c>
      <c r="F597" s="177" t="s">
        <v>1221</v>
      </c>
      <c r="G597" s="178" t="s">
        <v>138</v>
      </c>
      <c r="H597" s="179">
        <v>40.5</v>
      </c>
      <c r="I597" s="180"/>
      <c r="J597" s="181">
        <f>ROUND(I597*H597,2)</f>
        <v>0</v>
      </c>
      <c r="K597" s="177" t="s">
        <v>139</v>
      </c>
      <c r="L597" s="37"/>
      <c r="M597" s="182" t="s">
        <v>1</v>
      </c>
      <c r="N597" s="183" t="s">
        <v>43</v>
      </c>
      <c r="O597" s="59"/>
      <c r="P597" s="184">
        <f>O597*H597</f>
        <v>0</v>
      </c>
      <c r="Q597" s="184">
        <v>0</v>
      </c>
      <c r="R597" s="184">
        <f>Q597*H597</f>
        <v>0</v>
      </c>
      <c r="S597" s="184">
        <v>0</v>
      </c>
      <c r="T597" s="185">
        <f>S597*H597</f>
        <v>0</v>
      </c>
      <c r="AR597" s="16" t="s">
        <v>140</v>
      </c>
      <c r="AT597" s="16" t="s">
        <v>135</v>
      </c>
      <c r="AU597" s="16" t="s">
        <v>81</v>
      </c>
      <c r="AY597" s="16" t="s">
        <v>133</v>
      </c>
      <c r="BE597" s="186">
        <f>IF(N597="základní",J597,0)</f>
        <v>0</v>
      </c>
      <c r="BF597" s="186">
        <f>IF(N597="snížená",J597,0)</f>
        <v>0</v>
      </c>
      <c r="BG597" s="186">
        <f>IF(N597="zákl. přenesená",J597,0)</f>
        <v>0</v>
      </c>
      <c r="BH597" s="186">
        <f>IF(N597="sníž. přenesená",J597,0)</f>
        <v>0</v>
      </c>
      <c r="BI597" s="186">
        <f>IF(N597="nulová",J597,0)</f>
        <v>0</v>
      </c>
      <c r="BJ597" s="16" t="s">
        <v>79</v>
      </c>
      <c r="BK597" s="186">
        <f>ROUND(I597*H597,2)</f>
        <v>0</v>
      </c>
      <c r="BL597" s="16" t="s">
        <v>140</v>
      </c>
      <c r="BM597" s="16" t="s">
        <v>1222</v>
      </c>
    </row>
    <row r="598" spans="2:65" s="1" customFormat="1" ht="29.25">
      <c r="B598" s="33"/>
      <c r="C598" s="34"/>
      <c r="D598" s="187" t="s">
        <v>142</v>
      </c>
      <c r="E598" s="34"/>
      <c r="F598" s="188" t="s">
        <v>1223</v>
      </c>
      <c r="G598" s="34"/>
      <c r="H598" s="34"/>
      <c r="I598" s="103"/>
      <c r="J598" s="34"/>
      <c r="K598" s="34"/>
      <c r="L598" s="37"/>
      <c r="M598" s="189"/>
      <c r="N598" s="59"/>
      <c r="O598" s="59"/>
      <c r="P598" s="59"/>
      <c r="Q598" s="59"/>
      <c r="R598" s="59"/>
      <c r="S598" s="59"/>
      <c r="T598" s="60"/>
      <c r="AT598" s="16" t="s">
        <v>142</v>
      </c>
      <c r="AU598" s="16" t="s">
        <v>81</v>
      </c>
    </row>
    <row r="599" spans="2:65" s="11" customFormat="1" ht="11.25">
      <c r="B599" s="190"/>
      <c r="C599" s="191"/>
      <c r="D599" s="187" t="s">
        <v>144</v>
      </c>
      <c r="E599" s="192" t="s">
        <v>1</v>
      </c>
      <c r="F599" s="193" t="s">
        <v>225</v>
      </c>
      <c r="G599" s="191"/>
      <c r="H599" s="192" t="s">
        <v>1</v>
      </c>
      <c r="I599" s="194"/>
      <c r="J599" s="191"/>
      <c r="K599" s="191"/>
      <c r="L599" s="195"/>
      <c r="M599" s="196"/>
      <c r="N599" s="197"/>
      <c r="O599" s="197"/>
      <c r="P599" s="197"/>
      <c r="Q599" s="197"/>
      <c r="R599" s="197"/>
      <c r="S599" s="197"/>
      <c r="T599" s="198"/>
      <c r="AT599" s="199" t="s">
        <v>144</v>
      </c>
      <c r="AU599" s="199" t="s">
        <v>81</v>
      </c>
      <c r="AV599" s="11" t="s">
        <v>79</v>
      </c>
      <c r="AW599" s="11" t="s">
        <v>33</v>
      </c>
      <c r="AX599" s="11" t="s">
        <v>72</v>
      </c>
      <c r="AY599" s="199" t="s">
        <v>133</v>
      </c>
    </row>
    <row r="600" spans="2:65" s="11" customFormat="1" ht="11.25">
      <c r="B600" s="190"/>
      <c r="C600" s="191"/>
      <c r="D600" s="187" t="s">
        <v>144</v>
      </c>
      <c r="E600" s="192" t="s">
        <v>1</v>
      </c>
      <c r="F600" s="193" t="s">
        <v>226</v>
      </c>
      <c r="G600" s="191"/>
      <c r="H600" s="192" t="s">
        <v>1</v>
      </c>
      <c r="I600" s="194"/>
      <c r="J600" s="191"/>
      <c r="K600" s="191"/>
      <c r="L600" s="195"/>
      <c r="M600" s="196"/>
      <c r="N600" s="197"/>
      <c r="O600" s="197"/>
      <c r="P600" s="197"/>
      <c r="Q600" s="197"/>
      <c r="R600" s="197"/>
      <c r="S600" s="197"/>
      <c r="T600" s="198"/>
      <c r="AT600" s="199" t="s">
        <v>144</v>
      </c>
      <c r="AU600" s="199" t="s">
        <v>81</v>
      </c>
      <c r="AV600" s="11" t="s">
        <v>79</v>
      </c>
      <c r="AW600" s="11" t="s">
        <v>33</v>
      </c>
      <c r="AX600" s="11" t="s">
        <v>72</v>
      </c>
      <c r="AY600" s="199" t="s">
        <v>133</v>
      </c>
    </row>
    <row r="601" spans="2:65" s="12" customFormat="1" ht="11.25">
      <c r="B601" s="200"/>
      <c r="C601" s="201"/>
      <c r="D601" s="187" t="s">
        <v>144</v>
      </c>
      <c r="E601" s="202" t="s">
        <v>1</v>
      </c>
      <c r="F601" s="203" t="s">
        <v>988</v>
      </c>
      <c r="G601" s="201"/>
      <c r="H601" s="204">
        <v>40.5</v>
      </c>
      <c r="I601" s="205"/>
      <c r="J601" s="201"/>
      <c r="K601" s="201"/>
      <c r="L601" s="206"/>
      <c r="M601" s="207"/>
      <c r="N601" s="208"/>
      <c r="O601" s="208"/>
      <c r="P601" s="208"/>
      <c r="Q601" s="208"/>
      <c r="R601" s="208"/>
      <c r="S601" s="208"/>
      <c r="T601" s="209"/>
      <c r="AT601" s="210" t="s">
        <v>144</v>
      </c>
      <c r="AU601" s="210" t="s">
        <v>81</v>
      </c>
      <c r="AV601" s="12" t="s">
        <v>81</v>
      </c>
      <c r="AW601" s="12" t="s">
        <v>33</v>
      </c>
      <c r="AX601" s="12" t="s">
        <v>72</v>
      </c>
      <c r="AY601" s="210" t="s">
        <v>133</v>
      </c>
    </row>
    <row r="602" spans="2:65" s="13" customFormat="1" ht="11.25">
      <c r="B602" s="211"/>
      <c r="C602" s="212"/>
      <c r="D602" s="187" t="s">
        <v>144</v>
      </c>
      <c r="E602" s="213" t="s">
        <v>1</v>
      </c>
      <c r="F602" s="214" t="s">
        <v>149</v>
      </c>
      <c r="G602" s="212"/>
      <c r="H602" s="215">
        <v>40.5</v>
      </c>
      <c r="I602" s="216"/>
      <c r="J602" s="212"/>
      <c r="K602" s="212"/>
      <c r="L602" s="217"/>
      <c r="M602" s="218"/>
      <c r="N602" s="219"/>
      <c r="O602" s="219"/>
      <c r="P602" s="219"/>
      <c r="Q602" s="219"/>
      <c r="R602" s="219"/>
      <c r="S602" s="219"/>
      <c r="T602" s="220"/>
      <c r="AT602" s="221" t="s">
        <v>144</v>
      </c>
      <c r="AU602" s="221" t="s">
        <v>81</v>
      </c>
      <c r="AV602" s="13" t="s">
        <v>140</v>
      </c>
      <c r="AW602" s="13" t="s">
        <v>33</v>
      </c>
      <c r="AX602" s="13" t="s">
        <v>79</v>
      </c>
      <c r="AY602" s="221" t="s">
        <v>133</v>
      </c>
    </row>
    <row r="603" spans="2:65" s="10" customFormat="1" ht="20.85" customHeight="1">
      <c r="B603" s="159"/>
      <c r="C603" s="160"/>
      <c r="D603" s="161" t="s">
        <v>71</v>
      </c>
      <c r="E603" s="173" t="s">
        <v>822</v>
      </c>
      <c r="F603" s="173" t="s">
        <v>892</v>
      </c>
      <c r="G603" s="160"/>
      <c r="H603" s="160"/>
      <c r="I603" s="163"/>
      <c r="J603" s="174">
        <f>BK603</f>
        <v>0</v>
      </c>
      <c r="K603" s="160"/>
      <c r="L603" s="165"/>
      <c r="M603" s="166"/>
      <c r="N603" s="167"/>
      <c r="O603" s="167"/>
      <c r="P603" s="168">
        <f>SUM(P604:P611)</f>
        <v>0</v>
      </c>
      <c r="Q603" s="167"/>
      <c r="R603" s="168">
        <f>SUM(R604:R611)</f>
        <v>0</v>
      </c>
      <c r="S603" s="167"/>
      <c r="T603" s="169">
        <f>SUM(T604:T611)</f>
        <v>0</v>
      </c>
      <c r="AR603" s="170" t="s">
        <v>79</v>
      </c>
      <c r="AT603" s="171" t="s">
        <v>71</v>
      </c>
      <c r="AU603" s="171" t="s">
        <v>81</v>
      </c>
      <c r="AY603" s="170" t="s">
        <v>133</v>
      </c>
      <c r="BK603" s="172">
        <f>SUM(BK604:BK611)</f>
        <v>0</v>
      </c>
    </row>
    <row r="604" spans="2:65" s="1" customFormat="1" ht="16.5" customHeight="1">
      <c r="B604" s="33"/>
      <c r="C604" s="175" t="s">
        <v>715</v>
      </c>
      <c r="D604" s="175" t="s">
        <v>135</v>
      </c>
      <c r="E604" s="176" t="s">
        <v>894</v>
      </c>
      <c r="F604" s="177" t="s">
        <v>895</v>
      </c>
      <c r="G604" s="178" t="s">
        <v>508</v>
      </c>
      <c r="H604" s="179">
        <v>5438.1859999999997</v>
      </c>
      <c r="I604" s="180"/>
      <c r="J604" s="181">
        <f>ROUND(I604*H604,2)</f>
        <v>0</v>
      </c>
      <c r="K604" s="177" t="s">
        <v>1</v>
      </c>
      <c r="L604" s="37"/>
      <c r="M604" s="182" t="s">
        <v>1</v>
      </c>
      <c r="N604" s="183" t="s">
        <v>43</v>
      </c>
      <c r="O604" s="59"/>
      <c r="P604" s="184">
        <f>O604*H604</f>
        <v>0</v>
      </c>
      <c r="Q604" s="184">
        <v>0</v>
      </c>
      <c r="R604" s="184">
        <f>Q604*H604</f>
        <v>0</v>
      </c>
      <c r="S604" s="184">
        <v>0</v>
      </c>
      <c r="T604" s="185">
        <f>S604*H604</f>
        <v>0</v>
      </c>
      <c r="AR604" s="16" t="s">
        <v>140</v>
      </c>
      <c r="AT604" s="16" t="s">
        <v>135</v>
      </c>
      <c r="AU604" s="16" t="s">
        <v>156</v>
      </c>
      <c r="AY604" s="16" t="s">
        <v>133</v>
      </c>
      <c r="BE604" s="186">
        <f>IF(N604="základní",J604,0)</f>
        <v>0</v>
      </c>
      <c r="BF604" s="186">
        <f>IF(N604="snížená",J604,0)</f>
        <v>0</v>
      </c>
      <c r="BG604" s="186">
        <f>IF(N604="zákl. přenesená",J604,0)</f>
        <v>0</v>
      </c>
      <c r="BH604" s="186">
        <f>IF(N604="sníž. přenesená",J604,0)</f>
        <v>0</v>
      </c>
      <c r="BI604" s="186">
        <f>IF(N604="nulová",J604,0)</f>
        <v>0</v>
      </c>
      <c r="BJ604" s="16" t="s">
        <v>79</v>
      </c>
      <c r="BK604" s="186">
        <f>ROUND(I604*H604,2)</f>
        <v>0</v>
      </c>
      <c r="BL604" s="16" t="s">
        <v>140</v>
      </c>
      <c r="BM604" s="16" t="s">
        <v>1224</v>
      </c>
    </row>
    <row r="605" spans="2:65" s="1" customFormat="1" ht="11.25">
      <c r="B605" s="33"/>
      <c r="C605" s="34"/>
      <c r="D605" s="187" t="s">
        <v>142</v>
      </c>
      <c r="E605" s="34"/>
      <c r="F605" s="188" t="s">
        <v>895</v>
      </c>
      <c r="G605" s="34"/>
      <c r="H605" s="34"/>
      <c r="I605" s="103"/>
      <c r="J605" s="34"/>
      <c r="K605" s="34"/>
      <c r="L605" s="37"/>
      <c r="M605" s="189"/>
      <c r="N605" s="59"/>
      <c r="O605" s="59"/>
      <c r="P605" s="59"/>
      <c r="Q605" s="59"/>
      <c r="R605" s="59"/>
      <c r="S605" s="59"/>
      <c r="T605" s="60"/>
      <c r="AT605" s="16" t="s">
        <v>142</v>
      </c>
      <c r="AU605" s="16" t="s">
        <v>156</v>
      </c>
    </row>
    <row r="606" spans="2:65" s="12" customFormat="1" ht="11.25">
      <c r="B606" s="200"/>
      <c r="C606" s="201"/>
      <c r="D606" s="187" t="s">
        <v>144</v>
      </c>
      <c r="E606" s="202" t="s">
        <v>1</v>
      </c>
      <c r="F606" s="203" t="s">
        <v>1225</v>
      </c>
      <c r="G606" s="201"/>
      <c r="H606" s="204">
        <v>2719.0929999999998</v>
      </c>
      <c r="I606" s="205"/>
      <c r="J606" s="201"/>
      <c r="K606" s="201"/>
      <c r="L606" s="206"/>
      <c r="M606" s="207"/>
      <c r="N606" s="208"/>
      <c r="O606" s="208"/>
      <c r="P606" s="208"/>
      <c r="Q606" s="208"/>
      <c r="R606" s="208"/>
      <c r="S606" s="208"/>
      <c r="T606" s="209"/>
      <c r="AT606" s="210" t="s">
        <v>144</v>
      </c>
      <c r="AU606" s="210" t="s">
        <v>156</v>
      </c>
      <c r="AV606" s="12" t="s">
        <v>81</v>
      </c>
      <c r="AW606" s="12" t="s">
        <v>33</v>
      </c>
      <c r="AX606" s="12" t="s">
        <v>72</v>
      </c>
      <c r="AY606" s="210" t="s">
        <v>133</v>
      </c>
    </row>
    <row r="607" spans="2:65" s="12" customFormat="1" ht="11.25">
      <c r="B607" s="200"/>
      <c r="C607" s="201"/>
      <c r="D607" s="187" t="s">
        <v>144</v>
      </c>
      <c r="E607" s="202" t="s">
        <v>1</v>
      </c>
      <c r="F607" s="203" t="s">
        <v>1226</v>
      </c>
      <c r="G607" s="201"/>
      <c r="H607" s="204">
        <v>5438.1859999999997</v>
      </c>
      <c r="I607" s="205"/>
      <c r="J607" s="201"/>
      <c r="K607" s="201"/>
      <c r="L607" s="206"/>
      <c r="M607" s="207"/>
      <c r="N607" s="208"/>
      <c r="O607" s="208"/>
      <c r="P607" s="208"/>
      <c r="Q607" s="208"/>
      <c r="R607" s="208"/>
      <c r="S607" s="208"/>
      <c r="T607" s="209"/>
      <c r="AT607" s="210" t="s">
        <v>144</v>
      </c>
      <c r="AU607" s="210" t="s">
        <v>156</v>
      </c>
      <c r="AV607" s="12" t="s">
        <v>81</v>
      </c>
      <c r="AW607" s="12" t="s">
        <v>33</v>
      </c>
      <c r="AX607" s="12" t="s">
        <v>79</v>
      </c>
      <c r="AY607" s="210" t="s">
        <v>133</v>
      </c>
    </row>
    <row r="608" spans="2:65" s="1" customFormat="1" ht="16.5" customHeight="1">
      <c r="B608" s="33"/>
      <c r="C608" s="175" t="s">
        <v>719</v>
      </c>
      <c r="D608" s="175" t="s">
        <v>135</v>
      </c>
      <c r="E608" s="176" t="s">
        <v>1227</v>
      </c>
      <c r="F608" s="177" t="s">
        <v>900</v>
      </c>
      <c r="G608" s="178" t="s">
        <v>508</v>
      </c>
      <c r="H608" s="179">
        <v>1003.032</v>
      </c>
      <c r="I608" s="180"/>
      <c r="J608" s="181">
        <f>ROUND(I608*H608,2)</f>
        <v>0</v>
      </c>
      <c r="K608" s="177" t="s">
        <v>1</v>
      </c>
      <c r="L608" s="37"/>
      <c r="M608" s="182" t="s">
        <v>1</v>
      </c>
      <c r="N608" s="183" t="s">
        <v>43</v>
      </c>
      <c r="O608" s="59"/>
      <c r="P608" s="184">
        <f>O608*H608</f>
        <v>0</v>
      </c>
      <c r="Q608" s="184">
        <v>0</v>
      </c>
      <c r="R608" s="184">
        <f>Q608*H608</f>
        <v>0</v>
      </c>
      <c r="S608" s="184">
        <v>0</v>
      </c>
      <c r="T608" s="185">
        <f>S608*H608</f>
        <v>0</v>
      </c>
      <c r="AR608" s="16" t="s">
        <v>140</v>
      </c>
      <c r="AT608" s="16" t="s">
        <v>135</v>
      </c>
      <c r="AU608" s="16" t="s">
        <v>156</v>
      </c>
      <c r="AY608" s="16" t="s">
        <v>133</v>
      </c>
      <c r="BE608" s="186">
        <f>IF(N608="základní",J608,0)</f>
        <v>0</v>
      </c>
      <c r="BF608" s="186">
        <f>IF(N608="snížená",J608,0)</f>
        <v>0</v>
      </c>
      <c r="BG608" s="186">
        <f>IF(N608="zákl. přenesená",J608,0)</f>
        <v>0</v>
      </c>
      <c r="BH608" s="186">
        <f>IF(N608="sníž. přenesená",J608,0)</f>
        <v>0</v>
      </c>
      <c r="BI608" s="186">
        <f>IF(N608="nulová",J608,0)</f>
        <v>0</v>
      </c>
      <c r="BJ608" s="16" t="s">
        <v>79</v>
      </c>
      <c r="BK608" s="186">
        <f>ROUND(I608*H608,2)</f>
        <v>0</v>
      </c>
      <c r="BL608" s="16" t="s">
        <v>140</v>
      </c>
      <c r="BM608" s="16" t="s">
        <v>1228</v>
      </c>
    </row>
    <row r="609" spans="2:65" s="1" customFormat="1" ht="11.25">
      <c r="B609" s="33"/>
      <c r="C609" s="34"/>
      <c r="D609" s="187" t="s">
        <v>142</v>
      </c>
      <c r="E609" s="34"/>
      <c r="F609" s="188" t="s">
        <v>900</v>
      </c>
      <c r="G609" s="34"/>
      <c r="H609" s="34"/>
      <c r="I609" s="103"/>
      <c r="J609" s="34"/>
      <c r="K609" s="34"/>
      <c r="L609" s="37"/>
      <c r="M609" s="189"/>
      <c r="N609" s="59"/>
      <c r="O609" s="59"/>
      <c r="P609" s="59"/>
      <c r="Q609" s="59"/>
      <c r="R609" s="59"/>
      <c r="S609" s="59"/>
      <c r="T609" s="60"/>
      <c r="AT609" s="16" t="s">
        <v>142</v>
      </c>
      <c r="AU609" s="16" t="s">
        <v>156</v>
      </c>
    </row>
    <row r="610" spans="2:65" s="1" customFormat="1" ht="16.5" customHeight="1">
      <c r="B610" s="33"/>
      <c r="C610" s="175" t="s">
        <v>723</v>
      </c>
      <c r="D610" s="175" t="s">
        <v>135</v>
      </c>
      <c r="E610" s="176" t="s">
        <v>903</v>
      </c>
      <c r="F610" s="177" t="s">
        <v>904</v>
      </c>
      <c r="G610" s="178" t="s">
        <v>508</v>
      </c>
      <c r="H610" s="179">
        <v>5576.01</v>
      </c>
      <c r="I610" s="180"/>
      <c r="J610" s="181">
        <f>ROUND(I610*H610,2)</f>
        <v>0</v>
      </c>
      <c r="K610" s="177" t="s">
        <v>1</v>
      </c>
      <c r="L610" s="37"/>
      <c r="M610" s="182" t="s">
        <v>1</v>
      </c>
      <c r="N610" s="183" t="s">
        <v>43</v>
      </c>
      <c r="O610" s="59"/>
      <c r="P610" s="184">
        <f>O610*H610</f>
        <v>0</v>
      </c>
      <c r="Q610" s="184">
        <v>0</v>
      </c>
      <c r="R610" s="184">
        <f>Q610*H610</f>
        <v>0</v>
      </c>
      <c r="S610" s="184">
        <v>0</v>
      </c>
      <c r="T610" s="185">
        <f>S610*H610</f>
        <v>0</v>
      </c>
      <c r="AR610" s="16" t="s">
        <v>140</v>
      </c>
      <c r="AT610" s="16" t="s">
        <v>135</v>
      </c>
      <c r="AU610" s="16" t="s">
        <v>156</v>
      </c>
      <c r="AY610" s="16" t="s">
        <v>133</v>
      </c>
      <c r="BE610" s="186">
        <f>IF(N610="základní",J610,0)</f>
        <v>0</v>
      </c>
      <c r="BF610" s="186">
        <f>IF(N610="snížená",J610,0)</f>
        <v>0</v>
      </c>
      <c r="BG610" s="186">
        <f>IF(N610="zákl. přenesená",J610,0)</f>
        <v>0</v>
      </c>
      <c r="BH610" s="186">
        <f>IF(N610="sníž. přenesená",J610,0)</f>
        <v>0</v>
      </c>
      <c r="BI610" s="186">
        <f>IF(N610="nulová",J610,0)</f>
        <v>0</v>
      </c>
      <c r="BJ610" s="16" t="s">
        <v>79</v>
      </c>
      <c r="BK610" s="186">
        <f>ROUND(I610*H610,2)</f>
        <v>0</v>
      </c>
      <c r="BL610" s="16" t="s">
        <v>140</v>
      </c>
      <c r="BM610" s="16" t="s">
        <v>1229</v>
      </c>
    </row>
    <row r="611" spans="2:65" s="1" customFormat="1" ht="11.25">
      <c r="B611" s="33"/>
      <c r="C611" s="34"/>
      <c r="D611" s="187" t="s">
        <v>142</v>
      </c>
      <c r="E611" s="34"/>
      <c r="F611" s="188" t="s">
        <v>904</v>
      </c>
      <c r="G611" s="34"/>
      <c r="H611" s="34"/>
      <c r="I611" s="103"/>
      <c r="J611" s="34"/>
      <c r="K611" s="34"/>
      <c r="L611" s="37"/>
      <c r="M611" s="189"/>
      <c r="N611" s="59"/>
      <c r="O611" s="59"/>
      <c r="P611" s="59"/>
      <c r="Q611" s="59"/>
      <c r="R611" s="59"/>
      <c r="S611" s="59"/>
      <c r="T611" s="60"/>
      <c r="AT611" s="16" t="s">
        <v>142</v>
      </c>
      <c r="AU611" s="16" t="s">
        <v>156</v>
      </c>
    </row>
    <row r="612" spans="2:65" s="10" customFormat="1" ht="25.9" customHeight="1">
      <c r="B612" s="159"/>
      <c r="C612" s="160"/>
      <c r="D612" s="161" t="s">
        <v>71</v>
      </c>
      <c r="E612" s="162" t="s">
        <v>906</v>
      </c>
      <c r="F612" s="162" t="s">
        <v>907</v>
      </c>
      <c r="G612" s="160"/>
      <c r="H612" s="160"/>
      <c r="I612" s="163"/>
      <c r="J612" s="164">
        <f>BK612</f>
        <v>0</v>
      </c>
      <c r="K612" s="160"/>
      <c r="L612" s="165"/>
      <c r="M612" s="166"/>
      <c r="N612" s="167"/>
      <c r="O612" s="167"/>
      <c r="P612" s="168">
        <f>P613</f>
        <v>0</v>
      </c>
      <c r="Q612" s="167"/>
      <c r="R612" s="168">
        <f>R613</f>
        <v>0.318</v>
      </c>
      <c r="S612" s="167"/>
      <c r="T612" s="169">
        <f>T613</f>
        <v>0</v>
      </c>
      <c r="AR612" s="170" t="s">
        <v>81</v>
      </c>
      <c r="AT612" s="171" t="s">
        <v>71</v>
      </c>
      <c r="AU612" s="171" t="s">
        <v>72</v>
      </c>
      <c r="AY612" s="170" t="s">
        <v>133</v>
      </c>
      <c r="BK612" s="172">
        <f>BK613</f>
        <v>0</v>
      </c>
    </row>
    <row r="613" spans="2:65" s="10" customFormat="1" ht="22.9" customHeight="1">
      <c r="B613" s="159"/>
      <c r="C613" s="160"/>
      <c r="D613" s="161" t="s">
        <v>71</v>
      </c>
      <c r="E613" s="173" t="s">
        <v>908</v>
      </c>
      <c r="F613" s="173" t="s">
        <v>909</v>
      </c>
      <c r="G613" s="160"/>
      <c r="H613" s="160"/>
      <c r="I613" s="163"/>
      <c r="J613" s="174">
        <f>BK613</f>
        <v>0</v>
      </c>
      <c r="K613" s="160"/>
      <c r="L613" s="165"/>
      <c r="M613" s="166"/>
      <c r="N613" s="167"/>
      <c r="O613" s="167"/>
      <c r="P613" s="168">
        <f>SUM(P614:P627)</f>
        <v>0</v>
      </c>
      <c r="Q613" s="167"/>
      <c r="R613" s="168">
        <f>SUM(R614:R627)</f>
        <v>0.318</v>
      </c>
      <c r="S613" s="167"/>
      <c r="T613" s="169">
        <f>SUM(T614:T627)</f>
        <v>0</v>
      </c>
      <c r="AR613" s="170" t="s">
        <v>81</v>
      </c>
      <c r="AT613" s="171" t="s">
        <v>71</v>
      </c>
      <c r="AU613" s="171" t="s">
        <v>79</v>
      </c>
      <c r="AY613" s="170" t="s">
        <v>133</v>
      </c>
      <c r="BK613" s="172">
        <f>SUM(BK614:BK627)</f>
        <v>0</v>
      </c>
    </row>
    <row r="614" spans="2:65" s="1" customFormat="1" ht="22.5" customHeight="1">
      <c r="B614" s="33"/>
      <c r="C614" s="175" t="s">
        <v>728</v>
      </c>
      <c r="D614" s="175" t="s">
        <v>135</v>
      </c>
      <c r="E614" s="176" t="s">
        <v>911</v>
      </c>
      <c r="F614" s="177" t="s">
        <v>912</v>
      </c>
      <c r="G614" s="178" t="s">
        <v>138</v>
      </c>
      <c r="H614" s="179">
        <v>339.29199999999997</v>
      </c>
      <c r="I614" s="180"/>
      <c r="J614" s="181">
        <f>ROUND(I614*H614,2)</f>
        <v>0</v>
      </c>
      <c r="K614" s="177" t="s">
        <v>159</v>
      </c>
      <c r="L614" s="37"/>
      <c r="M614" s="182" t="s">
        <v>1</v>
      </c>
      <c r="N614" s="183" t="s">
        <v>43</v>
      </c>
      <c r="O614" s="59"/>
      <c r="P614" s="184">
        <f>O614*H614</f>
        <v>0</v>
      </c>
      <c r="Q614" s="184">
        <v>0</v>
      </c>
      <c r="R614" s="184">
        <f>Q614*H614</f>
        <v>0</v>
      </c>
      <c r="S614" s="184">
        <v>0</v>
      </c>
      <c r="T614" s="185">
        <f>S614*H614</f>
        <v>0</v>
      </c>
      <c r="AR614" s="16" t="s">
        <v>250</v>
      </c>
      <c r="AT614" s="16" t="s">
        <v>135</v>
      </c>
      <c r="AU614" s="16" t="s">
        <v>81</v>
      </c>
      <c r="AY614" s="16" t="s">
        <v>133</v>
      </c>
      <c r="BE614" s="186">
        <f>IF(N614="základní",J614,0)</f>
        <v>0</v>
      </c>
      <c r="BF614" s="186">
        <f>IF(N614="snížená",J614,0)</f>
        <v>0</v>
      </c>
      <c r="BG614" s="186">
        <f>IF(N614="zákl. přenesená",J614,0)</f>
        <v>0</v>
      </c>
      <c r="BH614" s="186">
        <f>IF(N614="sníž. přenesená",J614,0)</f>
        <v>0</v>
      </c>
      <c r="BI614" s="186">
        <f>IF(N614="nulová",J614,0)</f>
        <v>0</v>
      </c>
      <c r="BJ614" s="16" t="s">
        <v>79</v>
      </c>
      <c r="BK614" s="186">
        <f>ROUND(I614*H614,2)</f>
        <v>0</v>
      </c>
      <c r="BL614" s="16" t="s">
        <v>250</v>
      </c>
      <c r="BM614" s="16" t="s">
        <v>1230</v>
      </c>
    </row>
    <row r="615" spans="2:65" s="1" customFormat="1" ht="11.25">
      <c r="B615" s="33"/>
      <c r="C615" s="34"/>
      <c r="D615" s="187" t="s">
        <v>142</v>
      </c>
      <c r="E615" s="34"/>
      <c r="F615" s="188" t="s">
        <v>914</v>
      </c>
      <c r="G615" s="34"/>
      <c r="H615" s="34"/>
      <c r="I615" s="103"/>
      <c r="J615" s="34"/>
      <c r="K615" s="34"/>
      <c r="L615" s="37"/>
      <c r="M615" s="189"/>
      <c r="N615" s="59"/>
      <c r="O615" s="59"/>
      <c r="P615" s="59"/>
      <c r="Q615" s="59"/>
      <c r="R615" s="59"/>
      <c r="S615" s="59"/>
      <c r="T615" s="60"/>
      <c r="AT615" s="16" t="s">
        <v>142</v>
      </c>
      <c r="AU615" s="16" t="s">
        <v>81</v>
      </c>
    </row>
    <row r="616" spans="2:65" s="12" customFormat="1" ht="11.25">
      <c r="B616" s="200"/>
      <c r="C616" s="201"/>
      <c r="D616" s="187" t="s">
        <v>144</v>
      </c>
      <c r="E616" s="202" t="s">
        <v>1</v>
      </c>
      <c r="F616" s="203" t="s">
        <v>1231</v>
      </c>
      <c r="G616" s="201"/>
      <c r="H616" s="204">
        <v>339.29199999999997</v>
      </c>
      <c r="I616" s="205"/>
      <c r="J616" s="201"/>
      <c r="K616" s="201"/>
      <c r="L616" s="206"/>
      <c r="M616" s="207"/>
      <c r="N616" s="208"/>
      <c r="O616" s="208"/>
      <c r="P616" s="208"/>
      <c r="Q616" s="208"/>
      <c r="R616" s="208"/>
      <c r="S616" s="208"/>
      <c r="T616" s="209"/>
      <c r="AT616" s="210" t="s">
        <v>144</v>
      </c>
      <c r="AU616" s="210" t="s">
        <v>81</v>
      </c>
      <c r="AV616" s="12" t="s">
        <v>81</v>
      </c>
      <c r="AW616" s="12" t="s">
        <v>33</v>
      </c>
      <c r="AX616" s="12" t="s">
        <v>79</v>
      </c>
      <c r="AY616" s="210" t="s">
        <v>133</v>
      </c>
    </row>
    <row r="617" spans="2:65" s="1" customFormat="1" ht="16.5" customHeight="1">
      <c r="B617" s="33"/>
      <c r="C617" s="222" t="s">
        <v>732</v>
      </c>
      <c r="D617" s="222" t="s">
        <v>505</v>
      </c>
      <c r="E617" s="223" t="s">
        <v>917</v>
      </c>
      <c r="F617" s="224" t="s">
        <v>918</v>
      </c>
      <c r="G617" s="225" t="s">
        <v>508</v>
      </c>
      <c r="H617" s="226">
        <v>0.11899999999999999</v>
      </c>
      <c r="I617" s="227"/>
      <c r="J617" s="228">
        <f>ROUND(I617*H617,2)</f>
        <v>0</v>
      </c>
      <c r="K617" s="224" t="s">
        <v>159</v>
      </c>
      <c r="L617" s="229"/>
      <c r="M617" s="230" t="s">
        <v>1</v>
      </c>
      <c r="N617" s="231" t="s">
        <v>43</v>
      </c>
      <c r="O617" s="59"/>
      <c r="P617" s="184">
        <f>O617*H617</f>
        <v>0</v>
      </c>
      <c r="Q617" s="184">
        <v>1</v>
      </c>
      <c r="R617" s="184">
        <f>Q617*H617</f>
        <v>0.11899999999999999</v>
      </c>
      <c r="S617" s="184">
        <v>0</v>
      </c>
      <c r="T617" s="185">
        <f>S617*H617</f>
        <v>0</v>
      </c>
      <c r="AR617" s="16" t="s">
        <v>425</v>
      </c>
      <c r="AT617" s="16" t="s">
        <v>505</v>
      </c>
      <c r="AU617" s="16" t="s">
        <v>81</v>
      </c>
      <c r="AY617" s="16" t="s">
        <v>133</v>
      </c>
      <c r="BE617" s="186">
        <f>IF(N617="základní",J617,0)</f>
        <v>0</v>
      </c>
      <c r="BF617" s="186">
        <f>IF(N617="snížená",J617,0)</f>
        <v>0</v>
      </c>
      <c r="BG617" s="186">
        <f>IF(N617="zákl. přenesená",J617,0)</f>
        <v>0</v>
      </c>
      <c r="BH617" s="186">
        <f>IF(N617="sníž. přenesená",J617,0)</f>
        <v>0</v>
      </c>
      <c r="BI617" s="186">
        <f>IF(N617="nulová",J617,0)</f>
        <v>0</v>
      </c>
      <c r="BJ617" s="16" t="s">
        <v>79</v>
      </c>
      <c r="BK617" s="186">
        <f>ROUND(I617*H617,2)</f>
        <v>0</v>
      </c>
      <c r="BL617" s="16" t="s">
        <v>250</v>
      </c>
      <c r="BM617" s="16" t="s">
        <v>1232</v>
      </c>
    </row>
    <row r="618" spans="2:65" s="1" customFormat="1" ht="11.25">
      <c r="B618" s="33"/>
      <c r="C618" s="34"/>
      <c r="D618" s="187" t="s">
        <v>142</v>
      </c>
      <c r="E618" s="34"/>
      <c r="F618" s="188" t="s">
        <v>920</v>
      </c>
      <c r="G618" s="34"/>
      <c r="H618" s="34"/>
      <c r="I618" s="103"/>
      <c r="J618" s="34"/>
      <c r="K618" s="34"/>
      <c r="L618" s="37"/>
      <c r="M618" s="189"/>
      <c r="N618" s="59"/>
      <c r="O618" s="59"/>
      <c r="P618" s="59"/>
      <c r="Q618" s="59"/>
      <c r="R618" s="59"/>
      <c r="S618" s="59"/>
      <c r="T618" s="60"/>
      <c r="AT618" s="16" t="s">
        <v>142</v>
      </c>
      <c r="AU618" s="16" t="s">
        <v>81</v>
      </c>
    </row>
    <row r="619" spans="2:65" s="12" customFormat="1" ht="11.25">
      <c r="B619" s="200"/>
      <c r="C619" s="201"/>
      <c r="D619" s="187" t="s">
        <v>144</v>
      </c>
      <c r="E619" s="201"/>
      <c r="F619" s="203" t="s">
        <v>1233</v>
      </c>
      <c r="G619" s="201"/>
      <c r="H619" s="204">
        <v>0.11899999999999999</v>
      </c>
      <c r="I619" s="205"/>
      <c r="J619" s="201"/>
      <c r="K619" s="201"/>
      <c r="L619" s="206"/>
      <c r="M619" s="207"/>
      <c r="N619" s="208"/>
      <c r="O619" s="208"/>
      <c r="P619" s="208"/>
      <c r="Q619" s="208"/>
      <c r="R619" s="208"/>
      <c r="S619" s="208"/>
      <c r="T619" s="209"/>
      <c r="AT619" s="210" t="s">
        <v>144</v>
      </c>
      <c r="AU619" s="210" t="s">
        <v>81</v>
      </c>
      <c r="AV619" s="12" t="s">
        <v>81</v>
      </c>
      <c r="AW619" s="12" t="s">
        <v>4</v>
      </c>
      <c r="AX619" s="12" t="s">
        <v>79</v>
      </c>
      <c r="AY619" s="210" t="s">
        <v>133</v>
      </c>
    </row>
    <row r="620" spans="2:65" s="1" customFormat="1" ht="16.5" customHeight="1">
      <c r="B620" s="33"/>
      <c r="C620" s="175" t="s">
        <v>736</v>
      </c>
      <c r="D620" s="175" t="s">
        <v>135</v>
      </c>
      <c r="E620" s="176" t="s">
        <v>923</v>
      </c>
      <c r="F620" s="177" t="s">
        <v>924</v>
      </c>
      <c r="G620" s="178" t="s">
        <v>138</v>
      </c>
      <c r="H620" s="179">
        <v>339.29199999999997</v>
      </c>
      <c r="I620" s="180"/>
      <c r="J620" s="181">
        <f>ROUND(I620*H620,2)</f>
        <v>0</v>
      </c>
      <c r="K620" s="177" t="s">
        <v>159</v>
      </c>
      <c r="L620" s="37"/>
      <c r="M620" s="182" t="s">
        <v>1</v>
      </c>
      <c r="N620" s="183" t="s">
        <v>43</v>
      </c>
      <c r="O620" s="59"/>
      <c r="P620" s="184">
        <f>O620*H620</f>
        <v>0</v>
      </c>
      <c r="Q620" s="184">
        <v>0</v>
      </c>
      <c r="R620" s="184">
        <f>Q620*H620</f>
        <v>0</v>
      </c>
      <c r="S620" s="184">
        <v>0</v>
      </c>
      <c r="T620" s="185">
        <f>S620*H620</f>
        <v>0</v>
      </c>
      <c r="AR620" s="16" t="s">
        <v>250</v>
      </c>
      <c r="AT620" s="16" t="s">
        <v>135</v>
      </c>
      <c r="AU620" s="16" t="s">
        <v>81</v>
      </c>
      <c r="AY620" s="16" t="s">
        <v>133</v>
      </c>
      <c r="BE620" s="186">
        <f>IF(N620="základní",J620,0)</f>
        <v>0</v>
      </c>
      <c r="BF620" s="186">
        <f>IF(N620="snížená",J620,0)</f>
        <v>0</v>
      </c>
      <c r="BG620" s="186">
        <f>IF(N620="zákl. přenesená",J620,0)</f>
        <v>0</v>
      </c>
      <c r="BH620" s="186">
        <f>IF(N620="sníž. přenesená",J620,0)</f>
        <v>0</v>
      </c>
      <c r="BI620" s="186">
        <f>IF(N620="nulová",J620,0)</f>
        <v>0</v>
      </c>
      <c r="BJ620" s="16" t="s">
        <v>79</v>
      </c>
      <c r="BK620" s="186">
        <f>ROUND(I620*H620,2)</f>
        <v>0</v>
      </c>
      <c r="BL620" s="16" t="s">
        <v>250</v>
      </c>
      <c r="BM620" s="16" t="s">
        <v>1234</v>
      </c>
    </row>
    <row r="621" spans="2:65" s="1" customFormat="1" ht="11.25">
      <c r="B621" s="33"/>
      <c r="C621" s="34"/>
      <c r="D621" s="187" t="s">
        <v>142</v>
      </c>
      <c r="E621" s="34"/>
      <c r="F621" s="188" t="s">
        <v>926</v>
      </c>
      <c r="G621" s="34"/>
      <c r="H621" s="34"/>
      <c r="I621" s="103"/>
      <c r="J621" s="34"/>
      <c r="K621" s="34"/>
      <c r="L621" s="37"/>
      <c r="M621" s="189"/>
      <c r="N621" s="59"/>
      <c r="O621" s="59"/>
      <c r="P621" s="59"/>
      <c r="Q621" s="59"/>
      <c r="R621" s="59"/>
      <c r="S621" s="59"/>
      <c r="T621" s="60"/>
      <c r="AT621" s="16" t="s">
        <v>142</v>
      </c>
      <c r="AU621" s="16" t="s">
        <v>81</v>
      </c>
    </row>
    <row r="622" spans="2:65" s="12" customFormat="1" ht="11.25">
      <c r="B622" s="200"/>
      <c r="C622" s="201"/>
      <c r="D622" s="187" t="s">
        <v>144</v>
      </c>
      <c r="E622" s="202" t="s">
        <v>1</v>
      </c>
      <c r="F622" s="203" t="s">
        <v>1231</v>
      </c>
      <c r="G622" s="201"/>
      <c r="H622" s="204">
        <v>339.29199999999997</v>
      </c>
      <c r="I622" s="205"/>
      <c r="J622" s="201"/>
      <c r="K622" s="201"/>
      <c r="L622" s="206"/>
      <c r="M622" s="207"/>
      <c r="N622" s="208"/>
      <c r="O622" s="208"/>
      <c r="P622" s="208"/>
      <c r="Q622" s="208"/>
      <c r="R622" s="208"/>
      <c r="S622" s="208"/>
      <c r="T622" s="209"/>
      <c r="AT622" s="210" t="s">
        <v>144</v>
      </c>
      <c r="AU622" s="210" t="s">
        <v>81</v>
      </c>
      <c r="AV622" s="12" t="s">
        <v>81</v>
      </c>
      <c r="AW622" s="12" t="s">
        <v>33</v>
      </c>
      <c r="AX622" s="12" t="s">
        <v>79</v>
      </c>
      <c r="AY622" s="210" t="s">
        <v>133</v>
      </c>
    </row>
    <row r="623" spans="2:65" s="1" customFormat="1" ht="16.5" customHeight="1">
      <c r="B623" s="33"/>
      <c r="C623" s="222" t="s">
        <v>740</v>
      </c>
      <c r="D623" s="222" t="s">
        <v>505</v>
      </c>
      <c r="E623" s="223" t="s">
        <v>928</v>
      </c>
      <c r="F623" s="224" t="s">
        <v>929</v>
      </c>
      <c r="G623" s="225" t="s">
        <v>508</v>
      </c>
      <c r="H623" s="226">
        <v>0.19900000000000001</v>
      </c>
      <c r="I623" s="227"/>
      <c r="J623" s="228">
        <f>ROUND(I623*H623,2)</f>
        <v>0</v>
      </c>
      <c r="K623" s="224" t="s">
        <v>159</v>
      </c>
      <c r="L623" s="229"/>
      <c r="M623" s="230" t="s">
        <v>1</v>
      </c>
      <c r="N623" s="231" t="s">
        <v>43</v>
      </c>
      <c r="O623" s="59"/>
      <c r="P623" s="184">
        <f>O623*H623</f>
        <v>0</v>
      </c>
      <c r="Q623" s="184">
        <v>1</v>
      </c>
      <c r="R623" s="184">
        <f>Q623*H623</f>
        <v>0.19900000000000001</v>
      </c>
      <c r="S623" s="184">
        <v>0</v>
      </c>
      <c r="T623" s="185">
        <f>S623*H623</f>
        <v>0</v>
      </c>
      <c r="AR623" s="16" t="s">
        <v>425</v>
      </c>
      <c r="AT623" s="16" t="s">
        <v>505</v>
      </c>
      <c r="AU623" s="16" t="s">
        <v>81</v>
      </c>
      <c r="AY623" s="16" t="s">
        <v>133</v>
      </c>
      <c r="BE623" s="186">
        <f>IF(N623="základní",J623,0)</f>
        <v>0</v>
      </c>
      <c r="BF623" s="186">
        <f>IF(N623="snížená",J623,0)</f>
        <v>0</v>
      </c>
      <c r="BG623" s="186">
        <f>IF(N623="zákl. přenesená",J623,0)</f>
        <v>0</v>
      </c>
      <c r="BH623" s="186">
        <f>IF(N623="sníž. přenesená",J623,0)</f>
        <v>0</v>
      </c>
      <c r="BI623" s="186">
        <f>IF(N623="nulová",J623,0)</f>
        <v>0</v>
      </c>
      <c r="BJ623" s="16" t="s">
        <v>79</v>
      </c>
      <c r="BK623" s="186">
        <f>ROUND(I623*H623,2)</f>
        <v>0</v>
      </c>
      <c r="BL623" s="16" t="s">
        <v>250</v>
      </c>
      <c r="BM623" s="16" t="s">
        <v>1235</v>
      </c>
    </row>
    <row r="624" spans="2:65" s="1" customFormat="1" ht="11.25">
      <c r="B624" s="33"/>
      <c r="C624" s="34"/>
      <c r="D624" s="187" t="s">
        <v>142</v>
      </c>
      <c r="E624" s="34"/>
      <c r="F624" s="188" t="s">
        <v>1236</v>
      </c>
      <c r="G624" s="34"/>
      <c r="H624" s="34"/>
      <c r="I624" s="103"/>
      <c r="J624" s="34"/>
      <c r="K624" s="34"/>
      <c r="L624" s="37"/>
      <c r="M624" s="189"/>
      <c r="N624" s="59"/>
      <c r="O624" s="59"/>
      <c r="P624" s="59"/>
      <c r="Q624" s="59"/>
      <c r="R624" s="59"/>
      <c r="S624" s="59"/>
      <c r="T624" s="60"/>
      <c r="AT624" s="16" t="s">
        <v>142</v>
      </c>
      <c r="AU624" s="16" t="s">
        <v>81</v>
      </c>
    </row>
    <row r="625" spans="2:65" s="12" customFormat="1" ht="11.25">
      <c r="B625" s="200"/>
      <c r="C625" s="201"/>
      <c r="D625" s="187" t="s">
        <v>144</v>
      </c>
      <c r="E625" s="201"/>
      <c r="F625" s="203" t="s">
        <v>1237</v>
      </c>
      <c r="G625" s="201"/>
      <c r="H625" s="204">
        <v>0.19900000000000001</v>
      </c>
      <c r="I625" s="205"/>
      <c r="J625" s="201"/>
      <c r="K625" s="201"/>
      <c r="L625" s="206"/>
      <c r="M625" s="207"/>
      <c r="N625" s="208"/>
      <c r="O625" s="208"/>
      <c r="P625" s="208"/>
      <c r="Q625" s="208"/>
      <c r="R625" s="208"/>
      <c r="S625" s="208"/>
      <c r="T625" s="209"/>
      <c r="AT625" s="210" t="s">
        <v>144</v>
      </c>
      <c r="AU625" s="210" t="s">
        <v>81</v>
      </c>
      <c r="AV625" s="12" t="s">
        <v>81</v>
      </c>
      <c r="AW625" s="12" t="s">
        <v>4</v>
      </c>
      <c r="AX625" s="12" t="s">
        <v>79</v>
      </c>
      <c r="AY625" s="210" t="s">
        <v>133</v>
      </c>
    </row>
    <row r="626" spans="2:65" s="1" customFormat="1" ht="16.5" customHeight="1">
      <c r="B626" s="33"/>
      <c r="C626" s="175" t="s">
        <v>745</v>
      </c>
      <c r="D626" s="175" t="s">
        <v>135</v>
      </c>
      <c r="E626" s="176" t="s">
        <v>934</v>
      </c>
      <c r="F626" s="177" t="s">
        <v>935</v>
      </c>
      <c r="G626" s="178" t="s">
        <v>508</v>
      </c>
      <c r="H626" s="179">
        <v>0.318</v>
      </c>
      <c r="I626" s="180"/>
      <c r="J626" s="181">
        <f>ROUND(I626*H626,2)</f>
        <v>0</v>
      </c>
      <c r="K626" s="177" t="s">
        <v>159</v>
      </c>
      <c r="L626" s="37"/>
      <c r="M626" s="182" t="s">
        <v>1</v>
      </c>
      <c r="N626" s="183" t="s">
        <v>43</v>
      </c>
      <c r="O626" s="59"/>
      <c r="P626" s="184">
        <f>O626*H626</f>
        <v>0</v>
      </c>
      <c r="Q626" s="184">
        <v>0</v>
      </c>
      <c r="R626" s="184">
        <f>Q626*H626</f>
        <v>0</v>
      </c>
      <c r="S626" s="184">
        <v>0</v>
      </c>
      <c r="T626" s="185">
        <f>S626*H626</f>
        <v>0</v>
      </c>
      <c r="AR626" s="16" t="s">
        <v>250</v>
      </c>
      <c r="AT626" s="16" t="s">
        <v>135</v>
      </c>
      <c r="AU626" s="16" t="s">
        <v>81</v>
      </c>
      <c r="AY626" s="16" t="s">
        <v>133</v>
      </c>
      <c r="BE626" s="186">
        <f>IF(N626="základní",J626,0)</f>
        <v>0</v>
      </c>
      <c r="BF626" s="186">
        <f>IF(N626="snížená",J626,0)</f>
        <v>0</v>
      </c>
      <c r="BG626" s="186">
        <f>IF(N626="zákl. přenesená",J626,0)</f>
        <v>0</v>
      </c>
      <c r="BH626" s="186">
        <f>IF(N626="sníž. přenesená",J626,0)</f>
        <v>0</v>
      </c>
      <c r="BI626" s="186">
        <f>IF(N626="nulová",J626,0)</f>
        <v>0</v>
      </c>
      <c r="BJ626" s="16" t="s">
        <v>79</v>
      </c>
      <c r="BK626" s="186">
        <f>ROUND(I626*H626,2)</f>
        <v>0</v>
      </c>
      <c r="BL626" s="16" t="s">
        <v>250</v>
      </c>
      <c r="BM626" s="16" t="s">
        <v>1238</v>
      </c>
    </row>
    <row r="627" spans="2:65" s="1" customFormat="1" ht="11.25">
      <c r="B627" s="33"/>
      <c r="C627" s="34"/>
      <c r="D627" s="187" t="s">
        <v>142</v>
      </c>
      <c r="E627" s="34"/>
      <c r="F627" s="188" t="s">
        <v>935</v>
      </c>
      <c r="G627" s="34"/>
      <c r="H627" s="34"/>
      <c r="I627" s="103"/>
      <c r="J627" s="34"/>
      <c r="K627" s="34"/>
      <c r="L627" s="37"/>
      <c r="M627" s="232"/>
      <c r="N627" s="233"/>
      <c r="O627" s="233"/>
      <c r="P627" s="233"/>
      <c r="Q627" s="233"/>
      <c r="R627" s="233"/>
      <c r="S627" s="233"/>
      <c r="T627" s="234"/>
      <c r="AT627" s="16" t="s">
        <v>142</v>
      </c>
      <c r="AU627" s="16" t="s">
        <v>81</v>
      </c>
    </row>
    <row r="628" spans="2:65" s="1" customFormat="1" ht="6.95" customHeight="1">
      <c r="B628" s="45"/>
      <c r="C628" s="46"/>
      <c r="D628" s="46"/>
      <c r="E628" s="46"/>
      <c r="F628" s="46"/>
      <c r="G628" s="46"/>
      <c r="H628" s="46"/>
      <c r="I628" s="125"/>
      <c r="J628" s="46"/>
      <c r="K628" s="46"/>
      <c r="L628" s="37"/>
    </row>
  </sheetData>
  <sheetProtection algorithmName="SHA-512" hashValue="Mwh0YH/aqtP1nCA8BSXvbu5XRVMRuUUT8zVMWQnMFw8INPmbaPuou+UthFDMuCsj1d3FjtbiYoLftSL8RWtMTA==" saltValue="aHjvSwSFy6chHSc0Zhpv+jkMVDa0yO8FmqSb0MxbQPLXHuyIBv5muBSM0Gg9BqXSg1VBdVwXCVdX9N6Lh3zvbA==" spinCount="100000" sheet="1" objects="1" scenarios="1" formatColumns="0" formatRows="0" autoFilter="0"/>
  <autoFilter ref="C88:K627" xr:uid="{00000000-0009-0000-0000-000002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472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6" t="s">
        <v>86</v>
      </c>
      <c r="AZ2" s="97" t="s">
        <v>92</v>
      </c>
      <c r="BA2" s="97" t="s">
        <v>93</v>
      </c>
      <c r="BB2" s="97" t="s">
        <v>1</v>
      </c>
      <c r="BC2" s="97" t="s">
        <v>1239</v>
      </c>
      <c r="BD2" s="97" t="s">
        <v>81</v>
      </c>
    </row>
    <row r="3" spans="2:56" ht="6.95" customHeight="1">
      <c r="B3" s="98"/>
      <c r="C3" s="99"/>
      <c r="D3" s="99"/>
      <c r="E3" s="99"/>
      <c r="F3" s="99"/>
      <c r="G3" s="99"/>
      <c r="H3" s="99"/>
      <c r="I3" s="100"/>
      <c r="J3" s="99"/>
      <c r="K3" s="99"/>
      <c r="L3" s="19"/>
      <c r="AT3" s="16" t="s">
        <v>81</v>
      </c>
      <c r="AZ3" s="97" t="s">
        <v>95</v>
      </c>
      <c r="BA3" s="97" t="s">
        <v>96</v>
      </c>
      <c r="BB3" s="97" t="s">
        <v>1</v>
      </c>
      <c r="BC3" s="97" t="s">
        <v>1240</v>
      </c>
      <c r="BD3" s="97" t="s">
        <v>81</v>
      </c>
    </row>
    <row r="4" spans="2:56" ht="24.95" customHeight="1">
      <c r="B4" s="19"/>
      <c r="D4" s="101" t="s">
        <v>98</v>
      </c>
      <c r="L4" s="19"/>
      <c r="M4" s="23" t="s">
        <v>10</v>
      </c>
      <c r="AT4" s="16" t="s">
        <v>4</v>
      </c>
    </row>
    <row r="5" spans="2:56" ht="6.95" customHeight="1">
      <c r="B5" s="19"/>
      <c r="L5" s="19"/>
    </row>
    <row r="6" spans="2:56" ht="12" customHeight="1">
      <c r="B6" s="19"/>
      <c r="D6" s="102" t="s">
        <v>16</v>
      </c>
      <c r="L6" s="19"/>
    </row>
    <row r="7" spans="2:56" ht="16.5" customHeight="1">
      <c r="B7" s="19"/>
      <c r="E7" s="286" t="str">
        <f>'Rekapitulace stavby'!K6</f>
        <v>Kanalizace Kolín - Zibohlavy</v>
      </c>
      <c r="F7" s="287"/>
      <c r="G7" s="287"/>
      <c r="H7" s="287"/>
      <c r="L7" s="19"/>
    </row>
    <row r="8" spans="2:56" s="1" customFormat="1" ht="12" customHeight="1">
      <c r="B8" s="37"/>
      <c r="D8" s="102" t="s">
        <v>99</v>
      </c>
      <c r="I8" s="103"/>
      <c r="L8" s="37"/>
    </row>
    <row r="9" spans="2:56" s="1" customFormat="1" ht="36.950000000000003" customHeight="1">
      <c r="B9" s="37"/>
      <c r="E9" s="288" t="s">
        <v>1241</v>
      </c>
      <c r="F9" s="289"/>
      <c r="G9" s="289"/>
      <c r="H9" s="289"/>
      <c r="I9" s="103"/>
      <c r="L9" s="37"/>
    </row>
    <row r="10" spans="2:56" s="1" customFormat="1" ht="11.25">
      <c r="B10" s="37"/>
      <c r="I10" s="103"/>
      <c r="L10" s="37"/>
    </row>
    <row r="11" spans="2:56" s="1" customFormat="1" ht="12" customHeight="1">
      <c r="B11" s="37"/>
      <c r="D11" s="102" t="s">
        <v>18</v>
      </c>
      <c r="F11" s="16" t="s">
        <v>19</v>
      </c>
      <c r="I11" s="104" t="s">
        <v>20</v>
      </c>
      <c r="J11" s="16" t="s">
        <v>1</v>
      </c>
      <c r="L11" s="37"/>
    </row>
    <row r="12" spans="2:56" s="1" customFormat="1" ht="12" customHeight="1">
      <c r="B12" s="37"/>
      <c r="D12" s="102" t="s">
        <v>21</v>
      </c>
      <c r="F12" s="16" t="s">
        <v>22</v>
      </c>
      <c r="I12" s="104" t="s">
        <v>23</v>
      </c>
      <c r="J12" s="105" t="str">
        <f>'Rekapitulace stavby'!AN8</f>
        <v>8. 1. 2018</v>
      </c>
      <c r="L12" s="37"/>
    </row>
    <row r="13" spans="2:56" s="1" customFormat="1" ht="10.9" customHeight="1">
      <c r="B13" s="37"/>
      <c r="I13" s="103"/>
      <c r="L13" s="37"/>
    </row>
    <row r="14" spans="2:56" s="1" customFormat="1" ht="12" customHeight="1">
      <c r="B14" s="37"/>
      <c r="D14" s="102" t="s">
        <v>25</v>
      </c>
      <c r="I14" s="104" t="s">
        <v>26</v>
      </c>
      <c r="J14" s="16" t="s">
        <v>1</v>
      </c>
      <c r="L14" s="37"/>
    </row>
    <row r="15" spans="2:56" s="1" customFormat="1" ht="18" customHeight="1">
      <c r="B15" s="37"/>
      <c r="E15" s="16" t="s">
        <v>27</v>
      </c>
      <c r="I15" s="104" t="s">
        <v>28</v>
      </c>
      <c r="J15" s="16" t="s">
        <v>1</v>
      </c>
      <c r="L15" s="37"/>
    </row>
    <row r="16" spans="2:56" s="1" customFormat="1" ht="6.95" customHeight="1">
      <c r="B16" s="37"/>
      <c r="I16" s="103"/>
      <c r="L16" s="37"/>
    </row>
    <row r="17" spans="2:12" s="1" customFormat="1" ht="12" customHeight="1">
      <c r="B17" s="37"/>
      <c r="D17" s="102" t="s">
        <v>29</v>
      </c>
      <c r="I17" s="104" t="s">
        <v>26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0" t="str">
        <f>'Rekapitulace stavby'!E14</f>
        <v>Vyplň údaj</v>
      </c>
      <c r="F18" s="291"/>
      <c r="G18" s="291"/>
      <c r="H18" s="291"/>
      <c r="I18" s="104" t="s">
        <v>28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3"/>
      <c r="L19" s="37"/>
    </row>
    <row r="20" spans="2:12" s="1" customFormat="1" ht="12" customHeight="1">
      <c r="B20" s="37"/>
      <c r="D20" s="102" t="s">
        <v>31</v>
      </c>
      <c r="I20" s="104" t="s">
        <v>26</v>
      </c>
      <c r="J20" s="16" t="s">
        <v>1</v>
      </c>
      <c r="L20" s="37"/>
    </row>
    <row r="21" spans="2:12" s="1" customFormat="1" ht="18" customHeight="1">
      <c r="B21" s="37"/>
      <c r="E21" s="16" t="s">
        <v>32</v>
      </c>
      <c r="I21" s="104" t="s">
        <v>28</v>
      </c>
      <c r="J21" s="16" t="s">
        <v>1</v>
      </c>
      <c r="L21" s="37"/>
    </row>
    <row r="22" spans="2:12" s="1" customFormat="1" ht="6.95" customHeight="1">
      <c r="B22" s="37"/>
      <c r="I22" s="103"/>
      <c r="L22" s="37"/>
    </row>
    <row r="23" spans="2:12" s="1" customFormat="1" ht="12" customHeight="1">
      <c r="B23" s="37"/>
      <c r="D23" s="102" t="s">
        <v>34</v>
      </c>
      <c r="I23" s="104" t="s">
        <v>26</v>
      </c>
      <c r="J23" s="16" t="s">
        <v>1</v>
      </c>
      <c r="L23" s="37"/>
    </row>
    <row r="24" spans="2:12" s="1" customFormat="1" ht="18" customHeight="1">
      <c r="B24" s="37"/>
      <c r="E24" s="16" t="s">
        <v>35</v>
      </c>
      <c r="I24" s="104" t="s">
        <v>28</v>
      </c>
      <c r="J24" s="16" t="s">
        <v>1</v>
      </c>
      <c r="L24" s="37"/>
    </row>
    <row r="25" spans="2:12" s="1" customFormat="1" ht="6.95" customHeight="1">
      <c r="B25" s="37"/>
      <c r="I25" s="103"/>
      <c r="L25" s="37"/>
    </row>
    <row r="26" spans="2:12" s="1" customFormat="1" ht="12" customHeight="1">
      <c r="B26" s="37"/>
      <c r="D26" s="102" t="s">
        <v>36</v>
      </c>
      <c r="I26" s="103"/>
      <c r="L26" s="37"/>
    </row>
    <row r="27" spans="2:12" s="6" customFormat="1" ht="16.5" customHeight="1">
      <c r="B27" s="106"/>
      <c r="E27" s="292" t="s">
        <v>1</v>
      </c>
      <c r="F27" s="292"/>
      <c r="G27" s="292"/>
      <c r="H27" s="292"/>
      <c r="I27" s="107"/>
      <c r="L27" s="106"/>
    </row>
    <row r="28" spans="2:12" s="1" customFormat="1" ht="6.95" customHeight="1">
      <c r="B28" s="37"/>
      <c r="I28" s="103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08"/>
      <c r="J29" s="55"/>
      <c r="K29" s="55"/>
      <c r="L29" s="37"/>
    </row>
    <row r="30" spans="2:12" s="1" customFormat="1" ht="25.35" customHeight="1">
      <c r="B30" s="37"/>
      <c r="D30" s="109" t="s">
        <v>38</v>
      </c>
      <c r="I30" s="103"/>
      <c r="J30" s="110">
        <f>ROUND(J89,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08"/>
      <c r="J31" s="55"/>
      <c r="K31" s="55"/>
      <c r="L31" s="37"/>
    </row>
    <row r="32" spans="2:12" s="1" customFormat="1" ht="14.45" customHeight="1">
      <c r="B32" s="37"/>
      <c r="F32" s="111" t="s">
        <v>40</v>
      </c>
      <c r="I32" s="112" t="s">
        <v>39</v>
      </c>
      <c r="J32" s="111" t="s">
        <v>41</v>
      </c>
      <c r="L32" s="37"/>
    </row>
    <row r="33" spans="2:12" s="1" customFormat="1" ht="14.45" customHeight="1">
      <c r="B33" s="37"/>
      <c r="D33" s="102" t="s">
        <v>42</v>
      </c>
      <c r="E33" s="102" t="s">
        <v>43</v>
      </c>
      <c r="F33" s="113">
        <f>ROUND((SUM(BE89:BE471)),  2)</f>
        <v>0</v>
      </c>
      <c r="I33" s="114">
        <v>0.21</v>
      </c>
      <c r="J33" s="113">
        <f>ROUND(((SUM(BE89:BE471))*I33),  2)</f>
        <v>0</v>
      </c>
      <c r="L33" s="37"/>
    </row>
    <row r="34" spans="2:12" s="1" customFormat="1" ht="14.45" customHeight="1">
      <c r="B34" s="37"/>
      <c r="E34" s="102" t="s">
        <v>44</v>
      </c>
      <c r="F34" s="113">
        <f>ROUND((SUM(BF89:BF471)),  2)</f>
        <v>0</v>
      </c>
      <c r="I34" s="114">
        <v>0.15</v>
      </c>
      <c r="J34" s="113">
        <f>ROUND(((SUM(BF89:BF471))*I34),  2)</f>
        <v>0</v>
      </c>
      <c r="L34" s="37"/>
    </row>
    <row r="35" spans="2:12" s="1" customFormat="1" ht="14.45" hidden="1" customHeight="1">
      <c r="B35" s="37"/>
      <c r="E35" s="102" t="s">
        <v>45</v>
      </c>
      <c r="F35" s="113">
        <f>ROUND((SUM(BG89:BG471)),  2)</f>
        <v>0</v>
      </c>
      <c r="I35" s="114">
        <v>0.21</v>
      </c>
      <c r="J35" s="113">
        <f>0</f>
        <v>0</v>
      </c>
      <c r="L35" s="37"/>
    </row>
    <row r="36" spans="2:12" s="1" customFormat="1" ht="14.45" hidden="1" customHeight="1">
      <c r="B36" s="37"/>
      <c r="E36" s="102" t="s">
        <v>46</v>
      </c>
      <c r="F36" s="113">
        <f>ROUND((SUM(BH89:BH471)),  2)</f>
        <v>0</v>
      </c>
      <c r="I36" s="114">
        <v>0.15</v>
      </c>
      <c r="J36" s="113">
        <f>0</f>
        <v>0</v>
      </c>
      <c r="L36" s="37"/>
    </row>
    <row r="37" spans="2:12" s="1" customFormat="1" ht="14.45" hidden="1" customHeight="1">
      <c r="B37" s="37"/>
      <c r="E37" s="102" t="s">
        <v>47</v>
      </c>
      <c r="F37" s="113">
        <f>ROUND((SUM(BI89:BI471)),  2)</f>
        <v>0</v>
      </c>
      <c r="I37" s="114">
        <v>0</v>
      </c>
      <c r="J37" s="113">
        <f>0</f>
        <v>0</v>
      </c>
      <c r="L37" s="37"/>
    </row>
    <row r="38" spans="2:12" s="1" customFormat="1" ht="6.95" customHeight="1">
      <c r="B38" s="37"/>
      <c r="I38" s="103"/>
      <c r="L38" s="37"/>
    </row>
    <row r="39" spans="2:12" s="1" customFormat="1" ht="25.35" customHeight="1">
      <c r="B39" s="37"/>
      <c r="C39" s="115"/>
      <c r="D39" s="116" t="s">
        <v>48</v>
      </c>
      <c r="E39" s="117"/>
      <c r="F39" s="117"/>
      <c r="G39" s="118" t="s">
        <v>49</v>
      </c>
      <c r="H39" s="119" t="s">
        <v>50</v>
      </c>
      <c r="I39" s="120"/>
      <c r="J39" s="121">
        <f>SUM(J30:J37)</f>
        <v>0</v>
      </c>
      <c r="K39" s="122"/>
      <c r="L39" s="37"/>
    </row>
    <row r="40" spans="2:12" s="1" customFormat="1" ht="14.45" customHeight="1">
      <c r="B40" s="123"/>
      <c r="C40" s="124"/>
      <c r="D40" s="124"/>
      <c r="E40" s="124"/>
      <c r="F40" s="124"/>
      <c r="G40" s="124"/>
      <c r="H40" s="124"/>
      <c r="I40" s="125"/>
      <c r="J40" s="124"/>
      <c r="K40" s="124"/>
      <c r="L40" s="37"/>
    </row>
    <row r="44" spans="2:12" s="1" customFormat="1" ht="6.95" customHeight="1">
      <c r="B44" s="126"/>
      <c r="C44" s="127"/>
      <c r="D44" s="127"/>
      <c r="E44" s="127"/>
      <c r="F44" s="127"/>
      <c r="G44" s="127"/>
      <c r="H44" s="127"/>
      <c r="I44" s="128"/>
      <c r="J44" s="127"/>
      <c r="K44" s="127"/>
      <c r="L44" s="37"/>
    </row>
    <row r="45" spans="2:12" s="1" customFormat="1" ht="24.95" customHeight="1">
      <c r="B45" s="33"/>
      <c r="C45" s="22" t="s">
        <v>101</v>
      </c>
      <c r="D45" s="34"/>
      <c r="E45" s="34"/>
      <c r="F45" s="34"/>
      <c r="G45" s="34"/>
      <c r="H45" s="34"/>
      <c r="I45" s="103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3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3"/>
      <c r="J47" s="34"/>
      <c r="K47" s="34"/>
      <c r="L47" s="37"/>
    </row>
    <row r="48" spans="2:12" s="1" customFormat="1" ht="16.5" customHeight="1">
      <c r="B48" s="33"/>
      <c r="C48" s="34"/>
      <c r="D48" s="34"/>
      <c r="E48" s="293" t="str">
        <f>E7</f>
        <v>Kanalizace Kolín - Zibohlavy</v>
      </c>
      <c r="F48" s="294"/>
      <c r="G48" s="294"/>
      <c r="H48" s="294"/>
      <c r="I48" s="103"/>
      <c r="J48" s="34"/>
      <c r="K48" s="34"/>
      <c r="L48" s="37"/>
    </row>
    <row r="49" spans="2:47" s="1" customFormat="1" ht="12" customHeight="1">
      <c r="B49" s="33"/>
      <c r="C49" s="28" t="s">
        <v>99</v>
      </c>
      <c r="D49" s="34"/>
      <c r="E49" s="34"/>
      <c r="F49" s="34"/>
      <c r="G49" s="34"/>
      <c r="H49" s="34"/>
      <c r="I49" s="103"/>
      <c r="J49" s="34"/>
      <c r="K49" s="34"/>
      <c r="L49" s="37"/>
    </row>
    <row r="50" spans="2:47" s="1" customFormat="1" ht="16.5" customHeight="1">
      <c r="B50" s="33"/>
      <c r="C50" s="34"/>
      <c r="D50" s="34"/>
      <c r="E50" s="265" t="str">
        <f>E9</f>
        <v>ZibohPriv - Kanalizační přivaděč Zibohlavy - Radovesnice</v>
      </c>
      <c r="F50" s="264"/>
      <c r="G50" s="264"/>
      <c r="H50" s="264"/>
      <c r="I50" s="103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3"/>
      <c r="J51" s="34"/>
      <c r="K51" s="34"/>
      <c r="L51" s="37"/>
    </row>
    <row r="52" spans="2:47" s="1" customFormat="1" ht="12" customHeight="1">
      <c r="B52" s="33"/>
      <c r="C52" s="28" t="s">
        <v>21</v>
      </c>
      <c r="D52" s="34"/>
      <c r="E52" s="34"/>
      <c r="F52" s="26" t="str">
        <f>F12</f>
        <v>Zibohlavy</v>
      </c>
      <c r="G52" s="34"/>
      <c r="H52" s="34"/>
      <c r="I52" s="104" t="s">
        <v>23</v>
      </c>
      <c r="J52" s="54" t="str">
        <f>IF(J12="","",J12)</f>
        <v>8. 1. 2018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3"/>
      <c r="J53" s="34"/>
      <c r="K53" s="34"/>
      <c r="L53" s="37"/>
    </row>
    <row r="54" spans="2:47" s="1" customFormat="1" ht="13.7" customHeight="1">
      <c r="B54" s="33"/>
      <c r="C54" s="28" t="s">
        <v>25</v>
      </c>
      <c r="D54" s="34"/>
      <c r="E54" s="34"/>
      <c r="F54" s="26" t="str">
        <f>E15</f>
        <v>Město Kolín</v>
      </c>
      <c r="G54" s="34"/>
      <c r="H54" s="34"/>
      <c r="I54" s="104" t="s">
        <v>31</v>
      </c>
      <c r="J54" s="31" t="str">
        <f>E21</f>
        <v>VODOS Kolín s.r.o.</v>
      </c>
      <c r="K54" s="34"/>
      <c r="L54" s="37"/>
    </row>
    <row r="55" spans="2:47" s="1" customFormat="1" ht="13.7" customHeight="1">
      <c r="B55" s="33"/>
      <c r="C55" s="28" t="s">
        <v>29</v>
      </c>
      <c r="D55" s="34"/>
      <c r="E55" s="34"/>
      <c r="F55" s="26" t="str">
        <f>IF(E18="","",E18)</f>
        <v>Vyplň údaj</v>
      </c>
      <c r="G55" s="34"/>
      <c r="H55" s="34"/>
      <c r="I55" s="104" t="s">
        <v>34</v>
      </c>
      <c r="J55" s="31" t="str">
        <f>E24</f>
        <v>Pešek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3"/>
      <c r="J56" s="34"/>
      <c r="K56" s="34"/>
      <c r="L56" s="37"/>
    </row>
    <row r="57" spans="2:47" s="1" customFormat="1" ht="29.25" customHeight="1">
      <c r="B57" s="33"/>
      <c r="C57" s="129" t="s">
        <v>102</v>
      </c>
      <c r="D57" s="130"/>
      <c r="E57" s="130"/>
      <c r="F57" s="130"/>
      <c r="G57" s="130"/>
      <c r="H57" s="130"/>
      <c r="I57" s="131"/>
      <c r="J57" s="132" t="s">
        <v>103</v>
      </c>
      <c r="K57" s="130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3"/>
      <c r="J58" s="34"/>
      <c r="K58" s="34"/>
      <c r="L58" s="37"/>
    </row>
    <row r="59" spans="2:47" s="1" customFormat="1" ht="22.9" customHeight="1">
      <c r="B59" s="33"/>
      <c r="C59" s="133" t="s">
        <v>104</v>
      </c>
      <c r="D59" s="34"/>
      <c r="E59" s="34"/>
      <c r="F59" s="34"/>
      <c r="G59" s="34"/>
      <c r="H59" s="34"/>
      <c r="I59" s="103"/>
      <c r="J59" s="72">
        <f>J89</f>
        <v>0</v>
      </c>
      <c r="K59" s="34"/>
      <c r="L59" s="37"/>
      <c r="AU59" s="16" t="s">
        <v>105</v>
      </c>
    </row>
    <row r="60" spans="2:47" s="7" customFormat="1" ht="24.95" customHeight="1">
      <c r="B60" s="134"/>
      <c r="C60" s="135"/>
      <c r="D60" s="136" t="s">
        <v>106</v>
      </c>
      <c r="E60" s="137"/>
      <c r="F60" s="137"/>
      <c r="G60" s="137"/>
      <c r="H60" s="137"/>
      <c r="I60" s="138"/>
      <c r="J60" s="139">
        <f>J90</f>
        <v>0</v>
      </c>
      <c r="K60" s="135"/>
      <c r="L60" s="140"/>
    </row>
    <row r="61" spans="2:47" s="8" customFormat="1" ht="19.899999999999999" customHeight="1">
      <c r="B61" s="141"/>
      <c r="C61" s="142"/>
      <c r="D61" s="143" t="s">
        <v>107</v>
      </c>
      <c r="E61" s="144"/>
      <c r="F61" s="144"/>
      <c r="G61" s="144"/>
      <c r="H61" s="144"/>
      <c r="I61" s="145"/>
      <c r="J61" s="146">
        <f>J91</f>
        <v>0</v>
      </c>
      <c r="K61" s="142"/>
      <c r="L61" s="147"/>
    </row>
    <row r="62" spans="2:47" s="8" customFormat="1" ht="19.899999999999999" customHeight="1">
      <c r="B62" s="141"/>
      <c r="C62" s="142"/>
      <c r="D62" s="143" t="s">
        <v>108</v>
      </c>
      <c r="E62" s="144"/>
      <c r="F62" s="144"/>
      <c r="G62" s="144"/>
      <c r="H62" s="144"/>
      <c r="I62" s="145"/>
      <c r="J62" s="146">
        <f>J284</f>
        <v>0</v>
      </c>
      <c r="K62" s="142"/>
      <c r="L62" s="147"/>
    </row>
    <row r="63" spans="2:47" s="8" customFormat="1" ht="19.899999999999999" customHeight="1">
      <c r="B63" s="141"/>
      <c r="C63" s="142"/>
      <c r="D63" s="143" t="s">
        <v>109</v>
      </c>
      <c r="E63" s="144"/>
      <c r="F63" s="144"/>
      <c r="G63" s="144"/>
      <c r="H63" s="144"/>
      <c r="I63" s="145"/>
      <c r="J63" s="146">
        <f>J293</f>
        <v>0</v>
      </c>
      <c r="K63" s="142"/>
      <c r="L63" s="147"/>
    </row>
    <row r="64" spans="2:47" s="8" customFormat="1" ht="19.899999999999999" customHeight="1">
      <c r="B64" s="141"/>
      <c r="C64" s="142"/>
      <c r="D64" s="143" t="s">
        <v>110</v>
      </c>
      <c r="E64" s="144"/>
      <c r="F64" s="144"/>
      <c r="G64" s="144"/>
      <c r="H64" s="144"/>
      <c r="I64" s="145"/>
      <c r="J64" s="146">
        <f>J300</f>
        <v>0</v>
      </c>
      <c r="K64" s="142"/>
      <c r="L64" s="147"/>
    </row>
    <row r="65" spans="2:12" s="8" customFormat="1" ht="19.899999999999999" customHeight="1">
      <c r="B65" s="141"/>
      <c r="C65" s="142"/>
      <c r="D65" s="143" t="s">
        <v>111</v>
      </c>
      <c r="E65" s="144"/>
      <c r="F65" s="144"/>
      <c r="G65" s="144"/>
      <c r="H65" s="144"/>
      <c r="I65" s="145"/>
      <c r="J65" s="146">
        <f>J349</f>
        <v>0</v>
      </c>
      <c r="K65" s="142"/>
      <c r="L65" s="147"/>
    </row>
    <row r="66" spans="2:12" s="8" customFormat="1" ht="19.899999999999999" customHeight="1">
      <c r="B66" s="141"/>
      <c r="C66" s="142"/>
      <c r="D66" s="143" t="s">
        <v>112</v>
      </c>
      <c r="E66" s="144"/>
      <c r="F66" s="144"/>
      <c r="G66" s="144"/>
      <c r="H66" s="144"/>
      <c r="I66" s="145"/>
      <c r="J66" s="146">
        <f>J439</f>
        <v>0</v>
      </c>
      <c r="K66" s="142"/>
      <c r="L66" s="147"/>
    </row>
    <row r="67" spans="2:12" s="8" customFormat="1" ht="14.85" customHeight="1">
      <c r="B67" s="141"/>
      <c r="C67" s="142"/>
      <c r="D67" s="143" t="s">
        <v>113</v>
      </c>
      <c r="E67" s="144"/>
      <c r="F67" s="144"/>
      <c r="G67" s="144"/>
      <c r="H67" s="144"/>
      <c r="I67" s="145"/>
      <c r="J67" s="146">
        <f>J456</f>
        <v>0</v>
      </c>
      <c r="K67" s="142"/>
      <c r="L67" s="147"/>
    </row>
    <row r="68" spans="2:12" s="7" customFormat="1" ht="24.95" customHeight="1">
      <c r="B68" s="134"/>
      <c r="C68" s="135"/>
      <c r="D68" s="136" t="s">
        <v>114</v>
      </c>
      <c r="E68" s="137"/>
      <c r="F68" s="137"/>
      <c r="G68" s="137"/>
      <c r="H68" s="137"/>
      <c r="I68" s="138"/>
      <c r="J68" s="139">
        <f>J464</f>
        <v>0</v>
      </c>
      <c r="K68" s="135"/>
      <c r="L68" s="140"/>
    </row>
    <row r="69" spans="2:12" s="8" customFormat="1" ht="19.899999999999999" customHeight="1">
      <c r="B69" s="141"/>
      <c r="C69" s="142"/>
      <c r="D69" s="143" t="s">
        <v>117</v>
      </c>
      <c r="E69" s="144"/>
      <c r="F69" s="144"/>
      <c r="G69" s="144"/>
      <c r="H69" s="144"/>
      <c r="I69" s="145"/>
      <c r="J69" s="146">
        <f>J465</f>
        <v>0</v>
      </c>
      <c r="K69" s="142"/>
      <c r="L69" s="147"/>
    </row>
    <row r="70" spans="2:12" s="1" customFormat="1" ht="21.75" customHeight="1">
      <c r="B70" s="33"/>
      <c r="C70" s="34"/>
      <c r="D70" s="34"/>
      <c r="E70" s="34"/>
      <c r="F70" s="34"/>
      <c r="G70" s="34"/>
      <c r="H70" s="34"/>
      <c r="I70" s="103"/>
      <c r="J70" s="34"/>
      <c r="K70" s="34"/>
      <c r="L70" s="37"/>
    </row>
    <row r="71" spans="2:12" s="1" customFormat="1" ht="6.95" customHeight="1">
      <c r="B71" s="45"/>
      <c r="C71" s="46"/>
      <c r="D71" s="46"/>
      <c r="E71" s="46"/>
      <c r="F71" s="46"/>
      <c r="G71" s="46"/>
      <c r="H71" s="46"/>
      <c r="I71" s="125"/>
      <c r="J71" s="46"/>
      <c r="K71" s="46"/>
      <c r="L71" s="37"/>
    </row>
    <row r="75" spans="2:12" s="1" customFormat="1" ht="6.95" customHeight="1">
      <c r="B75" s="47"/>
      <c r="C75" s="48"/>
      <c r="D75" s="48"/>
      <c r="E75" s="48"/>
      <c r="F75" s="48"/>
      <c r="G75" s="48"/>
      <c r="H75" s="48"/>
      <c r="I75" s="128"/>
      <c r="J75" s="48"/>
      <c r="K75" s="48"/>
      <c r="L75" s="37"/>
    </row>
    <row r="76" spans="2:12" s="1" customFormat="1" ht="24.95" customHeight="1">
      <c r="B76" s="33"/>
      <c r="C76" s="22" t="s">
        <v>118</v>
      </c>
      <c r="D76" s="34"/>
      <c r="E76" s="34"/>
      <c r="F76" s="34"/>
      <c r="G76" s="34"/>
      <c r="H76" s="34"/>
      <c r="I76" s="103"/>
      <c r="J76" s="34"/>
      <c r="K76" s="34"/>
      <c r="L76" s="37"/>
    </row>
    <row r="77" spans="2:12" s="1" customFormat="1" ht="6.95" customHeight="1">
      <c r="B77" s="33"/>
      <c r="C77" s="34"/>
      <c r="D77" s="34"/>
      <c r="E77" s="34"/>
      <c r="F77" s="34"/>
      <c r="G77" s="34"/>
      <c r="H77" s="34"/>
      <c r="I77" s="103"/>
      <c r="J77" s="34"/>
      <c r="K77" s="34"/>
      <c r="L77" s="37"/>
    </row>
    <row r="78" spans="2:12" s="1" customFormat="1" ht="12" customHeight="1">
      <c r="B78" s="33"/>
      <c r="C78" s="28" t="s">
        <v>16</v>
      </c>
      <c r="D78" s="34"/>
      <c r="E78" s="34"/>
      <c r="F78" s="34"/>
      <c r="G78" s="34"/>
      <c r="H78" s="34"/>
      <c r="I78" s="103"/>
      <c r="J78" s="34"/>
      <c r="K78" s="34"/>
      <c r="L78" s="37"/>
    </row>
    <row r="79" spans="2:12" s="1" customFormat="1" ht="16.5" customHeight="1">
      <c r="B79" s="33"/>
      <c r="C79" s="34"/>
      <c r="D79" s="34"/>
      <c r="E79" s="293" t="str">
        <f>E7</f>
        <v>Kanalizace Kolín - Zibohlavy</v>
      </c>
      <c r="F79" s="294"/>
      <c r="G79" s="294"/>
      <c r="H79" s="294"/>
      <c r="I79" s="103"/>
      <c r="J79" s="34"/>
      <c r="K79" s="34"/>
      <c r="L79" s="37"/>
    </row>
    <row r="80" spans="2:12" s="1" customFormat="1" ht="12" customHeight="1">
      <c r="B80" s="33"/>
      <c r="C80" s="28" t="s">
        <v>99</v>
      </c>
      <c r="D80" s="34"/>
      <c r="E80" s="34"/>
      <c r="F80" s="34"/>
      <c r="G80" s="34"/>
      <c r="H80" s="34"/>
      <c r="I80" s="103"/>
      <c r="J80" s="34"/>
      <c r="K80" s="34"/>
      <c r="L80" s="37"/>
    </row>
    <row r="81" spans="2:65" s="1" customFormat="1" ht="16.5" customHeight="1">
      <c r="B81" s="33"/>
      <c r="C81" s="34"/>
      <c r="D81" s="34"/>
      <c r="E81" s="265" t="str">
        <f>E9</f>
        <v>ZibohPriv - Kanalizační přivaděč Zibohlavy - Radovesnice</v>
      </c>
      <c r="F81" s="264"/>
      <c r="G81" s="264"/>
      <c r="H81" s="264"/>
      <c r="I81" s="103"/>
      <c r="J81" s="34"/>
      <c r="K81" s="34"/>
      <c r="L81" s="37"/>
    </row>
    <row r="82" spans="2:65" s="1" customFormat="1" ht="6.95" customHeight="1">
      <c r="B82" s="33"/>
      <c r="C82" s="34"/>
      <c r="D82" s="34"/>
      <c r="E82" s="34"/>
      <c r="F82" s="34"/>
      <c r="G82" s="34"/>
      <c r="H82" s="34"/>
      <c r="I82" s="103"/>
      <c r="J82" s="34"/>
      <c r="K82" s="34"/>
      <c r="L82" s="37"/>
    </row>
    <row r="83" spans="2:65" s="1" customFormat="1" ht="12" customHeight="1">
      <c r="B83" s="33"/>
      <c r="C83" s="28" t="s">
        <v>21</v>
      </c>
      <c r="D83" s="34"/>
      <c r="E83" s="34"/>
      <c r="F83" s="26" t="str">
        <f>F12</f>
        <v>Zibohlavy</v>
      </c>
      <c r="G83" s="34"/>
      <c r="H83" s="34"/>
      <c r="I83" s="104" t="s">
        <v>23</v>
      </c>
      <c r="J83" s="54" t="str">
        <f>IF(J12="","",J12)</f>
        <v>8. 1. 2018</v>
      </c>
      <c r="K83" s="34"/>
      <c r="L83" s="37"/>
    </row>
    <row r="84" spans="2:65" s="1" customFormat="1" ht="6.95" customHeight="1">
      <c r="B84" s="33"/>
      <c r="C84" s="34"/>
      <c r="D84" s="34"/>
      <c r="E84" s="34"/>
      <c r="F84" s="34"/>
      <c r="G84" s="34"/>
      <c r="H84" s="34"/>
      <c r="I84" s="103"/>
      <c r="J84" s="34"/>
      <c r="K84" s="34"/>
      <c r="L84" s="37"/>
    </row>
    <row r="85" spans="2:65" s="1" customFormat="1" ht="13.7" customHeight="1">
      <c r="B85" s="33"/>
      <c r="C85" s="28" t="s">
        <v>25</v>
      </c>
      <c r="D85" s="34"/>
      <c r="E85" s="34"/>
      <c r="F85" s="26" t="str">
        <f>E15</f>
        <v>Město Kolín</v>
      </c>
      <c r="G85" s="34"/>
      <c r="H85" s="34"/>
      <c r="I85" s="104" t="s">
        <v>31</v>
      </c>
      <c r="J85" s="31" t="str">
        <f>E21</f>
        <v>VODOS Kolín s.r.o.</v>
      </c>
      <c r="K85" s="34"/>
      <c r="L85" s="37"/>
    </row>
    <row r="86" spans="2:65" s="1" customFormat="1" ht="13.7" customHeight="1">
      <c r="B86" s="33"/>
      <c r="C86" s="28" t="s">
        <v>29</v>
      </c>
      <c r="D86" s="34"/>
      <c r="E86" s="34"/>
      <c r="F86" s="26" t="str">
        <f>IF(E18="","",E18)</f>
        <v>Vyplň údaj</v>
      </c>
      <c r="G86" s="34"/>
      <c r="H86" s="34"/>
      <c r="I86" s="104" t="s">
        <v>34</v>
      </c>
      <c r="J86" s="31" t="str">
        <f>E24</f>
        <v>Pešek</v>
      </c>
      <c r="K86" s="34"/>
      <c r="L86" s="37"/>
    </row>
    <row r="87" spans="2:65" s="1" customFormat="1" ht="10.35" customHeight="1">
      <c r="B87" s="33"/>
      <c r="C87" s="34"/>
      <c r="D87" s="34"/>
      <c r="E87" s="34"/>
      <c r="F87" s="34"/>
      <c r="G87" s="34"/>
      <c r="H87" s="34"/>
      <c r="I87" s="103"/>
      <c r="J87" s="34"/>
      <c r="K87" s="34"/>
      <c r="L87" s="37"/>
    </row>
    <row r="88" spans="2:65" s="9" customFormat="1" ht="29.25" customHeight="1">
      <c r="B88" s="148"/>
      <c r="C88" s="149" t="s">
        <v>119</v>
      </c>
      <c r="D88" s="150" t="s">
        <v>57</v>
      </c>
      <c r="E88" s="150" t="s">
        <v>53</v>
      </c>
      <c r="F88" s="150" t="s">
        <v>54</v>
      </c>
      <c r="G88" s="150" t="s">
        <v>120</v>
      </c>
      <c r="H88" s="150" t="s">
        <v>121</v>
      </c>
      <c r="I88" s="151" t="s">
        <v>122</v>
      </c>
      <c r="J88" s="152" t="s">
        <v>103</v>
      </c>
      <c r="K88" s="153" t="s">
        <v>123</v>
      </c>
      <c r="L88" s="154"/>
      <c r="M88" s="63" t="s">
        <v>1</v>
      </c>
      <c r="N88" s="64" t="s">
        <v>42</v>
      </c>
      <c r="O88" s="64" t="s">
        <v>124</v>
      </c>
      <c r="P88" s="64" t="s">
        <v>125</v>
      </c>
      <c r="Q88" s="64" t="s">
        <v>126</v>
      </c>
      <c r="R88" s="64" t="s">
        <v>127</v>
      </c>
      <c r="S88" s="64" t="s">
        <v>128</v>
      </c>
      <c r="T88" s="65" t="s">
        <v>129</v>
      </c>
    </row>
    <row r="89" spans="2:65" s="1" customFormat="1" ht="22.9" customHeight="1">
      <c r="B89" s="33"/>
      <c r="C89" s="70" t="s">
        <v>130</v>
      </c>
      <c r="D89" s="34"/>
      <c r="E89" s="34"/>
      <c r="F89" s="34"/>
      <c r="G89" s="34"/>
      <c r="H89" s="34"/>
      <c r="I89" s="103"/>
      <c r="J89" s="155">
        <f>BK89</f>
        <v>0</v>
      </c>
      <c r="K89" s="34"/>
      <c r="L89" s="37"/>
      <c r="M89" s="66"/>
      <c r="N89" s="67"/>
      <c r="O89" s="67"/>
      <c r="P89" s="156">
        <f>P90+P464</f>
        <v>0</v>
      </c>
      <c r="Q89" s="67"/>
      <c r="R89" s="156">
        <f>R90+R464</f>
        <v>535.08809178000001</v>
      </c>
      <c r="S89" s="67"/>
      <c r="T89" s="157">
        <f>T90+T464</f>
        <v>17.833500000000001</v>
      </c>
      <c r="AT89" s="16" t="s">
        <v>71</v>
      </c>
      <c r="AU89" s="16" t="s">
        <v>105</v>
      </c>
      <c r="BK89" s="158">
        <f>BK90+BK464</f>
        <v>0</v>
      </c>
    </row>
    <row r="90" spans="2:65" s="10" customFormat="1" ht="25.9" customHeight="1">
      <c r="B90" s="159"/>
      <c r="C90" s="160"/>
      <c r="D90" s="161" t="s">
        <v>71</v>
      </c>
      <c r="E90" s="162" t="s">
        <v>131</v>
      </c>
      <c r="F90" s="162" t="s">
        <v>132</v>
      </c>
      <c r="G90" s="160"/>
      <c r="H90" s="160"/>
      <c r="I90" s="163"/>
      <c r="J90" s="164">
        <f>BK90</f>
        <v>0</v>
      </c>
      <c r="K90" s="160"/>
      <c r="L90" s="165"/>
      <c r="M90" s="166"/>
      <c r="N90" s="167"/>
      <c r="O90" s="167"/>
      <c r="P90" s="168">
        <f>P91+P284+P293+P300+P349+P439</f>
        <v>0</v>
      </c>
      <c r="Q90" s="167"/>
      <c r="R90" s="168">
        <f>R91+R284+R293+R300+R349+R439</f>
        <v>535.03272177999997</v>
      </c>
      <c r="S90" s="167"/>
      <c r="T90" s="169">
        <f>T91+T284+T293+T300+T349+T439</f>
        <v>17.833500000000001</v>
      </c>
      <c r="AR90" s="170" t="s">
        <v>79</v>
      </c>
      <c r="AT90" s="171" t="s">
        <v>71</v>
      </c>
      <c r="AU90" s="171" t="s">
        <v>72</v>
      </c>
      <c r="AY90" s="170" t="s">
        <v>133</v>
      </c>
      <c r="BK90" s="172">
        <f>BK91+BK284+BK293+BK300+BK349+BK439</f>
        <v>0</v>
      </c>
    </row>
    <row r="91" spans="2:65" s="10" customFormat="1" ht="22.9" customHeight="1">
      <c r="B91" s="159"/>
      <c r="C91" s="160"/>
      <c r="D91" s="161" t="s">
        <v>71</v>
      </c>
      <c r="E91" s="173" t="s">
        <v>79</v>
      </c>
      <c r="F91" s="173" t="s">
        <v>134</v>
      </c>
      <c r="G91" s="160"/>
      <c r="H91" s="160"/>
      <c r="I91" s="163"/>
      <c r="J91" s="174">
        <f>BK91</f>
        <v>0</v>
      </c>
      <c r="K91" s="160"/>
      <c r="L91" s="165"/>
      <c r="M91" s="166"/>
      <c r="N91" s="167"/>
      <c r="O91" s="167"/>
      <c r="P91" s="168">
        <f>SUM(P92:P283)</f>
        <v>0</v>
      </c>
      <c r="Q91" s="167"/>
      <c r="R91" s="168">
        <f>SUM(R92:R283)</f>
        <v>356.26059746000004</v>
      </c>
      <c r="S91" s="167"/>
      <c r="T91" s="169">
        <f>SUM(T92:T283)</f>
        <v>17.833500000000001</v>
      </c>
      <c r="AR91" s="170" t="s">
        <v>79</v>
      </c>
      <c r="AT91" s="171" t="s">
        <v>71</v>
      </c>
      <c r="AU91" s="171" t="s">
        <v>79</v>
      </c>
      <c r="AY91" s="170" t="s">
        <v>133</v>
      </c>
      <c r="BK91" s="172">
        <f>SUM(BK92:BK283)</f>
        <v>0</v>
      </c>
    </row>
    <row r="92" spans="2:65" s="1" customFormat="1" ht="16.5" customHeight="1">
      <c r="B92" s="33"/>
      <c r="C92" s="175" t="s">
        <v>79</v>
      </c>
      <c r="D92" s="175" t="s">
        <v>135</v>
      </c>
      <c r="E92" s="176" t="s">
        <v>1242</v>
      </c>
      <c r="F92" s="177" t="s">
        <v>1243</v>
      </c>
      <c r="G92" s="178" t="s">
        <v>138</v>
      </c>
      <c r="H92" s="179">
        <v>19</v>
      </c>
      <c r="I92" s="180"/>
      <c r="J92" s="181">
        <f>ROUND(I92*H92,2)</f>
        <v>0</v>
      </c>
      <c r="K92" s="177" t="s">
        <v>139</v>
      </c>
      <c r="L92" s="37"/>
      <c r="M92" s="182" t="s">
        <v>1</v>
      </c>
      <c r="N92" s="183" t="s">
        <v>43</v>
      </c>
      <c r="O92" s="59"/>
      <c r="P92" s="184">
        <f>O92*H92</f>
        <v>0</v>
      </c>
      <c r="Q92" s="184">
        <v>0</v>
      </c>
      <c r="R92" s="184">
        <f>Q92*H92</f>
        <v>0</v>
      </c>
      <c r="S92" s="184">
        <v>0.28999999999999998</v>
      </c>
      <c r="T92" s="185">
        <f>S92*H92</f>
        <v>5.51</v>
      </c>
      <c r="AR92" s="16" t="s">
        <v>140</v>
      </c>
      <c r="AT92" s="16" t="s">
        <v>135</v>
      </c>
      <c r="AU92" s="16" t="s">
        <v>81</v>
      </c>
      <c r="AY92" s="16" t="s">
        <v>133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6" t="s">
        <v>79</v>
      </c>
      <c r="BK92" s="186">
        <f>ROUND(I92*H92,2)</f>
        <v>0</v>
      </c>
      <c r="BL92" s="16" t="s">
        <v>140</v>
      </c>
      <c r="BM92" s="16" t="s">
        <v>1244</v>
      </c>
    </row>
    <row r="93" spans="2:65" s="1" customFormat="1" ht="19.5">
      <c r="B93" s="33"/>
      <c r="C93" s="34"/>
      <c r="D93" s="187" t="s">
        <v>142</v>
      </c>
      <c r="E93" s="34"/>
      <c r="F93" s="188" t="s">
        <v>1245</v>
      </c>
      <c r="G93" s="34"/>
      <c r="H93" s="34"/>
      <c r="I93" s="103"/>
      <c r="J93" s="34"/>
      <c r="K93" s="34"/>
      <c r="L93" s="37"/>
      <c r="M93" s="189"/>
      <c r="N93" s="59"/>
      <c r="O93" s="59"/>
      <c r="P93" s="59"/>
      <c r="Q93" s="59"/>
      <c r="R93" s="59"/>
      <c r="S93" s="59"/>
      <c r="T93" s="60"/>
      <c r="AT93" s="16" t="s">
        <v>142</v>
      </c>
      <c r="AU93" s="16" t="s">
        <v>81</v>
      </c>
    </row>
    <row r="94" spans="2:65" s="11" customFormat="1" ht="11.25">
      <c r="B94" s="190"/>
      <c r="C94" s="191"/>
      <c r="D94" s="187" t="s">
        <v>144</v>
      </c>
      <c r="E94" s="192" t="s">
        <v>1</v>
      </c>
      <c r="F94" s="193" t="s">
        <v>1246</v>
      </c>
      <c r="G94" s="191"/>
      <c r="H94" s="192" t="s">
        <v>1</v>
      </c>
      <c r="I94" s="194"/>
      <c r="J94" s="191"/>
      <c r="K94" s="191"/>
      <c r="L94" s="195"/>
      <c r="M94" s="196"/>
      <c r="N94" s="197"/>
      <c r="O94" s="197"/>
      <c r="P94" s="197"/>
      <c r="Q94" s="197"/>
      <c r="R94" s="197"/>
      <c r="S94" s="197"/>
      <c r="T94" s="198"/>
      <c r="AT94" s="199" t="s">
        <v>144</v>
      </c>
      <c r="AU94" s="199" t="s">
        <v>81</v>
      </c>
      <c r="AV94" s="11" t="s">
        <v>79</v>
      </c>
      <c r="AW94" s="11" t="s">
        <v>33</v>
      </c>
      <c r="AX94" s="11" t="s">
        <v>72</v>
      </c>
      <c r="AY94" s="199" t="s">
        <v>133</v>
      </c>
    </row>
    <row r="95" spans="2:65" s="11" customFormat="1" ht="11.25">
      <c r="B95" s="190"/>
      <c r="C95" s="191"/>
      <c r="D95" s="187" t="s">
        <v>144</v>
      </c>
      <c r="E95" s="192" t="s">
        <v>1</v>
      </c>
      <c r="F95" s="193" t="s">
        <v>1247</v>
      </c>
      <c r="G95" s="191"/>
      <c r="H95" s="192" t="s">
        <v>1</v>
      </c>
      <c r="I95" s="194"/>
      <c r="J95" s="191"/>
      <c r="K95" s="191"/>
      <c r="L95" s="195"/>
      <c r="M95" s="196"/>
      <c r="N95" s="197"/>
      <c r="O95" s="197"/>
      <c r="P95" s="197"/>
      <c r="Q95" s="197"/>
      <c r="R95" s="197"/>
      <c r="S95" s="197"/>
      <c r="T95" s="198"/>
      <c r="AT95" s="199" t="s">
        <v>144</v>
      </c>
      <c r="AU95" s="199" t="s">
        <v>81</v>
      </c>
      <c r="AV95" s="11" t="s">
        <v>79</v>
      </c>
      <c r="AW95" s="11" t="s">
        <v>33</v>
      </c>
      <c r="AX95" s="11" t="s">
        <v>72</v>
      </c>
      <c r="AY95" s="199" t="s">
        <v>133</v>
      </c>
    </row>
    <row r="96" spans="2:65" s="12" customFormat="1" ht="11.25">
      <c r="B96" s="200"/>
      <c r="C96" s="201"/>
      <c r="D96" s="187" t="s">
        <v>144</v>
      </c>
      <c r="E96" s="202" t="s">
        <v>1</v>
      </c>
      <c r="F96" s="203" t="s">
        <v>1248</v>
      </c>
      <c r="G96" s="201"/>
      <c r="H96" s="204">
        <v>9.5</v>
      </c>
      <c r="I96" s="205"/>
      <c r="J96" s="201"/>
      <c r="K96" s="201"/>
      <c r="L96" s="206"/>
      <c r="M96" s="207"/>
      <c r="N96" s="208"/>
      <c r="O96" s="208"/>
      <c r="P96" s="208"/>
      <c r="Q96" s="208"/>
      <c r="R96" s="208"/>
      <c r="S96" s="208"/>
      <c r="T96" s="209"/>
      <c r="AT96" s="210" t="s">
        <v>144</v>
      </c>
      <c r="AU96" s="210" t="s">
        <v>81</v>
      </c>
      <c r="AV96" s="12" t="s">
        <v>81</v>
      </c>
      <c r="AW96" s="12" t="s">
        <v>33</v>
      </c>
      <c r="AX96" s="12" t="s">
        <v>72</v>
      </c>
      <c r="AY96" s="210" t="s">
        <v>133</v>
      </c>
    </row>
    <row r="97" spans="2:65" s="11" customFormat="1" ht="11.25">
      <c r="B97" s="190"/>
      <c r="C97" s="191"/>
      <c r="D97" s="187" t="s">
        <v>144</v>
      </c>
      <c r="E97" s="192" t="s">
        <v>1</v>
      </c>
      <c r="F97" s="193" t="s">
        <v>1249</v>
      </c>
      <c r="G97" s="191"/>
      <c r="H97" s="192" t="s">
        <v>1</v>
      </c>
      <c r="I97" s="194"/>
      <c r="J97" s="191"/>
      <c r="K97" s="191"/>
      <c r="L97" s="195"/>
      <c r="M97" s="196"/>
      <c r="N97" s="197"/>
      <c r="O97" s="197"/>
      <c r="P97" s="197"/>
      <c r="Q97" s="197"/>
      <c r="R97" s="197"/>
      <c r="S97" s="197"/>
      <c r="T97" s="198"/>
      <c r="AT97" s="199" t="s">
        <v>144</v>
      </c>
      <c r="AU97" s="199" t="s">
        <v>81</v>
      </c>
      <c r="AV97" s="11" t="s">
        <v>79</v>
      </c>
      <c r="AW97" s="11" t="s">
        <v>33</v>
      </c>
      <c r="AX97" s="11" t="s">
        <v>72</v>
      </c>
      <c r="AY97" s="199" t="s">
        <v>133</v>
      </c>
    </row>
    <row r="98" spans="2:65" s="12" customFormat="1" ht="11.25">
      <c r="B98" s="200"/>
      <c r="C98" s="201"/>
      <c r="D98" s="187" t="s">
        <v>144</v>
      </c>
      <c r="E98" s="202" t="s">
        <v>1</v>
      </c>
      <c r="F98" s="203" t="s">
        <v>1248</v>
      </c>
      <c r="G98" s="201"/>
      <c r="H98" s="204">
        <v>9.5</v>
      </c>
      <c r="I98" s="205"/>
      <c r="J98" s="201"/>
      <c r="K98" s="201"/>
      <c r="L98" s="206"/>
      <c r="M98" s="207"/>
      <c r="N98" s="208"/>
      <c r="O98" s="208"/>
      <c r="P98" s="208"/>
      <c r="Q98" s="208"/>
      <c r="R98" s="208"/>
      <c r="S98" s="208"/>
      <c r="T98" s="209"/>
      <c r="AT98" s="210" t="s">
        <v>144</v>
      </c>
      <c r="AU98" s="210" t="s">
        <v>81</v>
      </c>
      <c r="AV98" s="12" t="s">
        <v>81</v>
      </c>
      <c r="AW98" s="12" t="s">
        <v>33</v>
      </c>
      <c r="AX98" s="12" t="s">
        <v>72</v>
      </c>
      <c r="AY98" s="210" t="s">
        <v>133</v>
      </c>
    </row>
    <row r="99" spans="2:65" s="13" customFormat="1" ht="11.25">
      <c r="B99" s="211"/>
      <c r="C99" s="212"/>
      <c r="D99" s="187" t="s">
        <v>144</v>
      </c>
      <c r="E99" s="213" t="s">
        <v>1</v>
      </c>
      <c r="F99" s="214" t="s">
        <v>149</v>
      </c>
      <c r="G99" s="212"/>
      <c r="H99" s="215">
        <v>19</v>
      </c>
      <c r="I99" s="216"/>
      <c r="J99" s="212"/>
      <c r="K99" s="212"/>
      <c r="L99" s="217"/>
      <c r="M99" s="218"/>
      <c r="N99" s="219"/>
      <c r="O99" s="219"/>
      <c r="P99" s="219"/>
      <c r="Q99" s="219"/>
      <c r="R99" s="219"/>
      <c r="S99" s="219"/>
      <c r="T99" s="220"/>
      <c r="AT99" s="221" t="s">
        <v>144</v>
      </c>
      <c r="AU99" s="221" t="s">
        <v>81</v>
      </c>
      <c r="AV99" s="13" t="s">
        <v>140</v>
      </c>
      <c r="AW99" s="13" t="s">
        <v>33</v>
      </c>
      <c r="AX99" s="13" t="s">
        <v>79</v>
      </c>
      <c r="AY99" s="221" t="s">
        <v>133</v>
      </c>
    </row>
    <row r="100" spans="2:65" s="1" customFormat="1" ht="16.5" customHeight="1">
      <c r="B100" s="33"/>
      <c r="C100" s="175" t="s">
        <v>81</v>
      </c>
      <c r="D100" s="175" t="s">
        <v>135</v>
      </c>
      <c r="E100" s="176" t="s">
        <v>1250</v>
      </c>
      <c r="F100" s="177" t="s">
        <v>1251</v>
      </c>
      <c r="G100" s="178" t="s">
        <v>138</v>
      </c>
      <c r="H100" s="179">
        <v>7</v>
      </c>
      <c r="I100" s="180"/>
      <c r="J100" s="181">
        <f>ROUND(I100*H100,2)</f>
        <v>0</v>
      </c>
      <c r="K100" s="177" t="s">
        <v>139</v>
      </c>
      <c r="L100" s="37"/>
      <c r="M100" s="182" t="s">
        <v>1</v>
      </c>
      <c r="N100" s="183" t="s">
        <v>43</v>
      </c>
      <c r="O100" s="59"/>
      <c r="P100" s="184">
        <f>O100*H100</f>
        <v>0</v>
      </c>
      <c r="Q100" s="184">
        <v>0</v>
      </c>
      <c r="R100" s="184">
        <f>Q100*H100</f>
        <v>0</v>
      </c>
      <c r="S100" s="184">
        <v>0.44</v>
      </c>
      <c r="T100" s="185">
        <f>S100*H100</f>
        <v>3.08</v>
      </c>
      <c r="AR100" s="16" t="s">
        <v>140</v>
      </c>
      <c r="AT100" s="16" t="s">
        <v>135</v>
      </c>
      <c r="AU100" s="16" t="s">
        <v>81</v>
      </c>
      <c r="AY100" s="16" t="s">
        <v>133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6" t="s">
        <v>79</v>
      </c>
      <c r="BK100" s="186">
        <f>ROUND(I100*H100,2)</f>
        <v>0</v>
      </c>
      <c r="BL100" s="16" t="s">
        <v>140</v>
      </c>
      <c r="BM100" s="16" t="s">
        <v>1252</v>
      </c>
    </row>
    <row r="101" spans="2:65" s="1" customFormat="1" ht="19.5">
      <c r="B101" s="33"/>
      <c r="C101" s="34"/>
      <c r="D101" s="187" t="s">
        <v>142</v>
      </c>
      <c r="E101" s="34"/>
      <c r="F101" s="188" t="s">
        <v>1253</v>
      </c>
      <c r="G101" s="34"/>
      <c r="H101" s="34"/>
      <c r="I101" s="103"/>
      <c r="J101" s="34"/>
      <c r="K101" s="34"/>
      <c r="L101" s="37"/>
      <c r="M101" s="189"/>
      <c r="N101" s="59"/>
      <c r="O101" s="59"/>
      <c r="P101" s="59"/>
      <c r="Q101" s="59"/>
      <c r="R101" s="59"/>
      <c r="S101" s="59"/>
      <c r="T101" s="60"/>
      <c r="AT101" s="16" t="s">
        <v>142</v>
      </c>
      <c r="AU101" s="16" t="s">
        <v>81</v>
      </c>
    </row>
    <row r="102" spans="2:65" s="11" customFormat="1" ht="11.25">
      <c r="B102" s="190"/>
      <c r="C102" s="191"/>
      <c r="D102" s="187" t="s">
        <v>144</v>
      </c>
      <c r="E102" s="192" t="s">
        <v>1</v>
      </c>
      <c r="F102" s="193" t="s">
        <v>1246</v>
      </c>
      <c r="G102" s="191"/>
      <c r="H102" s="192" t="s">
        <v>1</v>
      </c>
      <c r="I102" s="194"/>
      <c r="J102" s="191"/>
      <c r="K102" s="191"/>
      <c r="L102" s="195"/>
      <c r="M102" s="196"/>
      <c r="N102" s="197"/>
      <c r="O102" s="197"/>
      <c r="P102" s="197"/>
      <c r="Q102" s="197"/>
      <c r="R102" s="197"/>
      <c r="S102" s="197"/>
      <c r="T102" s="198"/>
      <c r="AT102" s="199" t="s">
        <v>144</v>
      </c>
      <c r="AU102" s="199" t="s">
        <v>81</v>
      </c>
      <c r="AV102" s="11" t="s">
        <v>79</v>
      </c>
      <c r="AW102" s="11" t="s">
        <v>33</v>
      </c>
      <c r="AX102" s="11" t="s">
        <v>72</v>
      </c>
      <c r="AY102" s="199" t="s">
        <v>133</v>
      </c>
    </row>
    <row r="103" spans="2:65" s="12" customFormat="1" ht="11.25">
      <c r="B103" s="200"/>
      <c r="C103" s="201"/>
      <c r="D103" s="187" t="s">
        <v>144</v>
      </c>
      <c r="E103" s="202" t="s">
        <v>1</v>
      </c>
      <c r="F103" s="203" t="s">
        <v>199</v>
      </c>
      <c r="G103" s="201"/>
      <c r="H103" s="204">
        <v>7</v>
      </c>
      <c r="I103" s="205"/>
      <c r="J103" s="201"/>
      <c r="K103" s="201"/>
      <c r="L103" s="206"/>
      <c r="M103" s="207"/>
      <c r="N103" s="208"/>
      <c r="O103" s="208"/>
      <c r="P103" s="208"/>
      <c r="Q103" s="208"/>
      <c r="R103" s="208"/>
      <c r="S103" s="208"/>
      <c r="T103" s="209"/>
      <c r="AT103" s="210" t="s">
        <v>144</v>
      </c>
      <c r="AU103" s="210" t="s">
        <v>81</v>
      </c>
      <c r="AV103" s="12" t="s">
        <v>81</v>
      </c>
      <c r="AW103" s="12" t="s">
        <v>33</v>
      </c>
      <c r="AX103" s="12" t="s">
        <v>72</v>
      </c>
      <c r="AY103" s="210" t="s">
        <v>133</v>
      </c>
    </row>
    <row r="104" spans="2:65" s="13" customFormat="1" ht="11.25">
      <c r="B104" s="211"/>
      <c r="C104" s="212"/>
      <c r="D104" s="187" t="s">
        <v>144</v>
      </c>
      <c r="E104" s="213" t="s">
        <v>1</v>
      </c>
      <c r="F104" s="214" t="s">
        <v>149</v>
      </c>
      <c r="G104" s="212"/>
      <c r="H104" s="215">
        <v>7</v>
      </c>
      <c r="I104" s="216"/>
      <c r="J104" s="212"/>
      <c r="K104" s="212"/>
      <c r="L104" s="217"/>
      <c r="M104" s="218"/>
      <c r="N104" s="219"/>
      <c r="O104" s="219"/>
      <c r="P104" s="219"/>
      <c r="Q104" s="219"/>
      <c r="R104" s="219"/>
      <c r="S104" s="219"/>
      <c r="T104" s="220"/>
      <c r="AT104" s="221" t="s">
        <v>144</v>
      </c>
      <c r="AU104" s="221" t="s">
        <v>81</v>
      </c>
      <c r="AV104" s="13" t="s">
        <v>140</v>
      </c>
      <c r="AW104" s="13" t="s">
        <v>33</v>
      </c>
      <c r="AX104" s="13" t="s">
        <v>79</v>
      </c>
      <c r="AY104" s="221" t="s">
        <v>133</v>
      </c>
    </row>
    <row r="105" spans="2:65" s="1" customFormat="1" ht="16.5" customHeight="1">
      <c r="B105" s="33"/>
      <c r="C105" s="175" t="s">
        <v>156</v>
      </c>
      <c r="D105" s="175" t="s">
        <v>135</v>
      </c>
      <c r="E105" s="176" t="s">
        <v>1254</v>
      </c>
      <c r="F105" s="177" t="s">
        <v>1255</v>
      </c>
      <c r="G105" s="178" t="s">
        <v>138</v>
      </c>
      <c r="H105" s="179">
        <v>9.5</v>
      </c>
      <c r="I105" s="180"/>
      <c r="J105" s="181">
        <f>ROUND(I105*H105,2)</f>
        <v>0</v>
      </c>
      <c r="K105" s="177" t="s">
        <v>139</v>
      </c>
      <c r="L105" s="37"/>
      <c r="M105" s="182" t="s">
        <v>1</v>
      </c>
      <c r="N105" s="183" t="s">
        <v>43</v>
      </c>
      <c r="O105" s="59"/>
      <c r="P105" s="184">
        <f>O105*H105</f>
        <v>0</v>
      </c>
      <c r="Q105" s="184">
        <v>0</v>
      </c>
      <c r="R105" s="184">
        <f>Q105*H105</f>
        <v>0</v>
      </c>
      <c r="S105" s="184">
        <v>0.22</v>
      </c>
      <c r="T105" s="185">
        <f>S105*H105</f>
        <v>2.09</v>
      </c>
      <c r="AR105" s="16" t="s">
        <v>140</v>
      </c>
      <c r="AT105" s="16" t="s">
        <v>135</v>
      </c>
      <c r="AU105" s="16" t="s">
        <v>81</v>
      </c>
      <c r="AY105" s="16" t="s">
        <v>133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6" t="s">
        <v>79</v>
      </c>
      <c r="BK105" s="186">
        <f>ROUND(I105*H105,2)</f>
        <v>0</v>
      </c>
      <c r="BL105" s="16" t="s">
        <v>140</v>
      </c>
      <c r="BM105" s="16" t="s">
        <v>1256</v>
      </c>
    </row>
    <row r="106" spans="2:65" s="1" customFormat="1" ht="19.5">
      <c r="B106" s="33"/>
      <c r="C106" s="34"/>
      <c r="D106" s="187" t="s">
        <v>142</v>
      </c>
      <c r="E106" s="34"/>
      <c r="F106" s="188" t="s">
        <v>1257</v>
      </c>
      <c r="G106" s="34"/>
      <c r="H106" s="34"/>
      <c r="I106" s="103"/>
      <c r="J106" s="34"/>
      <c r="K106" s="34"/>
      <c r="L106" s="37"/>
      <c r="M106" s="189"/>
      <c r="N106" s="59"/>
      <c r="O106" s="59"/>
      <c r="P106" s="59"/>
      <c r="Q106" s="59"/>
      <c r="R106" s="59"/>
      <c r="S106" s="59"/>
      <c r="T106" s="60"/>
      <c r="AT106" s="16" t="s">
        <v>142</v>
      </c>
      <c r="AU106" s="16" t="s">
        <v>81</v>
      </c>
    </row>
    <row r="107" spans="2:65" s="11" customFormat="1" ht="11.25">
      <c r="B107" s="190"/>
      <c r="C107" s="191"/>
      <c r="D107" s="187" t="s">
        <v>144</v>
      </c>
      <c r="E107" s="192" t="s">
        <v>1</v>
      </c>
      <c r="F107" s="193" t="s">
        <v>1246</v>
      </c>
      <c r="G107" s="191"/>
      <c r="H107" s="192" t="s">
        <v>1</v>
      </c>
      <c r="I107" s="194"/>
      <c r="J107" s="191"/>
      <c r="K107" s="191"/>
      <c r="L107" s="195"/>
      <c r="M107" s="196"/>
      <c r="N107" s="197"/>
      <c r="O107" s="197"/>
      <c r="P107" s="197"/>
      <c r="Q107" s="197"/>
      <c r="R107" s="197"/>
      <c r="S107" s="197"/>
      <c r="T107" s="198"/>
      <c r="AT107" s="199" t="s">
        <v>144</v>
      </c>
      <c r="AU107" s="199" t="s">
        <v>81</v>
      </c>
      <c r="AV107" s="11" t="s">
        <v>79</v>
      </c>
      <c r="AW107" s="11" t="s">
        <v>33</v>
      </c>
      <c r="AX107" s="11" t="s">
        <v>72</v>
      </c>
      <c r="AY107" s="199" t="s">
        <v>133</v>
      </c>
    </row>
    <row r="108" spans="2:65" s="12" customFormat="1" ht="11.25">
      <c r="B108" s="200"/>
      <c r="C108" s="201"/>
      <c r="D108" s="187" t="s">
        <v>144</v>
      </c>
      <c r="E108" s="202" t="s">
        <v>1</v>
      </c>
      <c r="F108" s="203" t="s">
        <v>1248</v>
      </c>
      <c r="G108" s="201"/>
      <c r="H108" s="204">
        <v>9.5</v>
      </c>
      <c r="I108" s="205"/>
      <c r="J108" s="201"/>
      <c r="K108" s="201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144</v>
      </c>
      <c r="AU108" s="210" t="s">
        <v>81</v>
      </c>
      <c r="AV108" s="12" t="s">
        <v>81</v>
      </c>
      <c r="AW108" s="12" t="s">
        <v>33</v>
      </c>
      <c r="AX108" s="12" t="s">
        <v>79</v>
      </c>
      <c r="AY108" s="210" t="s">
        <v>133</v>
      </c>
    </row>
    <row r="109" spans="2:65" s="1" customFormat="1" ht="16.5" customHeight="1">
      <c r="B109" s="33"/>
      <c r="C109" s="175" t="s">
        <v>848</v>
      </c>
      <c r="D109" s="175" t="s">
        <v>135</v>
      </c>
      <c r="E109" s="176" t="s">
        <v>136</v>
      </c>
      <c r="F109" s="177" t="s">
        <v>137</v>
      </c>
      <c r="G109" s="178" t="s">
        <v>138</v>
      </c>
      <c r="H109" s="179">
        <v>9.5</v>
      </c>
      <c r="I109" s="180"/>
      <c r="J109" s="181">
        <f>ROUND(I109*H109,2)</f>
        <v>0</v>
      </c>
      <c r="K109" s="177" t="s">
        <v>139</v>
      </c>
      <c r="L109" s="37"/>
      <c r="M109" s="182" t="s">
        <v>1</v>
      </c>
      <c r="N109" s="183" t="s">
        <v>43</v>
      </c>
      <c r="O109" s="59"/>
      <c r="P109" s="184">
        <f>O109*H109</f>
        <v>0</v>
      </c>
      <c r="Q109" s="184">
        <v>0</v>
      </c>
      <c r="R109" s="184">
        <f>Q109*H109</f>
        <v>0</v>
      </c>
      <c r="S109" s="184">
        <v>0.625</v>
      </c>
      <c r="T109" s="185">
        <f>S109*H109</f>
        <v>5.9375</v>
      </c>
      <c r="AR109" s="16" t="s">
        <v>140</v>
      </c>
      <c r="AT109" s="16" t="s">
        <v>135</v>
      </c>
      <c r="AU109" s="16" t="s">
        <v>81</v>
      </c>
      <c r="AY109" s="16" t="s">
        <v>133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6" t="s">
        <v>79</v>
      </c>
      <c r="BK109" s="186">
        <f>ROUND(I109*H109,2)</f>
        <v>0</v>
      </c>
      <c r="BL109" s="16" t="s">
        <v>140</v>
      </c>
      <c r="BM109" s="16" t="s">
        <v>1258</v>
      </c>
    </row>
    <row r="110" spans="2:65" s="1" customFormat="1" ht="19.5">
      <c r="B110" s="33"/>
      <c r="C110" s="34"/>
      <c r="D110" s="187" t="s">
        <v>142</v>
      </c>
      <c r="E110" s="34"/>
      <c r="F110" s="188" t="s">
        <v>143</v>
      </c>
      <c r="G110" s="34"/>
      <c r="H110" s="34"/>
      <c r="I110" s="103"/>
      <c r="J110" s="34"/>
      <c r="K110" s="34"/>
      <c r="L110" s="37"/>
      <c r="M110" s="189"/>
      <c r="N110" s="59"/>
      <c r="O110" s="59"/>
      <c r="P110" s="59"/>
      <c r="Q110" s="59"/>
      <c r="R110" s="59"/>
      <c r="S110" s="59"/>
      <c r="T110" s="60"/>
      <c r="AT110" s="16" t="s">
        <v>142</v>
      </c>
      <c r="AU110" s="16" t="s">
        <v>81</v>
      </c>
    </row>
    <row r="111" spans="2:65" s="11" customFormat="1" ht="11.25">
      <c r="B111" s="190"/>
      <c r="C111" s="191"/>
      <c r="D111" s="187" t="s">
        <v>144</v>
      </c>
      <c r="E111" s="192" t="s">
        <v>1</v>
      </c>
      <c r="F111" s="193" t="s">
        <v>1246</v>
      </c>
      <c r="G111" s="191"/>
      <c r="H111" s="192" t="s">
        <v>1</v>
      </c>
      <c r="I111" s="194"/>
      <c r="J111" s="191"/>
      <c r="K111" s="191"/>
      <c r="L111" s="195"/>
      <c r="M111" s="196"/>
      <c r="N111" s="197"/>
      <c r="O111" s="197"/>
      <c r="P111" s="197"/>
      <c r="Q111" s="197"/>
      <c r="R111" s="197"/>
      <c r="S111" s="197"/>
      <c r="T111" s="198"/>
      <c r="AT111" s="199" t="s">
        <v>144</v>
      </c>
      <c r="AU111" s="199" t="s">
        <v>81</v>
      </c>
      <c r="AV111" s="11" t="s">
        <v>79</v>
      </c>
      <c r="AW111" s="11" t="s">
        <v>33</v>
      </c>
      <c r="AX111" s="11" t="s">
        <v>72</v>
      </c>
      <c r="AY111" s="199" t="s">
        <v>133</v>
      </c>
    </row>
    <row r="112" spans="2:65" s="12" customFormat="1" ht="11.25">
      <c r="B112" s="200"/>
      <c r="C112" s="201"/>
      <c r="D112" s="187" t="s">
        <v>144</v>
      </c>
      <c r="E112" s="202" t="s">
        <v>1</v>
      </c>
      <c r="F112" s="203" t="s">
        <v>1248</v>
      </c>
      <c r="G112" s="201"/>
      <c r="H112" s="204">
        <v>9.5</v>
      </c>
      <c r="I112" s="205"/>
      <c r="J112" s="201"/>
      <c r="K112" s="201"/>
      <c r="L112" s="206"/>
      <c r="M112" s="207"/>
      <c r="N112" s="208"/>
      <c r="O112" s="208"/>
      <c r="P112" s="208"/>
      <c r="Q112" s="208"/>
      <c r="R112" s="208"/>
      <c r="S112" s="208"/>
      <c r="T112" s="209"/>
      <c r="AT112" s="210" t="s">
        <v>144</v>
      </c>
      <c r="AU112" s="210" t="s">
        <v>81</v>
      </c>
      <c r="AV112" s="12" t="s">
        <v>81</v>
      </c>
      <c r="AW112" s="12" t="s">
        <v>33</v>
      </c>
      <c r="AX112" s="12" t="s">
        <v>79</v>
      </c>
      <c r="AY112" s="210" t="s">
        <v>133</v>
      </c>
    </row>
    <row r="113" spans="2:65" s="1" customFormat="1" ht="16.5" customHeight="1">
      <c r="B113" s="33"/>
      <c r="C113" s="175" t="s">
        <v>140</v>
      </c>
      <c r="D113" s="175" t="s">
        <v>135</v>
      </c>
      <c r="E113" s="176" t="s">
        <v>1259</v>
      </c>
      <c r="F113" s="177" t="s">
        <v>1260</v>
      </c>
      <c r="G113" s="178" t="s">
        <v>138</v>
      </c>
      <c r="H113" s="179">
        <v>9.5</v>
      </c>
      <c r="I113" s="180"/>
      <c r="J113" s="181">
        <f>ROUND(I113*H113,2)</f>
        <v>0</v>
      </c>
      <c r="K113" s="177" t="s">
        <v>139</v>
      </c>
      <c r="L113" s="37"/>
      <c r="M113" s="182" t="s">
        <v>1</v>
      </c>
      <c r="N113" s="183" t="s">
        <v>43</v>
      </c>
      <c r="O113" s="59"/>
      <c r="P113" s="184">
        <f>O113*H113</f>
        <v>0</v>
      </c>
      <c r="Q113" s="184">
        <v>4.0000000000000003E-5</v>
      </c>
      <c r="R113" s="184">
        <f>Q113*H113</f>
        <v>3.8000000000000002E-4</v>
      </c>
      <c r="S113" s="184">
        <v>0.128</v>
      </c>
      <c r="T113" s="185">
        <f>S113*H113</f>
        <v>1.216</v>
      </c>
      <c r="AR113" s="16" t="s">
        <v>140</v>
      </c>
      <c r="AT113" s="16" t="s">
        <v>135</v>
      </c>
      <c r="AU113" s="16" t="s">
        <v>81</v>
      </c>
      <c r="AY113" s="16" t="s">
        <v>133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6" t="s">
        <v>79</v>
      </c>
      <c r="BK113" s="186">
        <f>ROUND(I113*H113,2)</f>
        <v>0</v>
      </c>
      <c r="BL113" s="16" t="s">
        <v>140</v>
      </c>
      <c r="BM113" s="16" t="s">
        <v>1261</v>
      </c>
    </row>
    <row r="114" spans="2:65" s="1" customFormat="1" ht="19.5">
      <c r="B114" s="33"/>
      <c r="C114" s="34"/>
      <c r="D114" s="187" t="s">
        <v>142</v>
      </c>
      <c r="E114" s="34"/>
      <c r="F114" s="188" t="s">
        <v>1262</v>
      </c>
      <c r="G114" s="34"/>
      <c r="H114" s="34"/>
      <c r="I114" s="103"/>
      <c r="J114" s="34"/>
      <c r="K114" s="34"/>
      <c r="L114" s="37"/>
      <c r="M114" s="189"/>
      <c r="N114" s="59"/>
      <c r="O114" s="59"/>
      <c r="P114" s="59"/>
      <c r="Q114" s="59"/>
      <c r="R114" s="59"/>
      <c r="S114" s="59"/>
      <c r="T114" s="60"/>
      <c r="AT114" s="16" t="s">
        <v>142</v>
      </c>
      <c r="AU114" s="16" t="s">
        <v>81</v>
      </c>
    </row>
    <row r="115" spans="2:65" s="11" customFormat="1" ht="11.25">
      <c r="B115" s="190"/>
      <c r="C115" s="191"/>
      <c r="D115" s="187" t="s">
        <v>144</v>
      </c>
      <c r="E115" s="192" t="s">
        <v>1</v>
      </c>
      <c r="F115" s="193" t="s">
        <v>1263</v>
      </c>
      <c r="G115" s="191"/>
      <c r="H115" s="192" t="s">
        <v>1</v>
      </c>
      <c r="I115" s="194"/>
      <c r="J115" s="191"/>
      <c r="K115" s="191"/>
      <c r="L115" s="195"/>
      <c r="M115" s="196"/>
      <c r="N115" s="197"/>
      <c r="O115" s="197"/>
      <c r="P115" s="197"/>
      <c r="Q115" s="197"/>
      <c r="R115" s="197"/>
      <c r="S115" s="197"/>
      <c r="T115" s="198"/>
      <c r="AT115" s="199" t="s">
        <v>144</v>
      </c>
      <c r="AU115" s="199" t="s">
        <v>81</v>
      </c>
      <c r="AV115" s="11" t="s">
        <v>79</v>
      </c>
      <c r="AW115" s="11" t="s">
        <v>33</v>
      </c>
      <c r="AX115" s="11" t="s">
        <v>72</v>
      </c>
      <c r="AY115" s="199" t="s">
        <v>133</v>
      </c>
    </row>
    <row r="116" spans="2:65" s="11" customFormat="1" ht="11.25">
      <c r="B116" s="190"/>
      <c r="C116" s="191"/>
      <c r="D116" s="187" t="s">
        <v>144</v>
      </c>
      <c r="E116" s="192" t="s">
        <v>1</v>
      </c>
      <c r="F116" s="193" t="s">
        <v>1264</v>
      </c>
      <c r="G116" s="191"/>
      <c r="H116" s="192" t="s">
        <v>1</v>
      </c>
      <c r="I116" s="194"/>
      <c r="J116" s="191"/>
      <c r="K116" s="191"/>
      <c r="L116" s="195"/>
      <c r="M116" s="196"/>
      <c r="N116" s="197"/>
      <c r="O116" s="197"/>
      <c r="P116" s="197"/>
      <c r="Q116" s="197"/>
      <c r="R116" s="197"/>
      <c r="S116" s="197"/>
      <c r="T116" s="198"/>
      <c r="AT116" s="199" t="s">
        <v>144</v>
      </c>
      <c r="AU116" s="199" t="s">
        <v>81</v>
      </c>
      <c r="AV116" s="11" t="s">
        <v>79</v>
      </c>
      <c r="AW116" s="11" t="s">
        <v>33</v>
      </c>
      <c r="AX116" s="11" t="s">
        <v>72</v>
      </c>
      <c r="AY116" s="199" t="s">
        <v>133</v>
      </c>
    </row>
    <row r="117" spans="2:65" s="12" customFormat="1" ht="11.25">
      <c r="B117" s="200"/>
      <c r="C117" s="201"/>
      <c r="D117" s="187" t="s">
        <v>144</v>
      </c>
      <c r="E117" s="202" t="s">
        <v>1</v>
      </c>
      <c r="F117" s="203" t="s">
        <v>1248</v>
      </c>
      <c r="G117" s="201"/>
      <c r="H117" s="204">
        <v>9.5</v>
      </c>
      <c r="I117" s="205"/>
      <c r="J117" s="201"/>
      <c r="K117" s="201"/>
      <c r="L117" s="206"/>
      <c r="M117" s="207"/>
      <c r="N117" s="208"/>
      <c r="O117" s="208"/>
      <c r="P117" s="208"/>
      <c r="Q117" s="208"/>
      <c r="R117" s="208"/>
      <c r="S117" s="208"/>
      <c r="T117" s="209"/>
      <c r="AT117" s="210" t="s">
        <v>144</v>
      </c>
      <c r="AU117" s="210" t="s">
        <v>81</v>
      </c>
      <c r="AV117" s="12" t="s">
        <v>81</v>
      </c>
      <c r="AW117" s="12" t="s">
        <v>33</v>
      </c>
      <c r="AX117" s="12" t="s">
        <v>79</v>
      </c>
      <c r="AY117" s="210" t="s">
        <v>133</v>
      </c>
    </row>
    <row r="118" spans="2:65" s="1" customFormat="1" ht="16.5" customHeight="1">
      <c r="B118" s="33"/>
      <c r="C118" s="175" t="s">
        <v>172</v>
      </c>
      <c r="D118" s="175" t="s">
        <v>135</v>
      </c>
      <c r="E118" s="176" t="s">
        <v>194</v>
      </c>
      <c r="F118" s="177" t="s">
        <v>195</v>
      </c>
      <c r="G118" s="178" t="s">
        <v>196</v>
      </c>
      <c r="H118" s="179">
        <v>1</v>
      </c>
      <c r="I118" s="180"/>
      <c r="J118" s="181">
        <f>ROUND(I118*H118,2)</f>
        <v>0</v>
      </c>
      <c r="K118" s="177" t="s">
        <v>139</v>
      </c>
      <c r="L118" s="37"/>
      <c r="M118" s="182" t="s">
        <v>1</v>
      </c>
      <c r="N118" s="183" t="s">
        <v>43</v>
      </c>
      <c r="O118" s="59"/>
      <c r="P118" s="184">
        <f>O118*H118</f>
        <v>0</v>
      </c>
      <c r="Q118" s="184">
        <v>8.6800000000000002E-3</v>
      </c>
      <c r="R118" s="184">
        <f>Q118*H118</f>
        <v>8.6800000000000002E-3</v>
      </c>
      <c r="S118" s="184">
        <v>0</v>
      </c>
      <c r="T118" s="185">
        <f>S118*H118</f>
        <v>0</v>
      </c>
      <c r="AR118" s="16" t="s">
        <v>140</v>
      </c>
      <c r="AT118" s="16" t="s">
        <v>135</v>
      </c>
      <c r="AU118" s="16" t="s">
        <v>81</v>
      </c>
      <c r="AY118" s="16" t="s">
        <v>133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6" t="s">
        <v>79</v>
      </c>
      <c r="BK118" s="186">
        <f>ROUND(I118*H118,2)</f>
        <v>0</v>
      </c>
      <c r="BL118" s="16" t="s">
        <v>140</v>
      </c>
      <c r="BM118" s="16" t="s">
        <v>1265</v>
      </c>
    </row>
    <row r="119" spans="2:65" s="1" customFormat="1" ht="29.25">
      <c r="B119" s="33"/>
      <c r="C119" s="34"/>
      <c r="D119" s="187" t="s">
        <v>142</v>
      </c>
      <c r="E119" s="34"/>
      <c r="F119" s="188" t="s">
        <v>1266</v>
      </c>
      <c r="G119" s="34"/>
      <c r="H119" s="34"/>
      <c r="I119" s="103"/>
      <c r="J119" s="34"/>
      <c r="K119" s="34"/>
      <c r="L119" s="37"/>
      <c r="M119" s="189"/>
      <c r="N119" s="59"/>
      <c r="O119" s="59"/>
      <c r="P119" s="59"/>
      <c r="Q119" s="59"/>
      <c r="R119" s="59"/>
      <c r="S119" s="59"/>
      <c r="T119" s="60"/>
      <c r="AT119" s="16" t="s">
        <v>142</v>
      </c>
      <c r="AU119" s="16" t="s">
        <v>81</v>
      </c>
    </row>
    <row r="120" spans="2:65" s="11" customFormat="1" ht="11.25">
      <c r="B120" s="190"/>
      <c r="C120" s="191"/>
      <c r="D120" s="187" t="s">
        <v>144</v>
      </c>
      <c r="E120" s="192" t="s">
        <v>1</v>
      </c>
      <c r="F120" s="193" t="s">
        <v>1267</v>
      </c>
      <c r="G120" s="191"/>
      <c r="H120" s="192" t="s">
        <v>1</v>
      </c>
      <c r="I120" s="194"/>
      <c r="J120" s="191"/>
      <c r="K120" s="191"/>
      <c r="L120" s="195"/>
      <c r="M120" s="196"/>
      <c r="N120" s="197"/>
      <c r="O120" s="197"/>
      <c r="P120" s="197"/>
      <c r="Q120" s="197"/>
      <c r="R120" s="197"/>
      <c r="S120" s="197"/>
      <c r="T120" s="198"/>
      <c r="AT120" s="199" t="s">
        <v>144</v>
      </c>
      <c r="AU120" s="199" t="s">
        <v>81</v>
      </c>
      <c r="AV120" s="11" t="s">
        <v>79</v>
      </c>
      <c r="AW120" s="11" t="s">
        <v>33</v>
      </c>
      <c r="AX120" s="11" t="s">
        <v>72</v>
      </c>
      <c r="AY120" s="199" t="s">
        <v>133</v>
      </c>
    </row>
    <row r="121" spans="2:65" s="12" customFormat="1" ht="11.25">
      <c r="B121" s="200"/>
      <c r="C121" s="201"/>
      <c r="D121" s="187" t="s">
        <v>144</v>
      </c>
      <c r="E121" s="202" t="s">
        <v>1</v>
      </c>
      <c r="F121" s="203" t="s">
        <v>1001</v>
      </c>
      <c r="G121" s="201"/>
      <c r="H121" s="204">
        <v>1</v>
      </c>
      <c r="I121" s="205"/>
      <c r="J121" s="201"/>
      <c r="K121" s="201"/>
      <c r="L121" s="206"/>
      <c r="M121" s="207"/>
      <c r="N121" s="208"/>
      <c r="O121" s="208"/>
      <c r="P121" s="208"/>
      <c r="Q121" s="208"/>
      <c r="R121" s="208"/>
      <c r="S121" s="208"/>
      <c r="T121" s="209"/>
      <c r="AT121" s="210" t="s">
        <v>144</v>
      </c>
      <c r="AU121" s="210" t="s">
        <v>81</v>
      </c>
      <c r="AV121" s="12" t="s">
        <v>81</v>
      </c>
      <c r="AW121" s="12" t="s">
        <v>33</v>
      </c>
      <c r="AX121" s="12" t="s">
        <v>79</v>
      </c>
      <c r="AY121" s="210" t="s">
        <v>133</v>
      </c>
    </row>
    <row r="122" spans="2:65" s="1" customFormat="1" ht="16.5" customHeight="1">
      <c r="B122" s="33"/>
      <c r="C122" s="175" t="s">
        <v>177</v>
      </c>
      <c r="D122" s="175" t="s">
        <v>135</v>
      </c>
      <c r="E122" s="176" t="s">
        <v>202</v>
      </c>
      <c r="F122" s="177" t="s">
        <v>203</v>
      </c>
      <c r="G122" s="178" t="s">
        <v>196</v>
      </c>
      <c r="H122" s="179">
        <v>2</v>
      </c>
      <c r="I122" s="180"/>
      <c r="J122" s="181">
        <f>ROUND(I122*H122,2)</f>
        <v>0</v>
      </c>
      <c r="K122" s="177" t="s">
        <v>139</v>
      </c>
      <c r="L122" s="37"/>
      <c r="M122" s="182" t="s">
        <v>1</v>
      </c>
      <c r="N122" s="183" t="s">
        <v>43</v>
      </c>
      <c r="O122" s="59"/>
      <c r="P122" s="184">
        <f>O122*H122</f>
        <v>0</v>
      </c>
      <c r="Q122" s="184">
        <v>3.6900000000000002E-2</v>
      </c>
      <c r="R122" s="184">
        <f>Q122*H122</f>
        <v>7.3800000000000004E-2</v>
      </c>
      <c r="S122" s="184">
        <v>0</v>
      </c>
      <c r="T122" s="185">
        <f>S122*H122</f>
        <v>0</v>
      </c>
      <c r="AR122" s="16" t="s">
        <v>140</v>
      </c>
      <c r="AT122" s="16" t="s">
        <v>135</v>
      </c>
      <c r="AU122" s="16" t="s">
        <v>81</v>
      </c>
      <c r="AY122" s="16" t="s">
        <v>133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6" t="s">
        <v>79</v>
      </c>
      <c r="BK122" s="186">
        <f>ROUND(I122*H122,2)</f>
        <v>0</v>
      </c>
      <c r="BL122" s="16" t="s">
        <v>140</v>
      </c>
      <c r="BM122" s="16" t="s">
        <v>1268</v>
      </c>
    </row>
    <row r="123" spans="2:65" s="1" customFormat="1" ht="11.25">
      <c r="B123" s="33"/>
      <c r="C123" s="34"/>
      <c r="D123" s="187" t="s">
        <v>142</v>
      </c>
      <c r="E123" s="34"/>
      <c r="F123" s="188" t="s">
        <v>203</v>
      </c>
      <c r="G123" s="34"/>
      <c r="H123" s="34"/>
      <c r="I123" s="103"/>
      <c r="J123" s="34"/>
      <c r="K123" s="34"/>
      <c r="L123" s="37"/>
      <c r="M123" s="189"/>
      <c r="N123" s="59"/>
      <c r="O123" s="59"/>
      <c r="P123" s="59"/>
      <c r="Q123" s="59"/>
      <c r="R123" s="59"/>
      <c r="S123" s="59"/>
      <c r="T123" s="60"/>
      <c r="AT123" s="16" t="s">
        <v>142</v>
      </c>
      <c r="AU123" s="16" t="s">
        <v>81</v>
      </c>
    </row>
    <row r="124" spans="2:65" s="11" customFormat="1" ht="11.25">
      <c r="B124" s="190"/>
      <c r="C124" s="191"/>
      <c r="D124" s="187" t="s">
        <v>144</v>
      </c>
      <c r="E124" s="192" t="s">
        <v>1</v>
      </c>
      <c r="F124" s="193" t="s">
        <v>1267</v>
      </c>
      <c r="G124" s="191"/>
      <c r="H124" s="192" t="s">
        <v>1</v>
      </c>
      <c r="I124" s="194"/>
      <c r="J124" s="191"/>
      <c r="K124" s="191"/>
      <c r="L124" s="195"/>
      <c r="M124" s="196"/>
      <c r="N124" s="197"/>
      <c r="O124" s="197"/>
      <c r="P124" s="197"/>
      <c r="Q124" s="197"/>
      <c r="R124" s="197"/>
      <c r="S124" s="197"/>
      <c r="T124" s="198"/>
      <c r="AT124" s="199" t="s">
        <v>144</v>
      </c>
      <c r="AU124" s="199" t="s">
        <v>81</v>
      </c>
      <c r="AV124" s="11" t="s">
        <v>79</v>
      </c>
      <c r="AW124" s="11" t="s">
        <v>33</v>
      </c>
      <c r="AX124" s="11" t="s">
        <v>72</v>
      </c>
      <c r="AY124" s="199" t="s">
        <v>133</v>
      </c>
    </row>
    <row r="125" spans="2:65" s="12" customFormat="1" ht="11.25">
      <c r="B125" s="200"/>
      <c r="C125" s="201"/>
      <c r="D125" s="187" t="s">
        <v>144</v>
      </c>
      <c r="E125" s="202" t="s">
        <v>1</v>
      </c>
      <c r="F125" s="203" t="s">
        <v>1269</v>
      </c>
      <c r="G125" s="201"/>
      <c r="H125" s="204">
        <v>2</v>
      </c>
      <c r="I125" s="205"/>
      <c r="J125" s="201"/>
      <c r="K125" s="201"/>
      <c r="L125" s="206"/>
      <c r="M125" s="207"/>
      <c r="N125" s="208"/>
      <c r="O125" s="208"/>
      <c r="P125" s="208"/>
      <c r="Q125" s="208"/>
      <c r="R125" s="208"/>
      <c r="S125" s="208"/>
      <c r="T125" s="209"/>
      <c r="AT125" s="210" t="s">
        <v>144</v>
      </c>
      <c r="AU125" s="210" t="s">
        <v>81</v>
      </c>
      <c r="AV125" s="12" t="s">
        <v>81</v>
      </c>
      <c r="AW125" s="12" t="s">
        <v>33</v>
      </c>
      <c r="AX125" s="12" t="s">
        <v>79</v>
      </c>
      <c r="AY125" s="210" t="s">
        <v>133</v>
      </c>
    </row>
    <row r="126" spans="2:65" s="1" customFormat="1" ht="16.5" customHeight="1">
      <c r="B126" s="33"/>
      <c r="C126" s="175" t="s">
        <v>183</v>
      </c>
      <c r="D126" s="175" t="s">
        <v>135</v>
      </c>
      <c r="E126" s="176" t="s">
        <v>209</v>
      </c>
      <c r="F126" s="177" t="s">
        <v>210</v>
      </c>
      <c r="G126" s="178" t="s">
        <v>211</v>
      </c>
      <c r="H126" s="179">
        <v>5.0419999999999998</v>
      </c>
      <c r="I126" s="180"/>
      <c r="J126" s="181">
        <f>ROUND(I126*H126,2)</f>
        <v>0</v>
      </c>
      <c r="K126" s="177" t="s">
        <v>139</v>
      </c>
      <c r="L126" s="37"/>
      <c r="M126" s="182" t="s">
        <v>1</v>
      </c>
      <c r="N126" s="183" t="s">
        <v>43</v>
      </c>
      <c r="O126" s="59"/>
      <c r="P126" s="184">
        <f>O126*H126</f>
        <v>0</v>
      </c>
      <c r="Q126" s="184">
        <v>0</v>
      </c>
      <c r="R126" s="184">
        <f>Q126*H126</f>
        <v>0</v>
      </c>
      <c r="S126" s="184">
        <v>0</v>
      </c>
      <c r="T126" s="185">
        <f>S126*H126</f>
        <v>0</v>
      </c>
      <c r="AR126" s="16" t="s">
        <v>140</v>
      </c>
      <c r="AT126" s="16" t="s">
        <v>135</v>
      </c>
      <c r="AU126" s="16" t="s">
        <v>81</v>
      </c>
      <c r="AY126" s="16" t="s">
        <v>133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6" t="s">
        <v>79</v>
      </c>
      <c r="BK126" s="186">
        <f>ROUND(I126*H126,2)</f>
        <v>0</v>
      </c>
      <c r="BL126" s="16" t="s">
        <v>140</v>
      </c>
      <c r="BM126" s="16" t="s">
        <v>1270</v>
      </c>
    </row>
    <row r="127" spans="2:65" s="1" customFormat="1" ht="11.25">
      <c r="B127" s="33"/>
      <c r="C127" s="34"/>
      <c r="D127" s="187" t="s">
        <v>142</v>
      </c>
      <c r="E127" s="34"/>
      <c r="F127" s="188" t="s">
        <v>210</v>
      </c>
      <c r="G127" s="34"/>
      <c r="H127" s="34"/>
      <c r="I127" s="103"/>
      <c r="J127" s="34"/>
      <c r="K127" s="34"/>
      <c r="L127" s="37"/>
      <c r="M127" s="189"/>
      <c r="N127" s="59"/>
      <c r="O127" s="59"/>
      <c r="P127" s="59"/>
      <c r="Q127" s="59"/>
      <c r="R127" s="59"/>
      <c r="S127" s="59"/>
      <c r="T127" s="60"/>
      <c r="AT127" s="16" t="s">
        <v>142</v>
      </c>
      <c r="AU127" s="16" t="s">
        <v>81</v>
      </c>
    </row>
    <row r="128" spans="2:65" s="12" customFormat="1" ht="11.25">
      <c r="B128" s="200"/>
      <c r="C128" s="201"/>
      <c r="D128" s="187" t="s">
        <v>144</v>
      </c>
      <c r="E128" s="202" t="s">
        <v>1</v>
      </c>
      <c r="F128" s="203" t="s">
        <v>1271</v>
      </c>
      <c r="G128" s="201"/>
      <c r="H128" s="204">
        <v>3.2549999999999999</v>
      </c>
      <c r="I128" s="205"/>
      <c r="J128" s="201"/>
      <c r="K128" s="201"/>
      <c r="L128" s="206"/>
      <c r="M128" s="207"/>
      <c r="N128" s="208"/>
      <c r="O128" s="208"/>
      <c r="P128" s="208"/>
      <c r="Q128" s="208"/>
      <c r="R128" s="208"/>
      <c r="S128" s="208"/>
      <c r="T128" s="209"/>
      <c r="AT128" s="210" t="s">
        <v>144</v>
      </c>
      <c r="AU128" s="210" t="s">
        <v>81</v>
      </c>
      <c r="AV128" s="12" t="s">
        <v>81</v>
      </c>
      <c r="AW128" s="12" t="s">
        <v>33</v>
      </c>
      <c r="AX128" s="12" t="s">
        <v>72</v>
      </c>
      <c r="AY128" s="210" t="s">
        <v>133</v>
      </c>
    </row>
    <row r="129" spans="2:65" s="12" customFormat="1" ht="11.25">
      <c r="B129" s="200"/>
      <c r="C129" s="201"/>
      <c r="D129" s="187" t="s">
        <v>144</v>
      </c>
      <c r="E129" s="202" t="s">
        <v>1</v>
      </c>
      <c r="F129" s="203" t="s">
        <v>1272</v>
      </c>
      <c r="G129" s="201"/>
      <c r="H129" s="204">
        <v>1.7869999999999999</v>
      </c>
      <c r="I129" s="205"/>
      <c r="J129" s="201"/>
      <c r="K129" s="201"/>
      <c r="L129" s="206"/>
      <c r="M129" s="207"/>
      <c r="N129" s="208"/>
      <c r="O129" s="208"/>
      <c r="P129" s="208"/>
      <c r="Q129" s="208"/>
      <c r="R129" s="208"/>
      <c r="S129" s="208"/>
      <c r="T129" s="209"/>
      <c r="AT129" s="210" t="s">
        <v>144</v>
      </c>
      <c r="AU129" s="210" t="s">
        <v>81</v>
      </c>
      <c r="AV129" s="12" t="s">
        <v>81</v>
      </c>
      <c r="AW129" s="12" t="s">
        <v>33</v>
      </c>
      <c r="AX129" s="12" t="s">
        <v>72</v>
      </c>
      <c r="AY129" s="210" t="s">
        <v>133</v>
      </c>
    </row>
    <row r="130" spans="2:65" s="13" customFormat="1" ht="11.25">
      <c r="B130" s="211"/>
      <c r="C130" s="212"/>
      <c r="D130" s="187" t="s">
        <v>144</v>
      </c>
      <c r="E130" s="213" t="s">
        <v>1</v>
      </c>
      <c r="F130" s="214" t="s">
        <v>149</v>
      </c>
      <c r="G130" s="212"/>
      <c r="H130" s="215">
        <v>5.0419999999999998</v>
      </c>
      <c r="I130" s="216"/>
      <c r="J130" s="212"/>
      <c r="K130" s="212"/>
      <c r="L130" s="217"/>
      <c r="M130" s="218"/>
      <c r="N130" s="219"/>
      <c r="O130" s="219"/>
      <c r="P130" s="219"/>
      <c r="Q130" s="219"/>
      <c r="R130" s="219"/>
      <c r="S130" s="219"/>
      <c r="T130" s="220"/>
      <c r="AT130" s="221" t="s">
        <v>144</v>
      </c>
      <c r="AU130" s="221" t="s">
        <v>81</v>
      </c>
      <c r="AV130" s="13" t="s">
        <v>140</v>
      </c>
      <c r="AW130" s="13" t="s">
        <v>33</v>
      </c>
      <c r="AX130" s="13" t="s">
        <v>79</v>
      </c>
      <c r="AY130" s="221" t="s">
        <v>133</v>
      </c>
    </row>
    <row r="131" spans="2:65" s="1" customFormat="1" ht="16.5" customHeight="1">
      <c r="B131" s="33"/>
      <c r="C131" s="175" t="s">
        <v>188</v>
      </c>
      <c r="D131" s="175" t="s">
        <v>135</v>
      </c>
      <c r="E131" s="176" t="s">
        <v>222</v>
      </c>
      <c r="F131" s="177" t="s">
        <v>223</v>
      </c>
      <c r="G131" s="178" t="s">
        <v>211</v>
      </c>
      <c r="H131" s="179">
        <v>37.884</v>
      </c>
      <c r="I131" s="180"/>
      <c r="J131" s="181">
        <f>ROUND(I131*H131,2)</f>
        <v>0</v>
      </c>
      <c r="K131" s="177" t="s">
        <v>139</v>
      </c>
      <c r="L131" s="37"/>
      <c r="M131" s="182" t="s">
        <v>1</v>
      </c>
      <c r="N131" s="183" t="s">
        <v>43</v>
      </c>
      <c r="O131" s="59"/>
      <c r="P131" s="184">
        <f>O131*H131</f>
        <v>0</v>
      </c>
      <c r="Q131" s="184">
        <v>0</v>
      </c>
      <c r="R131" s="184">
        <f>Q131*H131</f>
        <v>0</v>
      </c>
      <c r="S131" s="184">
        <v>0</v>
      </c>
      <c r="T131" s="185">
        <f>S131*H131</f>
        <v>0</v>
      </c>
      <c r="AR131" s="16" t="s">
        <v>140</v>
      </c>
      <c r="AT131" s="16" t="s">
        <v>135</v>
      </c>
      <c r="AU131" s="16" t="s">
        <v>81</v>
      </c>
      <c r="AY131" s="16" t="s">
        <v>133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6" t="s">
        <v>79</v>
      </c>
      <c r="BK131" s="186">
        <f>ROUND(I131*H131,2)</f>
        <v>0</v>
      </c>
      <c r="BL131" s="16" t="s">
        <v>140</v>
      </c>
      <c r="BM131" s="16" t="s">
        <v>1273</v>
      </c>
    </row>
    <row r="132" spans="2:65" s="1" customFormat="1" ht="11.25">
      <c r="B132" s="33"/>
      <c r="C132" s="34"/>
      <c r="D132" s="187" t="s">
        <v>142</v>
      </c>
      <c r="E132" s="34"/>
      <c r="F132" s="188" t="s">
        <v>223</v>
      </c>
      <c r="G132" s="34"/>
      <c r="H132" s="34"/>
      <c r="I132" s="103"/>
      <c r="J132" s="34"/>
      <c r="K132" s="34"/>
      <c r="L132" s="37"/>
      <c r="M132" s="189"/>
      <c r="N132" s="59"/>
      <c r="O132" s="59"/>
      <c r="P132" s="59"/>
      <c r="Q132" s="59"/>
      <c r="R132" s="59"/>
      <c r="S132" s="59"/>
      <c r="T132" s="60"/>
      <c r="AT132" s="16" t="s">
        <v>142</v>
      </c>
      <c r="AU132" s="16" t="s">
        <v>81</v>
      </c>
    </row>
    <row r="133" spans="2:65" s="11" customFormat="1" ht="11.25">
      <c r="B133" s="190"/>
      <c r="C133" s="191"/>
      <c r="D133" s="187" t="s">
        <v>144</v>
      </c>
      <c r="E133" s="192" t="s">
        <v>1</v>
      </c>
      <c r="F133" s="193" t="s">
        <v>1246</v>
      </c>
      <c r="G133" s="191"/>
      <c r="H133" s="192" t="s">
        <v>1</v>
      </c>
      <c r="I133" s="194"/>
      <c r="J133" s="191"/>
      <c r="K133" s="191"/>
      <c r="L133" s="195"/>
      <c r="M133" s="196"/>
      <c r="N133" s="197"/>
      <c r="O133" s="197"/>
      <c r="P133" s="197"/>
      <c r="Q133" s="197"/>
      <c r="R133" s="197"/>
      <c r="S133" s="197"/>
      <c r="T133" s="198"/>
      <c r="AT133" s="199" t="s">
        <v>144</v>
      </c>
      <c r="AU133" s="199" t="s">
        <v>81</v>
      </c>
      <c r="AV133" s="11" t="s">
        <v>79</v>
      </c>
      <c r="AW133" s="11" t="s">
        <v>33</v>
      </c>
      <c r="AX133" s="11" t="s">
        <v>72</v>
      </c>
      <c r="AY133" s="199" t="s">
        <v>133</v>
      </c>
    </row>
    <row r="134" spans="2:65" s="12" customFormat="1" ht="11.25">
      <c r="B134" s="200"/>
      <c r="C134" s="201"/>
      <c r="D134" s="187" t="s">
        <v>144</v>
      </c>
      <c r="E134" s="202" t="s">
        <v>1</v>
      </c>
      <c r="F134" s="203" t="s">
        <v>1274</v>
      </c>
      <c r="G134" s="201"/>
      <c r="H134" s="204">
        <v>36.94</v>
      </c>
      <c r="I134" s="205"/>
      <c r="J134" s="201"/>
      <c r="K134" s="201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144</v>
      </c>
      <c r="AU134" s="210" t="s">
        <v>81</v>
      </c>
      <c r="AV134" s="12" t="s">
        <v>81</v>
      </c>
      <c r="AW134" s="12" t="s">
        <v>33</v>
      </c>
      <c r="AX134" s="12" t="s">
        <v>72</v>
      </c>
      <c r="AY134" s="210" t="s">
        <v>133</v>
      </c>
    </row>
    <row r="135" spans="2:65" s="11" customFormat="1" ht="11.25">
      <c r="B135" s="190"/>
      <c r="C135" s="191"/>
      <c r="D135" s="187" t="s">
        <v>144</v>
      </c>
      <c r="E135" s="192" t="s">
        <v>1</v>
      </c>
      <c r="F135" s="193" t="s">
        <v>1275</v>
      </c>
      <c r="G135" s="191"/>
      <c r="H135" s="192" t="s">
        <v>1</v>
      </c>
      <c r="I135" s="194"/>
      <c r="J135" s="191"/>
      <c r="K135" s="191"/>
      <c r="L135" s="195"/>
      <c r="M135" s="196"/>
      <c r="N135" s="197"/>
      <c r="O135" s="197"/>
      <c r="P135" s="197"/>
      <c r="Q135" s="197"/>
      <c r="R135" s="197"/>
      <c r="S135" s="197"/>
      <c r="T135" s="198"/>
      <c r="AT135" s="199" t="s">
        <v>144</v>
      </c>
      <c r="AU135" s="199" t="s">
        <v>81</v>
      </c>
      <c r="AV135" s="11" t="s">
        <v>79</v>
      </c>
      <c r="AW135" s="11" t="s">
        <v>33</v>
      </c>
      <c r="AX135" s="11" t="s">
        <v>72</v>
      </c>
      <c r="AY135" s="199" t="s">
        <v>133</v>
      </c>
    </row>
    <row r="136" spans="2:65" s="12" customFormat="1" ht="11.25">
      <c r="B136" s="200"/>
      <c r="C136" s="201"/>
      <c r="D136" s="187" t="s">
        <v>144</v>
      </c>
      <c r="E136" s="202" t="s">
        <v>1</v>
      </c>
      <c r="F136" s="203" t="s">
        <v>1276</v>
      </c>
      <c r="G136" s="201"/>
      <c r="H136" s="204">
        <v>0.14399999999999999</v>
      </c>
      <c r="I136" s="205"/>
      <c r="J136" s="201"/>
      <c r="K136" s="201"/>
      <c r="L136" s="206"/>
      <c r="M136" s="207"/>
      <c r="N136" s="208"/>
      <c r="O136" s="208"/>
      <c r="P136" s="208"/>
      <c r="Q136" s="208"/>
      <c r="R136" s="208"/>
      <c r="S136" s="208"/>
      <c r="T136" s="209"/>
      <c r="AT136" s="210" t="s">
        <v>144</v>
      </c>
      <c r="AU136" s="210" t="s">
        <v>81</v>
      </c>
      <c r="AV136" s="12" t="s">
        <v>81</v>
      </c>
      <c r="AW136" s="12" t="s">
        <v>33</v>
      </c>
      <c r="AX136" s="12" t="s">
        <v>72</v>
      </c>
      <c r="AY136" s="210" t="s">
        <v>133</v>
      </c>
    </row>
    <row r="137" spans="2:65" s="11" customFormat="1" ht="11.25">
      <c r="B137" s="190"/>
      <c r="C137" s="191"/>
      <c r="D137" s="187" t="s">
        <v>144</v>
      </c>
      <c r="E137" s="192" t="s">
        <v>1</v>
      </c>
      <c r="F137" s="193" t="s">
        <v>1277</v>
      </c>
      <c r="G137" s="191"/>
      <c r="H137" s="192" t="s">
        <v>1</v>
      </c>
      <c r="I137" s="194"/>
      <c r="J137" s="191"/>
      <c r="K137" s="191"/>
      <c r="L137" s="195"/>
      <c r="M137" s="196"/>
      <c r="N137" s="197"/>
      <c r="O137" s="197"/>
      <c r="P137" s="197"/>
      <c r="Q137" s="197"/>
      <c r="R137" s="197"/>
      <c r="S137" s="197"/>
      <c r="T137" s="198"/>
      <c r="AT137" s="199" t="s">
        <v>144</v>
      </c>
      <c r="AU137" s="199" t="s">
        <v>81</v>
      </c>
      <c r="AV137" s="11" t="s">
        <v>79</v>
      </c>
      <c r="AW137" s="11" t="s">
        <v>33</v>
      </c>
      <c r="AX137" s="11" t="s">
        <v>72</v>
      </c>
      <c r="AY137" s="199" t="s">
        <v>133</v>
      </c>
    </row>
    <row r="138" spans="2:65" s="12" customFormat="1" ht="11.25">
      <c r="B138" s="200"/>
      <c r="C138" s="201"/>
      <c r="D138" s="187" t="s">
        <v>144</v>
      </c>
      <c r="E138" s="202" t="s">
        <v>1</v>
      </c>
      <c r="F138" s="203" t="s">
        <v>1278</v>
      </c>
      <c r="G138" s="201"/>
      <c r="H138" s="204">
        <v>0.6</v>
      </c>
      <c r="I138" s="205"/>
      <c r="J138" s="201"/>
      <c r="K138" s="201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144</v>
      </c>
      <c r="AU138" s="210" t="s">
        <v>81</v>
      </c>
      <c r="AV138" s="12" t="s">
        <v>81</v>
      </c>
      <c r="AW138" s="12" t="s">
        <v>33</v>
      </c>
      <c r="AX138" s="12" t="s">
        <v>72</v>
      </c>
      <c r="AY138" s="210" t="s">
        <v>133</v>
      </c>
    </row>
    <row r="139" spans="2:65" s="12" customFormat="1" ht="11.25">
      <c r="B139" s="200"/>
      <c r="C139" s="201"/>
      <c r="D139" s="187" t="s">
        <v>144</v>
      </c>
      <c r="E139" s="202" t="s">
        <v>1</v>
      </c>
      <c r="F139" s="203" t="s">
        <v>1279</v>
      </c>
      <c r="G139" s="201"/>
      <c r="H139" s="204">
        <v>0.2</v>
      </c>
      <c r="I139" s="205"/>
      <c r="J139" s="201"/>
      <c r="K139" s="201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144</v>
      </c>
      <c r="AU139" s="210" t="s">
        <v>81</v>
      </c>
      <c r="AV139" s="12" t="s">
        <v>81</v>
      </c>
      <c r="AW139" s="12" t="s">
        <v>33</v>
      </c>
      <c r="AX139" s="12" t="s">
        <v>72</v>
      </c>
      <c r="AY139" s="210" t="s">
        <v>133</v>
      </c>
    </row>
    <row r="140" spans="2:65" s="13" customFormat="1" ht="11.25">
      <c r="B140" s="211"/>
      <c r="C140" s="212"/>
      <c r="D140" s="187" t="s">
        <v>144</v>
      </c>
      <c r="E140" s="213" t="s">
        <v>1</v>
      </c>
      <c r="F140" s="214" t="s">
        <v>149</v>
      </c>
      <c r="G140" s="212"/>
      <c r="H140" s="215">
        <v>37.884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144</v>
      </c>
      <c r="AU140" s="221" t="s">
        <v>81</v>
      </c>
      <c r="AV140" s="13" t="s">
        <v>140</v>
      </c>
      <c r="AW140" s="13" t="s">
        <v>33</v>
      </c>
      <c r="AX140" s="13" t="s">
        <v>79</v>
      </c>
      <c r="AY140" s="221" t="s">
        <v>133</v>
      </c>
    </row>
    <row r="141" spans="2:65" s="1" customFormat="1" ht="16.5" customHeight="1">
      <c r="B141" s="33"/>
      <c r="C141" s="175" t="s">
        <v>193</v>
      </c>
      <c r="D141" s="175" t="s">
        <v>135</v>
      </c>
      <c r="E141" s="176" t="s">
        <v>232</v>
      </c>
      <c r="F141" s="177" t="s">
        <v>233</v>
      </c>
      <c r="G141" s="178" t="s">
        <v>211</v>
      </c>
      <c r="H141" s="179">
        <v>56.36</v>
      </c>
      <c r="I141" s="180"/>
      <c r="J141" s="181">
        <f>ROUND(I141*H141,2)</f>
        <v>0</v>
      </c>
      <c r="K141" s="177" t="s">
        <v>159</v>
      </c>
      <c r="L141" s="37"/>
      <c r="M141" s="182" t="s">
        <v>1</v>
      </c>
      <c r="N141" s="183" t="s">
        <v>43</v>
      </c>
      <c r="O141" s="59"/>
      <c r="P141" s="184">
        <f>O141*H141</f>
        <v>0</v>
      </c>
      <c r="Q141" s="184">
        <v>0</v>
      </c>
      <c r="R141" s="184">
        <f>Q141*H141</f>
        <v>0</v>
      </c>
      <c r="S141" s="184">
        <v>0</v>
      </c>
      <c r="T141" s="185">
        <f>S141*H141</f>
        <v>0</v>
      </c>
      <c r="AR141" s="16" t="s">
        <v>140</v>
      </c>
      <c r="AT141" s="16" t="s">
        <v>135</v>
      </c>
      <c r="AU141" s="16" t="s">
        <v>81</v>
      </c>
      <c r="AY141" s="16" t="s">
        <v>133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6" t="s">
        <v>79</v>
      </c>
      <c r="BK141" s="186">
        <f>ROUND(I141*H141,2)</f>
        <v>0</v>
      </c>
      <c r="BL141" s="16" t="s">
        <v>140</v>
      </c>
      <c r="BM141" s="16" t="s">
        <v>1280</v>
      </c>
    </row>
    <row r="142" spans="2:65" s="1" customFormat="1" ht="11.25">
      <c r="B142" s="33"/>
      <c r="C142" s="34"/>
      <c r="D142" s="187" t="s">
        <v>142</v>
      </c>
      <c r="E142" s="34"/>
      <c r="F142" s="188" t="s">
        <v>233</v>
      </c>
      <c r="G142" s="34"/>
      <c r="H142" s="34"/>
      <c r="I142" s="103"/>
      <c r="J142" s="34"/>
      <c r="K142" s="34"/>
      <c r="L142" s="37"/>
      <c r="M142" s="189"/>
      <c r="N142" s="59"/>
      <c r="O142" s="59"/>
      <c r="P142" s="59"/>
      <c r="Q142" s="59"/>
      <c r="R142" s="59"/>
      <c r="S142" s="59"/>
      <c r="T142" s="60"/>
      <c r="AT142" s="16" t="s">
        <v>142</v>
      </c>
      <c r="AU142" s="16" t="s">
        <v>81</v>
      </c>
    </row>
    <row r="143" spans="2:65" s="11" customFormat="1" ht="11.25">
      <c r="B143" s="190"/>
      <c r="C143" s="191"/>
      <c r="D143" s="187" t="s">
        <v>144</v>
      </c>
      <c r="E143" s="192" t="s">
        <v>1</v>
      </c>
      <c r="F143" s="193" t="s">
        <v>1281</v>
      </c>
      <c r="G143" s="191"/>
      <c r="H143" s="192" t="s">
        <v>1</v>
      </c>
      <c r="I143" s="194"/>
      <c r="J143" s="191"/>
      <c r="K143" s="191"/>
      <c r="L143" s="195"/>
      <c r="M143" s="196"/>
      <c r="N143" s="197"/>
      <c r="O143" s="197"/>
      <c r="P143" s="197"/>
      <c r="Q143" s="197"/>
      <c r="R143" s="197"/>
      <c r="S143" s="197"/>
      <c r="T143" s="198"/>
      <c r="AT143" s="199" t="s">
        <v>144</v>
      </c>
      <c r="AU143" s="199" t="s">
        <v>81</v>
      </c>
      <c r="AV143" s="11" t="s">
        <v>79</v>
      </c>
      <c r="AW143" s="11" t="s">
        <v>33</v>
      </c>
      <c r="AX143" s="11" t="s">
        <v>72</v>
      </c>
      <c r="AY143" s="199" t="s">
        <v>133</v>
      </c>
    </row>
    <row r="144" spans="2:65" s="11" customFormat="1" ht="11.25">
      <c r="B144" s="190"/>
      <c r="C144" s="191"/>
      <c r="D144" s="187" t="s">
        <v>144</v>
      </c>
      <c r="E144" s="192" t="s">
        <v>1</v>
      </c>
      <c r="F144" s="193" t="s">
        <v>236</v>
      </c>
      <c r="G144" s="191"/>
      <c r="H144" s="192" t="s">
        <v>1</v>
      </c>
      <c r="I144" s="194"/>
      <c r="J144" s="191"/>
      <c r="K144" s="191"/>
      <c r="L144" s="195"/>
      <c r="M144" s="196"/>
      <c r="N144" s="197"/>
      <c r="O144" s="197"/>
      <c r="P144" s="197"/>
      <c r="Q144" s="197"/>
      <c r="R144" s="197"/>
      <c r="S144" s="197"/>
      <c r="T144" s="198"/>
      <c r="AT144" s="199" t="s">
        <v>144</v>
      </c>
      <c r="AU144" s="199" t="s">
        <v>81</v>
      </c>
      <c r="AV144" s="11" t="s">
        <v>79</v>
      </c>
      <c r="AW144" s="11" t="s">
        <v>33</v>
      </c>
      <c r="AX144" s="11" t="s">
        <v>72</v>
      </c>
      <c r="AY144" s="199" t="s">
        <v>133</v>
      </c>
    </row>
    <row r="145" spans="2:65" s="12" customFormat="1" ht="11.25">
      <c r="B145" s="200"/>
      <c r="C145" s="201"/>
      <c r="D145" s="187" t="s">
        <v>144</v>
      </c>
      <c r="E145" s="202" t="s">
        <v>1</v>
      </c>
      <c r="F145" s="203" t="s">
        <v>1282</v>
      </c>
      <c r="G145" s="201"/>
      <c r="H145" s="204">
        <v>75.146000000000001</v>
      </c>
      <c r="I145" s="205"/>
      <c r="J145" s="201"/>
      <c r="K145" s="201"/>
      <c r="L145" s="206"/>
      <c r="M145" s="207"/>
      <c r="N145" s="208"/>
      <c r="O145" s="208"/>
      <c r="P145" s="208"/>
      <c r="Q145" s="208"/>
      <c r="R145" s="208"/>
      <c r="S145" s="208"/>
      <c r="T145" s="209"/>
      <c r="AT145" s="210" t="s">
        <v>144</v>
      </c>
      <c r="AU145" s="210" t="s">
        <v>81</v>
      </c>
      <c r="AV145" s="12" t="s">
        <v>81</v>
      </c>
      <c r="AW145" s="12" t="s">
        <v>33</v>
      </c>
      <c r="AX145" s="12" t="s">
        <v>72</v>
      </c>
      <c r="AY145" s="210" t="s">
        <v>133</v>
      </c>
    </row>
    <row r="146" spans="2:65" s="13" customFormat="1" ht="11.25">
      <c r="B146" s="211"/>
      <c r="C146" s="212"/>
      <c r="D146" s="187" t="s">
        <v>144</v>
      </c>
      <c r="E146" s="213" t="s">
        <v>92</v>
      </c>
      <c r="F146" s="214" t="s">
        <v>149</v>
      </c>
      <c r="G146" s="212"/>
      <c r="H146" s="215">
        <v>75.146000000000001</v>
      </c>
      <c r="I146" s="216"/>
      <c r="J146" s="212"/>
      <c r="K146" s="212"/>
      <c r="L146" s="217"/>
      <c r="M146" s="218"/>
      <c r="N146" s="219"/>
      <c r="O146" s="219"/>
      <c r="P146" s="219"/>
      <c r="Q146" s="219"/>
      <c r="R146" s="219"/>
      <c r="S146" s="219"/>
      <c r="T146" s="220"/>
      <c r="AT146" s="221" t="s">
        <v>144</v>
      </c>
      <c r="AU146" s="221" t="s">
        <v>81</v>
      </c>
      <c r="AV146" s="13" t="s">
        <v>140</v>
      </c>
      <c r="AW146" s="13" t="s">
        <v>33</v>
      </c>
      <c r="AX146" s="13" t="s">
        <v>72</v>
      </c>
      <c r="AY146" s="221" t="s">
        <v>133</v>
      </c>
    </row>
    <row r="147" spans="2:65" s="12" customFormat="1" ht="11.25">
      <c r="B147" s="200"/>
      <c r="C147" s="201"/>
      <c r="D147" s="187" t="s">
        <v>144</v>
      </c>
      <c r="E147" s="202" t="s">
        <v>1</v>
      </c>
      <c r="F147" s="203" t="s">
        <v>1283</v>
      </c>
      <c r="G147" s="201"/>
      <c r="H147" s="204">
        <v>56.36</v>
      </c>
      <c r="I147" s="205"/>
      <c r="J147" s="201"/>
      <c r="K147" s="201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144</v>
      </c>
      <c r="AU147" s="210" t="s">
        <v>81</v>
      </c>
      <c r="AV147" s="12" t="s">
        <v>81</v>
      </c>
      <c r="AW147" s="12" t="s">
        <v>33</v>
      </c>
      <c r="AX147" s="12" t="s">
        <v>79</v>
      </c>
      <c r="AY147" s="210" t="s">
        <v>133</v>
      </c>
    </row>
    <row r="148" spans="2:65" s="1" customFormat="1" ht="16.5" customHeight="1">
      <c r="B148" s="33"/>
      <c r="C148" s="175" t="s">
        <v>201</v>
      </c>
      <c r="D148" s="175" t="s">
        <v>135</v>
      </c>
      <c r="E148" s="176" t="s">
        <v>241</v>
      </c>
      <c r="F148" s="177" t="s">
        <v>242</v>
      </c>
      <c r="G148" s="178" t="s">
        <v>211</v>
      </c>
      <c r="H148" s="179">
        <v>28.18</v>
      </c>
      <c r="I148" s="180"/>
      <c r="J148" s="181">
        <f>ROUND(I148*H148,2)</f>
        <v>0</v>
      </c>
      <c r="K148" s="177" t="s">
        <v>159</v>
      </c>
      <c r="L148" s="37"/>
      <c r="M148" s="182" t="s">
        <v>1</v>
      </c>
      <c r="N148" s="183" t="s">
        <v>43</v>
      </c>
      <c r="O148" s="59"/>
      <c r="P148" s="184">
        <f>O148*H148</f>
        <v>0</v>
      </c>
      <c r="Q148" s="184">
        <v>0</v>
      </c>
      <c r="R148" s="184">
        <f>Q148*H148</f>
        <v>0</v>
      </c>
      <c r="S148" s="184">
        <v>0</v>
      </c>
      <c r="T148" s="185">
        <f>S148*H148</f>
        <v>0</v>
      </c>
      <c r="AR148" s="16" t="s">
        <v>140</v>
      </c>
      <c r="AT148" s="16" t="s">
        <v>135</v>
      </c>
      <c r="AU148" s="16" t="s">
        <v>81</v>
      </c>
      <c r="AY148" s="16" t="s">
        <v>133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6" t="s">
        <v>79</v>
      </c>
      <c r="BK148" s="186">
        <f>ROUND(I148*H148,2)</f>
        <v>0</v>
      </c>
      <c r="BL148" s="16" t="s">
        <v>140</v>
      </c>
      <c r="BM148" s="16" t="s">
        <v>1284</v>
      </c>
    </row>
    <row r="149" spans="2:65" s="1" customFormat="1" ht="11.25">
      <c r="B149" s="33"/>
      <c r="C149" s="34"/>
      <c r="D149" s="187" t="s">
        <v>142</v>
      </c>
      <c r="E149" s="34"/>
      <c r="F149" s="188" t="s">
        <v>242</v>
      </c>
      <c r="G149" s="34"/>
      <c r="H149" s="34"/>
      <c r="I149" s="103"/>
      <c r="J149" s="34"/>
      <c r="K149" s="34"/>
      <c r="L149" s="37"/>
      <c r="M149" s="189"/>
      <c r="N149" s="59"/>
      <c r="O149" s="59"/>
      <c r="P149" s="59"/>
      <c r="Q149" s="59"/>
      <c r="R149" s="59"/>
      <c r="S149" s="59"/>
      <c r="T149" s="60"/>
      <c r="AT149" s="16" t="s">
        <v>142</v>
      </c>
      <c r="AU149" s="16" t="s">
        <v>81</v>
      </c>
    </row>
    <row r="150" spans="2:65" s="12" customFormat="1" ht="11.25">
      <c r="B150" s="200"/>
      <c r="C150" s="201"/>
      <c r="D150" s="187" t="s">
        <v>144</v>
      </c>
      <c r="E150" s="202" t="s">
        <v>1</v>
      </c>
      <c r="F150" s="203" t="s">
        <v>1285</v>
      </c>
      <c r="G150" s="201"/>
      <c r="H150" s="204">
        <v>28.18</v>
      </c>
      <c r="I150" s="205"/>
      <c r="J150" s="201"/>
      <c r="K150" s="201"/>
      <c r="L150" s="206"/>
      <c r="M150" s="207"/>
      <c r="N150" s="208"/>
      <c r="O150" s="208"/>
      <c r="P150" s="208"/>
      <c r="Q150" s="208"/>
      <c r="R150" s="208"/>
      <c r="S150" s="208"/>
      <c r="T150" s="209"/>
      <c r="AT150" s="210" t="s">
        <v>144</v>
      </c>
      <c r="AU150" s="210" t="s">
        <v>81</v>
      </c>
      <c r="AV150" s="12" t="s">
        <v>81</v>
      </c>
      <c r="AW150" s="12" t="s">
        <v>33</v>
      </c>
      <c r="AX150" s="12" t="s">
        <v>79</v>
      </c>
      <c r="AY150" s="210" t="s">
        <v>133</v>
      </c>
    </row>
    <row r="151" spans="2:65" s="1" customFormat="1" ht="16.5" customHeight="1">
      <c r="B151" s="33"/>
      <c r="C151" s="175" t="s">
        <v>208</v>
      </c>
      <c r="D151" s="175" t="s">
        <v>135</v>
      </c>
      <c r="E151" s="176" t="s">
        <v>245</v>
      </c>
      <c r="F151" s="177" t="s">
        <v>246</v>
      </c>
      <c r="G151" s="178" t="s">
        <v>211</v>
      </c>
      <c r="H151" s="179">
        <v>15.029</v>
      </c>
      <c r="I151" s="180"/>
      <c r="J151" s="181">
        <f>ROUND(I151*H151,2)</f>
        <v>0</v>
      </c>
      <c r="K151" s="177" t="s">
        <v>139</v>
      </c>
      <c r="L151" s="37"/>
      <c r="M151" s="182" t="s">
        <v>1</v>
      </c>
      <c r="N151" s="183" t="s">
        <v>43</v>
      </c>
      <c r="O151" s="59"/>
      <c r="P151" s="184">
        <f>O151*H151</f>
        <v>0</v>
      </c>
      <c r="Q151" s="184">
        <v>0</v>
      </c>
      <c r="R151" s="184">
        <f>Q151*H151</f>
        <v>0</v>
      </c>
      <c r="S151" s="184">
        <v>0</v>
      </c>
      <c r="T151" s="185">
        <f>S151*H151</f>
        <v>0</v>
      </c>
      <c r="AR151" s="16" t="s">
        <v>140</v>
      </c>
      <c r="AT151" s="16" t="s">
        <v>135</v>
      </c>
      <c r="AU151" s="16" t="s">
        <v>81</v>
      </c>
      <c r="AY151" s="16" t="s">
        <v>133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6" t="s">
        <v>79</v>
      </c>
      <c r="BK151" s="186">
        <f>ROUND(I151*H151,2)</f>
        <v>0</v>
      </c>
      <c r="BL151" s="16" t="s">
        <v>140</v>
      </c>
      <c r="BM151" s="16" t="s">
        <v>1286</v>
      </c>
    </row>
    <row r="152" spans="2:65" s="1" customFormat="1" ht="11.25">
      <c r="B152" s="33"/>
      <c r="C152" s="34"/>
      <c r="D152" s="187" t="s">
        <v>142</v>
      </c>
      <c r="E152" s="34"/>
      <c r="F152" s="188" t="s">
        <v>248</v>
      </c>
      <c r="G152" s="34"/>
      <c r="H152" s="34"/>
      <c r="I152" s="103"/>
      <c r="J152" s="34"/>
      <c r="K152" s="34"/>
      <c r="L152" s="37"/>
      <c r="M152" s="189"/>
      <c r="N152" s="59"/>
      <c r="O152" s="59"/>
      <c r="P152" s="59"/>
      <c r="Q152" s="59"/>
      <c r="R152" s="59"/>
      <c r="S152" s="59"/>
      <c r="T152" s="60"/>
      <c r="AT152" s="16" t="s">
        <v>142</v>
      </c>
      <c r="AU152" s="16" t="s">
        <v>81</v>
      </c>
    </row>
    <row r="153" spans="2:65" s="11" customFormat="1" ht="11.25">
      <c r="B153" s="190"/>
      <c r="C153" s="191"/>
      <c r="D153" s="187" t="s">
        <v>144</v>
      </c>
      <c r="E153" s="192" t="s">
        <v>1</v>
      </c>
      <c r="F153" s="193" t="s">
        <v>235</v>
      </c>
      <c r="G153" s="191"/>
      <c r="H153" s="192" t="s">
        <v>1</v>
      </c>
      <c r="I153" s="194"/>
      <c r="J153" s="191"/>
      <c r="K153" s="191"/>
      <c r="L153" s="195"/>
      <c r="M153" s="196"/>
      <c r="N153" s="197"/>
      <c r="O153" s="197"/>
      <c r="P153" s="197"/>
      <c r="Q153" s="197"/>
      <c r="R153" s="197"/>
      <c r="S153" s="197"/>
      <c r="T153" s="198"/>
      <c r="AT153" s="199" t="s">
        <v>144</v>
      </c>
      <c r="AU153" s="199" t="s">
        <v>81</v>
      </c>
      <c r="AV153" s="11" t="s">
        <v>79</v>
      </c>
      <c r="AW153" s="11" t="s">
        <v>33</v>
      </c>
      <c r="AX153" s="11" t="s">
        <v>72</v>
      </c>
      <c r="AY153" s="199" t="s">
        <v>133</v>
      </c>
    </row>
    <row r="154" spans="2:65" s="12" customFormat="1" ht="11.25">
      <c r="B154" s="200"/>
      <c r="C154" s="201"/>
      <c r="D154" s="187" t="s">
        <v>144</v>
      </c>
      <c r="E154" s="202" t="s">
        <v>1</v>
      </c>
      <c r="F154" s="203" t="s">
        <v>1287</v>
      </c>
      <c r="G154" s="201"/>
      <c r="H154" s="204">
        <v>15.029</v>
      </c>
      <c r="I154" s="205"/>
      <c r="J154" s="201"/>
      <c r="K154" s="201"/>
      <c r="L154" s="206"/>
      <c r="M154" s="207"/>
      <c r="N154" s="208"/>
      <c r="O154" s="208"/>
      <c r="P154" s="208"/>
      <c r="Q154" s="208"/>
      <c r="R154" s="208"/>
      <c r="S154" s="208"/>
      <c r="T154" s="209"/>
      <c r="AT154" s="210" t="s">
        <v>144</v>
      </c>
      <c r="AU154" s="210" t="s">
        <v>81</v>
      </c>
      <c r="AV154" s="12" t="s">
        <v>81</v>
      </c>
      <c r="AW154" s="12" t="s">
        <v>33</v>
      </c>
      <c r="AX154" s="12" t="s">
        <v>79</v>
      </c>
      <c r="AY154" s="210" t="s">
        <v>133</v>
      </c>
    </row>
    <row r="155" spans="2:65" s="1" customFormat="1" ht="16.5" customHeight="1">
      <c r="B155" s="33"/>
      <c r="C155" s="175" t="s">
        <v>221</v>
      </c>
      <c r="D155" s="175" t="s">
        <v>135</v>
      </c>
      <c r="E155" s="176" t="s">
        <v>251</v>
      </c>
      <c r="F155" s="177" t="s">
        <v>252</v>
      </c>
      <c r="G155" s="178" t="s">
        <v>211</v>
      </c>
      <c r="H155" s="179">
        <v>7.5149999999999997</v>
      </c>
      <c r="I155" s="180"/>
      <c r="J155" s="181">
        <f>ROUND(I155*H155,2)</f>
        <v>0</v>
      </c>
      <c r="K155" s="177" t="s">
        <v>159</v>
      </c>
      <c r="L155" s="37"/>
      <c r="M155" s="182" t="s">
        <v>1</v>
      </c>
      <c r="N155" s="183" t="s">
        <v>43</v>
      </c>
      <c r="O155" s="59"/>
      <c r="P155" s="184">
        <f>O155*H155</f>
        <v>0</v>
      </c>
      <c r="Q155" s="184">
        <v>0</v>
      </c>
      <c r="R155" s="184">
        <f>Q155*H155</f>
        <v>0</v>
      </c>
      <c r="S155" s="184">
        <v>0</v>
      </c>
      <c r="T155" s="185">
        <f>S155*H155</f>
        <v>0</v>
      </c>
      <c r="AR155" s="16" t="s">
        <v>140</v>
      </c>
      <c r="AT155" s="16" t="s">
        <v>135</v>
      </c>
      <c r="AU155" s="16" t="s">
        <v>81</v>
      </c>
      <c r="AY155" s="16" t="s">
        <v>133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6" t="s">
        <v>79</v>
      </c>
      <c r="BK155" s="186">
        <f>ROUND(I155*H155,2)</f>
        <v>0</v>
      </c>
      <c r="BL155" s="16" t="s">
        <v>140</v>
      </c>
      <c r="BM155" s="16" t="s">
        <v>1288</v>
      </c>
    </row>
    <row r="156" spans="2:65" s="1" customFormat="1" ht="11.25">
      <c r="B156" s="33"/>
      <c r="C156" s="34"/>
      <c r="D156" s="187" t="s">
        <v>142</v>
      </c>
      <c r="E156" s="34"/>
      <c r="F156" s="188" t="s">
        <v>252</v>
      </c>
      <c r="G156" s="34"/>
      <c r="H156" s="34"/>
      <c r="I156" s="103"/>
      <c r="J156" s="34"/>
      <c r="K156" s="34"/>
      <c r="L156" s="37"/>
      <c r="M156" s="189"/>
      <c r="N156" s="59"/>
      <c r="O156" s="59"/>
      <c r="P156" s="59"/>
      <c r="Q156" s="59"/>
      <c r="R156" s="59"/>
      <c r="S156" s="59"/>
      <c r="T156" s="60"/>
      <c r="AT156" s="16" t="s">
        <v>142</v>
      </c>
      <c r="AU156" s="16" t="s">
        <v>81</v>
      </c>
    </row>
    <row r="157" spans="2:65" s="12" customFormat="1" ht="11.25">
      <c r="B157" s="200"/>
      <c r="C157" s="201"/>
      <c r="D157" s="187" t="s">
        <v>144</v>
      </c>
      <c r="E157" s="202" t="s">
        <v>1</v>
      </c>
      <c r="F157" s="203" t="s">
        <v>1289</v>
      </c>
      <c r="G157" s="201"/>
      <c r="H157" s="204">
        <v>7.5149999999999997</v>
      </c>
      <c r="I157" s="205"/>
      <c r="J157" s="201"/>
      <c r="K157" s="201"/>
      <c r="L157" s="206"/>
      <c r="M157" s="207"/>
      <c r="N157" s="208"/>
      <c r="O157" s="208"/>
      <c r="P157" s="208"/>
      <c r="Q157" s="208"/>
      <c r="R157" s="208"/>
      <c r="S157" s="208"/>
      <c r="T157" s="209"/>
      <c r="AT157" s="210" t="s">
        <v>144</v>
      </c>
      <c r="AU157" s="210" t="s">
        <v>81</v>
      </c>
      <c r="AV157" s="12" t="s">
        <v>81</v>
      </c>
      <c r="AW157" s="12" t="s">
        <v>33</v>
      </c>
      <c r="AX157" s="12" t="s">
        <v>79</v>
      </c>
      <c r="AY157" s="210" t="s">
        <v>133</v>
      </c>
    </row>
    <row r="158" spans="2:65" s="1" customFormat="1" ht="16.5" customHeight="1">
      <c r="B158" s="33"/>
      <c r="C158" s="175" t="s">
        <v>231</v>
      </c>
      <c r="D158" s="175" t="s">
        <v>135</v>
      </c>
      <c r="E158" s="176" t="s">
        <v>256</v>
      </c>
      <c r="F158" s="177" t="s">
        <v>257</v>
      </c>
      <c r="G158" s="178" t="s">
        <v>211</v>
      </c>
      <c r="H158" s="179">
        <v>3.7570000000000001</v>
      </c>
      <c r="I158" s="180"/>
      <c r="J158" s="181">
        <f>ROUND(I158*H158,2)</f>
        <v>0</v>
      </c>
      <c r="K158" s="177" t="s">
        <v>159</v>
      </c>
      <c r="L158" s="37"/>
      <c r="M158" s="182" t="s">
        <v>1</v>
      </c>
      <c r="N158" s="183" t="s">
        <v>43</v>
      </c>
      <c r="O158" s="59"/>
      <c r="P158" s="184">
        <f>O158*H158</f>
        <v>0</v>
      </c>
      <c r="Q158" s="184">
        <v>3.5000000000000001E-3</v>
      </c>
      <c r="R158" s="184">
        <f>Q158*H158</f>
        <v>1.3149500000000001E-2</v>
      </c>
      <c r="S158" s="184">
        <v>0</v>
      </c>
      <c r="T158" s="185">
        <f>S158*H158</f>
        <v>0</v>
      </c>
      <c r="AR158" s="16" t="s">
        <v>140</v>
      </c>
      <c r="AT158" s="16" t="s">
        <v>135</v>
      </c>
      <c r="AU158" s="16" t="s">
        <v>81</v>
      </c>
      <c r="AY158" s="16" t="s">
        <v>133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6" t="s">
        <v>79</v>
      </c>
      <c r="BK158" s="186">
        <f>ROUND(I158*H158,2)</f>
        <v>0</v>
      </c>
      <c r="BL158" s="16" t="s">
        <v>140</v>
      </c>
      <c r="BM158" s="16" t="s">
        <v>1290</v>
      </c>
    </row>
    <row r="159" spans="2:65" s="1" customFormat="1" ht="11.25">
      <c r="B159" s="33"/>
      <c r="C159" s="34"/>
      <c r="D159" s="187" t="s">
        <v>142</v>
      </c>
      <c r="E159" s="34"/>
      <c r="F159" s="188" t="s">
        <v>257</v>
      </c>
      <c r="G159" s="34"/>
      <c r="H159" s="34"/>
      <c r="I159" s="103"/>
      <c r="J159" s="34"/>
      <c r="K159" s="34"/>
      <c r="L159" s="37"/>
      <c r="M159" s="189"/>
      <c r="N159" s="59"/>
      <c r="O159" s="59"/>
      <c r="P159" s="59"/>
      <c r="Q159" s="59"/>
      <c r="R159" s="59"/>
      <c r="S159" s="59"/>
      <c r="T159" s="60"/>
      <c r="AT159" s="16" t="s">
        <v>142</v>
      </c>
      <c r="AU159" s="16" t="s">
        <v>81</v>
      </c>
    </row>
    <row r="160" spans="2:65" s="11" customFormat="1" ht="11.25">
      <c r="B160" s="190"/>
      <c r="C160" s="191"/>
      <c r="D160" s="187" t="s">
        <v>144</v>
      </c>
      <c r="E160" s="192" t="s">
        <v>1</v>
      </c>
      <c r="F160" s="193" t="s">
        <v>235</v>
      </c>
      <c r="G160" s="191"/>
      <c r="H160" s="192" t="s">
        <v>1</v>
      </c>
      <c r="I160" s="194"/>
      <c r="J160" s="191"/>
      <c r="K160" s="191"/>
      <c r="L160" s="195"/>
      <c r="M160" s="196"/>
      <c r="N160" s="197"/>
      <c r="O160" s="197"/>
      <c r="P160" s="197"/>
      <c r="Q160" s="197"/>
      <c r="R160" s="197"/>
      <c r="S160" s="197"/>
      <c r="T160" s="198"/>
      <c r="AT160" s="199" t="s">
        <v>144</v>
      </c>
      <c r="AU160" s="199" t="s">
        <v>81</v>
      </c>
      <c r="AV160" s="11" t="s">
        <v>79</v>
      </c>
      <c r="AW160" s="11" t="s">
        <v>33</v>
      </c>
      <c r="AX160" s="11" t="s">
        <v>72</v>
      </c>
      <c r="AY160" s="199" t="s">
        <v>133</v>
      </c>
    </row>
    <row r="161" spans="2:65" s="12" customFormat="1" ht="11.25">
      <c r="B161" s="200"/>
      <c r="C161" s="201"/>
      <c r="D161" s="187" t="s">
        <v>144</v>
      </c>
      <c r="E161" s="202" t="s">
        <v>1</v>
      </c>
      <c r="F161" s="203" t="s">
        <v>1291</v>
      </c>
      <c r="G161" s="201"/>
      <c r="H161" s="204">
        <v>3.7570000000000001</v>
      </c>
      <c r="I161" s="205"/>
      <c r="J161" s="201"/>
      <c r="K161" s="201"/>
      <c r="L161" s="206"/>
      <c r="M161" s="207"/>
      <c r="N161" s="208"/>
      <c r="O161" s="208"/>
      <c r="P161" s="208"/>
      <c r="Q161" s="208"/>
      <c r="R161" s="208"/>
      <c r="S161" s="208"/>
      <c r="T161" s="209"/>
      <c r="AT161" s="210" t="s">
        <v>144</v>
      </c>
      <c r="AU161" s="210" t="s">
        <v>81</v>
      </c>
      <c r="AV161" s="12" t="s">
        <v>81</v>
      </c>
      <c r="AW161" s="12" t="s">
        <v>33</v>
      </c>
      <c r="AX161" s="12" t="s">
        <v>79</v>
      </c>
      <c r="AY161" s="210" t="s">
        <v>133</v>
      </c>
    </row>
    <row r="162" spans="2:65" s="1" customFormat="1" ht="16.5" customHeight="1">
      <c r="B162" s="33"/>
      <c r="C162" s="175" t="s">
        <v>240</v>
      </c>
      <c r="D162" s="175" t="s">
        <v>135</v>
      </c>
      <c r="E162" s="176" t="s">
        <v>1292</v>
      </c>
      <c r="F162" s="177" t="s">
        <v>1293</v>
      </c>
      <c r="G162" s="178" t="s">
        <v>211</v>
      </c>
      <c r="H162" s="179">
        <v>747.39099999999996</v>
      </c>
      <c r="I162" s="180"/>
      <c r="J162" s="181">
        <f>ROUND(I162*H162,2)</f>
        <v>0</v>
      </c>
      <c r="K162" s="177" t="s">
        <v>139</v>
      </c>
      <c r="L162" s="37"/>
      <c r="M162" s="182" t="s">
        <v>1</v>
      </c>
      <c r="N162" s="183" t="s">
        <v>43</v>
      </c>
      <c r="O162" s="59"/>
      <c r="P162" s="184">
        <f>O162*H162</f>
        <v>0</v>
      </c>
      <c r="Q162" s="184">
        <v>0</v>
      </c>
      <c r="R162" s="184">
        <f>Q162*H162</f>
        <v>0</v>
      </c>
      <c r="S162" s="184">
        <v>0</v>
      </c>
      <c r="T162" s="185">
        <f>S162*H162</f>
        <v>0</v>
      </c>
      <c r="AR162" s="16" t="s">
        <v>140</v>
      </c>
      <c r="AT162" s="16" t="s">
        <v>135</v>
      </c>
      <c r="AU162" s="16" t="s">
        <v>81</v>
      </c>
      <c r="AY162" s="16" t="s">
        <v>133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6" t="s">
        <v>79</v>
      </c>
      <c r="BK162" s="186">
        <f>ROUND(I162*H162,2)</f>
        <v>0</v>
      </c>
      <c r="BL162" s="16" t="s">
        <v>140</v>
      </c>
      <c r="BM162" s="16" t="s">
        <v>1294</v>
      </c>
    </row>
    <row r="163" spans="2:65" s="1" customFormat="1" ht="19.5">
      <c r="B163" s="33"/>
      <c r="C163" s="34"/>
      <c r="D163" s="187" t="s">
        <v>142</v>
      </c>
      <c r="E163" s="34"/>
      <c r="F163" s="188" t="s">
        <v>1295</v>
      </c>
      <c r="G163" s="34"/>
      <c r="H163" s="34"/>
      <c r="I163" s="103"/>
      <c r="J163" s="34"/>
      <c r="K163" s="34"/>
      <c r="L163" s="37"/>
      <c r="M163" s="189"/>
      <c r="N163" s="59"/>
      <c r="O163" s="59"/>
      <c r="P163" s="59"/>
      <c r="Q163" s="59"/>
      <c r="R163" s="59"/>
      <c r="S163" s="59"/>
      <c r="T163" s="60"/>
      <c r="AT163" s="16" t="s">
        <v>142</v>
      </c>
      <c r="AU163" s="16" t="s">
        <v>81</v>
      </c>
    </row>
    <row r="164" spans="2:65" s="11" customFormat="1" ht="11.25">
      <c r="B164" s="190"/>
      <c r="C164" s="191"/>
      <c r="D164" s="187" t="s">
        <v>144</v>
      </c>
      <c r="E164" s="192" t="s">
        <v>1</v>
      </c>
      <c r="F164" s="193" t="s">
        <v>1296</v>
      </c>
      <c r="G164" s="191"/>
      <c r="H164" s="192" t="s">
        <v>1</v>
      </c>
      <c r="I164" s="194"/>
      <c r="J164" s="191"/>
      <c r="K164" s="191"/>
      <c r="L164" s="195"/>
      <c r="M164" s="196"/>
      <c r="N164" s="197"/>
      <c r="O164" s="197"/>
      <c r="P164" s="197"/>
      <c r="Q164" s="197"/>
      <c r="R164" s="197"/>
      <c r="S164" s="197"/>
      <c r="T164" s="198"/>
      <c r="AT164" s="199" t="s">
        <v>144</v>
      </c>
      <c r="AU164" s="199" t="s">
        <v>81</v>
      </c>
      <c r="AV164" s="11" t="s">
        <v>79</v>
      </c>
      <c r="AW164" s="11" t="s">
        <v>33</v>
      </c>
      <c r="AX164" s="11" t="s">
        <v>72</v>
      </c>
      <c r="AY164" s="199" t="s">
        <v>133</v>
      </c>
    </row>
    <row r="165" spans="2:65" s="12" customFormat="1" ht="11.25">
      <c r="B165" s="200"/>
      <c r="C165" s="201"/>
      <c r="D165" s="187" t="s">
        <v>144</v>
      </c>
      <c r="E165" s="202" t="s">
        <v>1</v>
      </c>
      <c r="F165" s="203" t="s">
        <v>1297</v>
      </c>
      <c r="G165" s="201"/>
      <c r="H165" s="204">
        <v>19.998000000000001</v>
      </c>
      <c r="I165" s="205"/>
      <c r="J165" s="201"/>
      <c r="K165" s="201"/>
      <c r="L165" s="206"/>
      <c r="M165" s="207"/>
      <c r="N165" s="208"/>
      <c r="O165" s="208"/>
      <c r="P165" s="208"/>
      <c r="Q165" s="208"/>
      <c r="R165" s="208"/>
      <c r="S165" s="208"/>
      <c r="T165" s="209"/>
      <c r="AT165" s="210" t="s">
        <v>144</v>
      </c>
      <c r="AU165" s="210" t="s">
        <v>81</v>
      </c>
      <c r="AV165" s="12" t="s">
        <v>81</v>
      </c>
      <c r="AW165" s="12" t="s">
        <v>33</v>
      </c>
      <c r="AX165" s="12" t="s">
        <v>72</v>
      </c>
      <c r="AY165" s="210" t="s">
        <v>133</v>
      </c>
    </row>
    <row r="166" spans="2:65" s="12" customFormat="1" ht="11.25">
      <c r="B166" s="200"/>
      <c r="C166" s="201"/>
      <c r="D166" s="187" t="s">
        <v>144</v>
      </c>
      <c r="E166" s="202" t="s">
        <v>1</v>
      </c>
      <c r="F166" s="203" t="s">
        <v>1298</v>
      </c>
      <c r="G166" s="201"/>
      <c r="H166" s="204">
        <v>936.42899999999997</v>
      </c>
      <c r="I166" s="205"/>
      <c r="J166" s="201"/>
      <c r="K166" s="201"/>
      <c r="L166" s="206"/>
      <c r="M166" s="207"/>
      <c r="N166" s="208"/>
      <c r="O166" s="208"/>
      <c r="P166" s="208"/>
      <c r="Q166" s="208"/>
      <c r="R166" s="208"/>
      <c r="S166" s="208"/>
      <c r="T166" s="209"/>
      <c r="AT166" s="210" t="s">
        <v>144</v>
      </c>
      <c r="AU166" s="210" t="s">
        <v>81</v>
      </c>
      <c r="AV166" s="12" t="s">
        <v>81</v>
      </c>
      <c r="AW166" s="12" t="s">
        <v>33</v>
      </c>
      <c r="AX166" s="12" t="s">
        <v>72</v>
      </c>
      <c r="AY166" s="210" t="s">
        <v>133</v>
      </c>
    </row>
    <row r="167" spans="2:65" s="12" customFormat="1" ht="11.25">
      <c r="B167" s="200"/>
      <c r="C167" s="201"/>
      <c r="D167" s="187" t="s">
        <v>144</v>
      </c>
      <c r="E167" s="202" t="s">
        <v>1</v>
      </c>
      <c r="F167" s="203" t="s">
        <v>1299</v>
      </c>
      <c r="G167" s="201"/>
      <c r="H167" s="204">
        <v>13.02</v>
      </c>
      <c r="I167" s="205"/>
      <c r="J167" s="201"/>
      <c r="K167" s="201"/>
      <c r="L167" s="206"/>
      <c r="M167" s="207"/>
      <c r="N167" s="208"/>
      <c r="O167" s="208"/>
      <c r="P167" s="208"/>
      <c r="Q167" s="208"/>
      <c r="R167" s="208"/>
      <c r="S167" s="208"/>
      <c r="T167" s="209"/>
      <c r="AT167" s="210" t="s">
        <v>144</v>
      </c>
      <c r="AU167" s="210" t="s">
        <v>81</v>
      </c>
      <c r="AV167" s="12" t="s">
        <v>81</v>
      </c>
      <c r="AW167" s="12" t="s">
        <v>33</v>
      </c>
      <c r="AX167" s="12" t="s">
        <v>72</v>
      </c>
      <c r="AY167" s="210" t="s">
        <v>133</v>
      </c>
    </row>
    <row r="168" spans="2:65" s="11" customFormat="1" ht="11.25">
      <c r="B168" s="190"/>
      <c r="C168" s="191"/>
      <c r="D168" s="187" t="s">
        <v>144</v>
      </c>
      <c r="E168" s="192" t="s">
        <v>1</v>
      </c>
      <c r="F168" s="193" t="s">
        <v>1275</v>
      </c>
      <c r="G168" s="191"/>
      <c r="H168" s="192" t="s">
        <v>1</v>
      </c>
      <c r="I168" s="194"/>
      <c r="J168" s="191"/>
      <c r="K168" s="191"/>
      <c r="L168" s="195"/>
      <c r="M168" s="196"/>
      <c r="N168" s="197"/>
      <c r="O168" s="197"/>
      <c r="P168" s="197"/>
      <c r="Q168" s="197"/>
      <c r="R168" s="197"/>
      <c r="S168" s="197"/>
      <c r="T168" s="198"/>
      <c r="AT168" s="199" t="s">
        <v>144</v>
      </c>
      <c r="AU168" s="199" t="s">
        <v>81</v>
      </c>
      <c r="AV168" s="11" t="s">
        <v>79</v>
      </c>
      <c r="AW168" s="11" t="s">
        <v>33</v>
      </c>
      <c r="AX168" s="11" t="s">
        <v>72</v>
      </c>
      <c r="AY168" s="199" t="s">
        <v>133</v>
      </c>
    </row>
    <row r="169" spans="2:65" s="12" customFormat="1" ht="11.25">
      <c r="B169" s="200"/>
      <c r="C169" s="201"/>
      <c r="D169" s="187" t="s">
        <v>144</v>
      </c>
      <c r="E169" s="202" t="s">
        <v>1</v>
      </c>
      <c r="F169" s="203" t="s">
        <v>1300</v>
      </c>
      <c r="G169" s="201"/>
      <c r="H169" s="204">
        <v>3.9740000000000002</v>
      </c>
      <c r="I169" s="205"/>
      <c r="J169" s="201"/>
      <c r="K169" s="201"/>
      <c r="L169" s="206"/>
      <c r="M169" s="207"/>
      <c r="N169" s="208"/>
      <c r="O169" s="208"/>
      <c r="P169" s="208"/>
      <c r="Q169" s="208"/>
      <c r="R169" s="208"/>
      <c r="S169" s="208"/>
      <c r="T169" s="209"/>
      <c r="AT169" s="210" t="s">
        <v>144</v>
      </c>
      <c r="AU169" s="210" t="s">
        <v>81</v>
      </c>
      <c r="AV169" s="12" t="s">
        <v>81</v>
      </c>
      <c r="AW169" s="12" t="s">
        <v>33</v>
      </c>
      <c r="AX169" s="12" t="s">
        <v>72</v>
      </c>
      <c r="AY169" s="210" t="s">
        <v>133</v>
      </c>
    </row>
    <row r="170" spans="2:65" s="11" customFormat="1" ht="11.25">
      <c r="B170" s="190"/>
      <c r="C170" s="191"/>
      <c r="D170" s="187" t="s">
        <v>144</v>
      </c>
      <c r="E170" s="192" t="s">
        <v>1</v>
      </c>
      <c r="F170" s="193" t="s">
        <v>1277</v>
      </c>
      <c r="G170" s="191"/>
      <c r="H170" s="192" t="s">
        <v>1</v>
      </c>
      <c r="I170" s="194"/>
      <c r="J170" s="191"/>
      <c r="K170" s="191"/>
      <c r="L170" s="195"/>
      <c r="M170" s="196"/>
      <c r="N170" s="197"/>
      <c r="O170" s="197"/>
      <c r="P170" s="197"/>
      <c r="Q170" s="197"/>
      <c r="R170" s="197"/>
      <c r="S170" s="197"/>
      <c r="T170" s="198"/>
      <c r="AT170" s="199" t="s">
        <v>144</v>
      </c>
      <c r="AU170" s="199" t="s">
        <v>81</v>
      </c>
      <c r="AV170" s="11" t="s">
        <v>79</v>
      </c>
      <c r="AW170" s="11" t="s">
        <v>33</v>
      </c>
      <c r="AX170" s="11" t="s">
        <v>72</v>
      </c>
      <c r="AY170" s="199" t="s">
        <v>133</v>
      </c>
    </row>
    <row r="171" spans="2:65" s="12" customFormat="1" ht="11.25">
      <c r="B171" s="200"/>
      <c r="C171" s="201"/>
      <c r="D171" s="187" t="s">
        <v>144</v>
      </c>
      <c r="E171" s="202" t="s">
        <v>1</v>
      </c>
      <c r="F171" s="203" t="s">
        <v>1301</v>
      </c>
      <c r="G171" s="201"/>
      <c r="H171" s="204">
        <v>17.399999999999999</v>
      </c>
      <c r="I171" s="205"/>
      <c r="J171" s="201"/>
      <c r="K171" s="201"/>
      <c r="L171" s="206"/>
      <c r="M171" s="207"/>
      <c r="N171" s="208"/>
      <c r="O171" s="208"/>
      <c r="P171" s="208"/>
      <c r="Q171" s="208"/>
      <c r="R171" s="208"/>
      <c r="S171" s="208"/>
      <c r="T171" s="209"/>
      <c r="AT171" s="210" t="s">
        <v>144</v>
      </c>
      <c r="AU171" s="210" t="s">
        <v>81</v>
      </c>
      <c r="AV171" s="12" t="s">
        <v>81</v>
      </c>
      <c r="AW171" s="12" t="s">
        <v>33</v>
      </c>
      <c r="AX171" s="12" t="s">
        <v>72</v>
      </c>
      <c r="AY171" s="210" t="s">
        <v>133</v>
      </c>
    </row>
    <row r="172" spans="2:65" s="12" customFormat="1" ht="11.25">
      <c r="B172" s="200"/>
      <c r="C172" s="201"/>
      <c r="D172" s="187" t="s">
        <v>144</v>
      </c>
      <c r="E172" s="202" t="s">
        <v>1</v>
      </c>
      <c r="F172" s="203" t="s">
        <v>1302</v>
      </c>
      <c r="G172" s="201"/>
      <c r="H172" s="204">
        <v>5.7</v>
      </c>
      <c r="I172" s="205"/>
      <c r="J172" s="201"/>
      <c r="K172" s="201"/>
      <c r="L172" s="206"/>
      <c r="M172" s="207"/>
      <c r="N172" s="208"/>
      <c r="O172" s="208"/>
      <c r="P172" s="208"/>
      <c r="Q172" s="208"/>
      <c r="R172" s="208"/>
      <c r="S172" s="208"/>
      <c r="T172" s="209"/>
      <c r="AT172" s="210" t="s">
        <v>144</v>
      </c>
      <c r="AU172" s="210" t="s">
        <v>81</v>
      </c>
      <c r="AV172" s="12" t="s">
        <v>81</v>
      </c>
      <c r="AW172" s="12" t="s">
        <v>33</v>
      </c>
      <c r="AX172" s="12" t="s">
        <v>72</v>
      </c>
      <c r="AY172" s="210" t="s">
        <v>133</v>
      </c>
    </row>
    <row r="173" spans="2:65" s="13" customFormat="1" ht="11.25">
      <c r="B173" s="211"/>
      <c r="C173" s="212"/>
      <c r="D173" s="187" t="s">
        <v>144</v>
      </c>
      <c r="E173" s="213" t="s">
        <v>95</v>
      </c>
      <c r="F173" s="214" t="s">
        <v>149</v>
      </c>
      <c r="G173" s="212"/>
      <c r="H173" s="215">
        <v>996.52099999999996</v>
      </c>
      <c r="I173" s="216"/>
      <c r="J173" s="212"/>
      <c r="K173" s="212"/>
      <c r="L173" s="217"/>
      <c r="M173" s="218"/>
      <c r="N173" s="219"/>
      <c r="O173" s="219"/>
      <c r="P173" s="219"/>
      <c r="Q173" s="219"/>
      <c r="R173" s="219"/>
      <c r="S173" s="219"/>
      <c r="T173" s="220"/>
      <c r="AT173" s="221" t="s">
        <v>144</v>
      </c>
      <c r="AU173" s="221" t="s">
        <v>81</v>
      </c>
      <c r="AV173" s="13" t="s">
        <v>140</v>
      </c>
      <c r="AW173" s="13" t="s">
        <v>33</v>
      </c>
      <c r="AX173" s="13" t="s">
        <v>72</v>
      </c>
      <c r="AY173" s="221" t="s">
        <v>133</v>
      </c>
    </row>
    <row r="174" spans="2:65" s="12" customFormat="1" ht="11.25">
      <c r="B174" s="200"/>
      <c r="C174" s="201"/>
      <c r="D174" s="187" t="s">
        <v>144</v>
      </c>
      <c r="E174" s="202" t="s">
        <v>1</v>
      </c>
      <c r="F174" s="203" t="s">
        <v>1303</v>
      </c>
      <c r="G174" s="201"/>
      <c r="H174" s="204">
        <v>747.39099999999996</v>
      </c>
      <c r="I174" s="205"/>
      <c r="J174" s="201"/>
      <c r="K174" s="201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144</v>
      </c>
      <c r="AU174" s="210" t="s">
        <v>81</v>
      </c>
      <c r="AV174" s="12" t="s">
        <v>81</v>
      </c>
      <c r="AW174" s="12" t="s">
        <v>33</v>
      </c>
      <c r="AX174" s="12" t="s">
        <v>79</v>
      </c>
      <c r="AY174" s="210" t="s">
        <v>133</v>
      </c>
    </row>
    <row r="175" spans="2:65" s="1" customFormat="1" ht="16.5" customHeight="1">
      <c r="B175" s="33"/>
      <c r="C175" s="175" t="s">
        <v>8</v>
      </c>
      <c r="D175" s="175" t="s">
        <v>135</v>
      </c>
      <c r="E175" s="176" t="s">
        <v>298</v>
      </c>
      <c r="F175" s="177" t="s">
        <v>299</v>
      </c>
      <c r="G175" s="178" t="s">
        <v>211</v>
      </c>
      <c r="H175" s="179">
        <v>373.75299999999999</v>
      </c>
      <c r="I175" s="180"/>
      <c r="J175" s="181">
        <f>ROUND(I175*H175,2)</f>
        <v>0</v>
      </c>
      <c r="K175" s="177" t="s">
        <v>139</v>
      </c>
      <c r="L175" s="37"/>
      <c r="M175" s="182" t="s">
        <v>1</v>
      </c>
      <c r="N175" s="183" t="s">
        <v>43</v>
      </c>
      <c r="O175" s="59"/>
      <c r="P175" s="184">
        <f>O175*H175</f>
        <v>0</v>
      </c>
      <c r="Q175" s="184">
        <v>0</v>
      </c>
      <c r="R175" s="184">
        <f>Q175*H175</f>
        <v>0</v>
      </c>
      <c r="S175" s="184">
        <v>0</v>
      </c>
      <c r="T175" s="185">
        <f>S175*H175</f>
        <v>0</v>
      </c>
      <c r="AR175" s="16" t="s">
        <v>140</v>
      </c>
      <c r="AT175" s="16" t="s">
        <v>135</v>
      </c>
      <c r="AU175" s="16" t="s">
        <v>81</v>
      </c>
      <c r="AY175" s="16" t="s">
        <v>133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16" t="s">
        <v>79</v>
      </c>
      <c r="BK175" s="186">
        <f>ROUND(I175*H175,2)</f>
        <v>0</v>
      </c>
      <c r="BL175" s="16" t="s">
        <v>140</v>
      </c>
      <c r="BM175" s="16" t="s">
        <v>1304</v>
      </c>
    </row>
    <row r="176" spans="2:65" s="1" customFormat="1" ht="11.25">
      <c r="B176" s="33"/>
      <c r="C176" s="34"/>
      <c r="D176" s="187" t="s">
        <v>142</v>
      </c>
      <c r="E176" s="34"/>
      <c r="F176" s="188" t="s">
        <v>299</v>
      </c>
      <c r="G176" s="34"/>
      <c r="H176" s="34"/>
      <c r="I176" s="103"/>
      <c r="J176" s="34"/>
      <c r="K176" s="34"/>
      <c r="L176" s="37"/>
      <c r="M176" s="189"/>
      <c r="N176" s="59"/>
      <c r="O176" s="59"/>
      <c r="P176" s="59"/>
      <c r="Q176" s="59"/>
      <c r="R176" s="59"/>
      <c r="S176" s="59"/>
      <c r="T176" s="60"/>
      <c r="AT176" s="16" t="s">
        <v>142</v>
      </c>
      <c r="AU176" s="16" t="s">
        <v>81</v>
      </c>
    </row>
    <row r="177" spans="2:65" s="12" customFormat="1" ht="11.25">
      <c r="B177" s="200"/>
      <c r="C177" s="201"/>
      <c r="D177" s="187" t="s">
        <v>144</v>
      </c>
      <c r="E177" s="202" t="s">
        <v>1</v>
      </c>
      <c r="F177" s="203" t="s">
        <v>1305</v>
      </c>
      <c r="G177" s="201"/>
      <c r="H177" s="204">
        <v>373.75299999999999</v>
      </c>
      <c r="I177" s="205"/>
      <c r="J177" s="201"/>
      <c r="K177" s="201"/>
      <c r="L177" s="206"/>
      <c r="M177" s="207"/>
      <c r="N177" s="208"/>
      <c r="O177" s="208"/>
      <c r="P177" s="208"/>
      <c r="Q177" s="208"/>
      <c r="R177" s="208"/>
      <c r="S177" s="208"/>
      <c r="T177" s="209"/>
      <c r="AT177" s="210" t="s">
        <v>144</v>
      </c>
      <c r="AU177" s="210" t="s">
        <v>81</v>
      </c>
      <c r="AV177" s="12" t="s">
        <v>81</v>
      </c>
      <c r="AW177" s="12" t="s">
        <v>33</v>
      </c>
      <c r="AX177" s="12" t="s">
        <v>79</v>
      </c>
      <c r="AY177" s="210" t="s">
        <v>133</v>
      </c>
    </row>
    <row r="178" spans="2:65" s="1" customFormat="1" ht="16.5" customHeight="1">
      <c r="B178" s="33"/>
      <c r="C178" s="175" t="s">
        <v>250</v>
      </c>
      <c r="D178" s="175" t="s">
        <v>135</v>
      </c>
      <c r="E178" s="176" t="s">
        <v>302</v>
      </c>
      <c r="F178" s="177" t="s">
        <v>303</v>
      </c>
      <c r="G178" s="178" t="s">
        <v>211</v>
      </c>
      <c r="H178" s="179">
        <v>199.304</v>
      </c>
      <c r="I178" s="180"/>
      <c r="J178" s="181">
        <f>ROUND(I178*H178,2)</f>
        <v>0</v>
      </c>
      <c r="K178" s="177" t="s">
        <v>139</v>
      </c>
      <c r="L178" s="37"/>
      <c r="M178" s="182" t="s">
        <v>1</v>
      </c>
      <c r="N178" s="183" t="s">
        <v>43</v>
      </c>
      <c r="O178" s="59"/>
      <c r="P178" s="184">
        <f>O178*H178</f>
        <v>0</v>
      </c>
      <c r="Q178" s="184">
        <v>0</v>
      </c>
      <c r="R178" s="184">
        <f>Q178*H178</f>
        <v>0</v>
      </c>
      <c r="S178" s="184">
        <v>0</v>
      </c>
      <c r="T178" s="185">
        <f>S178*H178</f>
        <v>0</v>
      </c>
      <c r="AR178" s="16" t="s">
        <v>140</v>
      </c>
      <c r="AT178" s="16" t="s">
        <v>135</v>
      </c>
      <c r="AU178" s="16" t="s">
        <v>81</v>
      </c>
      <c r="AY178" s="16" t="s">
        <v>133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6" t="s">
        <v>79</v>
      </c>
      <c r="BK178" s="186">
        <f>ROUND(I178*H178,2)</f>
        <v>0</v>
      </c>
      <c r="BL178" s="16" t="s">
        <v>140</v>
      </c>
      <c r="BM178" s="16" t="s">
        <v>1306</v>
      </c>
    </row>
    <row r="179" spans="2:65" s="1" customFormat="1" ht="19.5">
      <c r="B179" s="33"/>
      <c r="C179" s="34"/>
      <c r="D179" s="187" t="s">
        <v>142</v>
      </c>
      <c r="E179" s="34"/>
      <c r="F179" s="188" t="s">
        <v>305</v>
      </c>
      <c r="G179" s="34"/>
      <c r="H179" s="34"/>
      <c r="I179" s="103"/>
      <c r="J179" s="34"/>
      <c r="K179" s="34"/>
      <c r="L179" s="37"/>
      <c r="M179" s="189"/>
      <c r="N179" s="59"/>
      <c r="O179" s="59"/>
      <c r="P179" s="59"/>
      <c r="Q179" s="59"/>
      <c r="R179" s="59"/>
      <c r="S179" s="59"/>
      <c r="T179" s="60"/>
      <c r="AT179" s="16" t="s">
        <v>142</v>
      </c>
      <c r="AU179" s="16" t="s">
        <v>81</v>
      </c>
    </row>
    <row r="180" spans="2:65" s="11" customFormat="1" ht="11.25">
      <c r="B180" s="190"/>
      <c r="C180" s="191"/>
      <c r="D180" s="187" t="s">
        <v>144</v>
      </c>
      <c r="E180" s="192" t="s">
        <v>1</v>
      </c>
      <c r="F180" s="193" t="s">
        <v>1296</v>
      </c>
      <c r="G180" s="191"/>
      <c r="H180" s="192" t="s">
        <v>1</v>
      </c>
      <c r="I180" s="194"/>
      <c r="J180" s="191"/>
      <c r="K180" s="191"/>
      <c r="L180" s="195"/>
      <c r="M180" s="196"/>
      <c r="N180" s="197"/>
      <c r="O180" s="197"/>
      <c r="P180" s="197"/>
      <c r="Q180" s="197"/>
      <c r="R180" s="197"/>
      <c r="S180" s="197"/>
      <c r="T180" s="198"/>
      <c r="AT180" s="199" t="s">
        <v>144</v>
      </c>
      <c r="AU180" s="199" t="s">
        <v>81</v>
      </c>
      <c r="AV180" s="11" t="s">
        <v>79</v>
      </c>
      <c r="AW180" s="11" t="s">
        <v>33</v>
      </c>
      <c r="AX180" s="11" t="s">
        <v>72</v>
      </c>
      <c r="AY180" s="199" t="s">
        <v>133</v>
      </c>
    </row>
    <row r="181" spans="2:65" s="12" customFormat="1" ht="11.25">
      <c r="B181" s="200"/>
      <c r="C181" s="201"/>
      <c r="D181" s="187" t="s">
        <v>144</v>
      </c>
      <c r="E181" s="202" t="s">
        <v>1</v>
      </c>
      <c r="F181" s="203" t="s">
        <v>1307</v>
      </c>
      <c r="G181" s="201"/>
      <c r="H181" s="204">
        <v>199.304</v>
      </c>
      <c r="I181" s="205"/>
      <c r="J181" s="201"/>
      <c r="K181" s="201"/>
      <c r="L181" s="206"/>
      <c r="M181" s="207"/>
      <c r="N181" s="208"/>
      <c r="O181" s="208"/>
      <c r="P181" s="208"/>
      <c r="Q181" s="208"/>
      <c r="R181" s="208"/>
      <c r="S181" s="208"/>
      <c r="T181" s="209"/>
      <c r="AT181" s="210" t="s">
        <v>144</v>
      </c>
      <c r="AU181" s="210" t="s">
        <v>81</v>
      </c>
      <c r="AV181" s="12" t="s">
        <v>81</v>
      </c>
      <c r="AW181" s="12" t="s">
        <v>33</v>
      </c>
      <c r="AX181" s="12" t="s">
        <v>79</v>
      </c>
      <c r="AY181" s="210" t="s">
        <v>133</v>
      </c>
    </row>
    <row r="182" spans="2:65" s="1" customFormat="1" ht="16.5" customHeight="1">
      <c r="B182" s="33"/>
      <c r="C182" s="175" t="s">
        <v>255</v>
      </c>
      <c r="D182" s="175" t="s">
        <v>135</v>
      </c>
      <c r="E182" s="176" t="s">
        <v>309</v>
      </c>
      <c r="F182" s="177" t="s">
        <v>310</v>
      </c>
      <c r="G182" s="178" t="s">
        <v>211</v>
      </c>
      <c r="H182" s="179">
        <v>99.652000000000001</v>
      </c>
      <c r="I182" s="180"/>
      <c r="J182" s="181">
        <f>ROUND(I182*H182,2)</f>
        <v>0</v>
      </c>
      <c r="K182" s="177" t="s">
        <v>139</v>
      </c>
      <c r="L182" s="37"/>
      <c r="M182" s="182" t="s">
        <v>1</v>
      </c>
      <c r="N182" s="183" t="s">
        <v>43</v>
      </c>
      <c r="O182" s="59"/>
      <c r="P182" s="184">
        <f>O182*H182</f>
        <v>0</v>
      </c>
      <c r="Q182" s="184">
        <v>0</v>
      </c>
      <c r="R182" s="184">
        <f>Q182*H182</f>
        <v>0</v>
      </c>
      <c r="S182" s="184">
        <v>0</v>
      </c>
      <c r="T182" s="185">
        <f>S182*H182</f>
        <v>0</v>
      </c>
      <c r="AR182" s="16" t="s">
        <v>140</v>
      </c>
      <c r="AT182" s="16" t="s">
        <v>135</v>
      </c>
      <c r="AU182" s="16" t="s">
        <v>81</v>
      </c>
      <c r="AY182" s="16" t="s">
        <v>133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6" t="s">
        <v>79</v>
      </c>
      <c r="BK182" s="186">
        <f>ROUND(I182*H182,2)</f>
        <v>0</v>
      </c>
      <c r="BL182" s="16" t="s">
        <v>140</v>
      </c>
      <c r="BM182" s="16" t="s">
        <v>1308</v>
      </c>
    </row>
    <row r="183" spans="2:65" s="1" customFormat="1" ht="11.25">
      <c r="B183" s="33"/>
      <c r="C183" s="34"/>
      <c r="D183" s="187" t="s">
        <v>142</v>
      </c>
      <c r="E183" s="34"/>
      <c r="F183" s="188" t="s">
        <v>310</v>
      </c>
      <c r="G183" s="34"/>
      <c r="H183" s="34"/>
      <c r="I183" s="103"/>
      <c r="J183" s="34"/>
      <c r="K183" s="34"/>
      <c r="L183" s="37"/>
      <c r="M183" s="189"/>
      <c r="N183" s="59"/>
      <c r="O183" s="59"/>
      <c r="P183" s="59"/>
      <c r="Q183" s="59"/>
      <c r="R183" s="59"/>
      <c r="S183" s="59"/>
      <c r="T183" s="60"/>
      <c r="AT183" s="16" t="s">
        <v>142</v>
      </c>
      <c r="AU183" s="16" t="s">
        <v>81</v>
      </c>
    </row>
    <row r="184" spans="2:65" s="12" customFormat="1" ht="11.25">
      <c r="B184" s="200"/>
      <c r="C184" s="201"/>
      <c r="D184" s="187" t="s">
        <v>144</v>
      </c>
      <c r="E184" s="202" t="s">
        <v>1</v>
      </c>
      <c r="F184" s="203" t="s">
        <v>1309</v>
      </c>
      <c r="G184" s="201"/>
      <c r="H184" s="204">
        <v>99.652000000000001</v>
      </c>
      <c r="I184" s="205"/>
      <c r="J184" s="201"/>
      <c r="K184" s="201"/>
      <c r="L184" s="206"/>
      <c r="M184" s="207"/>
      <c r="N184" s="208"/>
      <c r="O184" s="208"/>
      <c r="P184" s="208"/>
      <c r="Q184" s="208"/>
      <c r="R184" s="208"/>
      <c r="S184" s="208"/>
      <c r="T184" s="209"/>
      <c r="AT184" s="210" t="s">
        <v>144</v>
      </c>
      <c r="AU184" s="210" t="s">
        <v>81</v>
      </c>
      <c r="AV184" s="12" t="s">
        <v>81</v>
      </c>
      <c r="AW184" s="12" t="s">
        <v>33</v>
      </c>
      <c r="AX184" s="12" t="s">
        <v>79</v>
      </c>
      <c r="AY184" s="210" t="s">
        <v>133</v>
      </c>
    </row>
    <row r="185" spans="2:65" s="1" customFormat="1" ht="16.5" customHeight="1">
      <c r="B185" s="33"/>
      <c r="C185" s="175" t="s">
        <v>259</v>
      </c>
      <c r="D185" s="175" t="s">
        <v>135</v>
      </c>
      <c r="E185" s="176" t="s">
        <v>314</v>
      </c>
      <c r="F185" s="177" t="s">
        <v>315</v>
      </c>
      <c r="G185" s="178" t="s">
        <v>211</v>
      </c>
      <c r="H185" s="179">
        <v>49.826000000000001</v>
      </c>
      <c r="I185" s="180"/>
      <c r="J185" s="181">
        <f>ROUND(I185*H185,2)</f>
        <v>0</v>
      </c>
      <c r="K185" s="177" t="s">
        <v>139</v>
      </c>
      <c r="L185" s="37"/>
      <c r="M185" s="182" t="s">
        <v>1</v>
      </c>
      <c r="N185" s="183" t="s">
        <v>43</v>
      </c>
      <c r="O185" s="59"/>
      <c r="P185" s="184">
        <f>O185*H185</f>
        <v>0</v>
      </c>
      <c r="Q185" s="184">
        <v>1.0460000000000001E-2</v>
      </c>
      <c r="R185" s="184">
        <f>Q185*H185</f>
        <v>0.52117996</v>
      </c>
      <c r="S185" s="184">
        <v>0</v>
      </c>
      <c r="T185" s="185">
        <f>S185*H185</f>
        <v>0</v>
      </c>
      <c r="AR185" s="16" t="s">
        <v>140</v>
      </c>
      <c r="AT185" s="16" t="s">
        <v>135</v>
      </c>
      <c r="AU185" s="16" t="s">
        <v>81</v>
      </c>
      <c r="AY185" s="16" t="s">
        <v>133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16" t="s">
        <v>79</v>
      </c>
      <c r="BK185" s="186">
        <f>ROUND(I185*H185,2)</f>
        <v>0</v>
      </c>
      <c r="BL185" s="16" t="s">
        <v>140</v>
      </c>
      <c r="BM185" s="16" t="s">
        <v>1310</v>
      </c>
    </row>
    <row r="186" spans="2:65" s="1" customFormat="1" ht="19.5">
      <c r="B186" s="33"/>
      <c r="C186" s="34"/>
      <c r="D186" s="187" t="s">
        <v>142</v>
      </c>
      <c r="E186" s="34"/>
      <c r="F186" s="188" t="s">
        <v>1311</v>
      </c>
      <c r="G186" s="34"/>
      <c r="H186" s="34"/>
      <c r="I186" s="103"/>
      <c r="J186" s="34"/>
      <c r="K186" s="34"/>
      <c r="L186" s="37"/>
      <c r="M186" s="189"/>
      <c r="N186" s="59"/>
      <c r="O186" s="59"/>
      <c r="P186" s="59"/>
      <c r="Q186" s="59"/>
      <c r="R186" s="59"/>
      <c r="S186" s="59"/>
      <c r="T186" s="60"/>
      <c r="AT186" s="16" t="s">
        <v>142</v>
      </c>
      <c r="AU186" s="16" t="s">
        <v>81</v>
      </c>
    </row>
    <row r="187" spans="2:65" s="11" customFormat="1" ht="11.25">
      <c r="B187" s="190"/>
      <c r="C187" s="191"/>
      <c r="D187" s="187" t="s">
        <v>144</v>
      </c>
      <c r="E187" s="192" t="s">
        <v>1</v>
      </c>
      <c r="F187" s="193" t="s">
        <v>1296</v>
      </c>
      <c r="G187" s="191"/>
      <c r="H187" s="192" t="s">
        <v>1</v>
      </c>
      <c r="I187" s="194"/>
      <c r="J187" s="191"/>
      <c r="K187" s="191"/>
      <c r="L187" s="195"/>
      <c r="M187" s="196"/>
      <c r="N187" s="197"/>
      <c r="O187" s="197"/>
      <c r="P187" s="197"/>
      <c r="Q187" s="197"/>
      <c r="R187" s="197"/>
      <c r="S187" s="197"/>
      <c r="T187" s="198"/>
      <c r="AT187" s="199" t="s">
        <v>144</v>
      </c>
      <c r="AU187" s="199" t="s">
        <v>81</v>
      </c>
      <c r="AV187" s="11" t="s">
        <v>79</v>
      </c>
      <c r="AW187" s="11" t="s">
        <v>33</v>
      </c>
      <c r="AX187" s="11" t="s">
        <v>72</v>
      </c>
      <c r="AY187" s="199" t="s">
        <v>133</v>
      </c>
    </row>
    <row r="188" spans="2:65" s="12" customFormat="1" ht="11.25">
      <c r="B188" s="200"/>
      <c r="C188" s="201"/>
      <c r="D188" s="187" t="s">
        <v>144</v>
      </c>
      <c r="E188" s="202" t="s">
        <v>1</v>
      </c>
      <c r="F188" s="203" t="s">
        <v>1312</v>
      </c>
      <c r="G188" s="201"/>
      <c r="H188" s="204">
        <v>49.826000000000001</v>
      </c>
      <c r="I188" s="205"/>
      <c r="J188" s="201"/>
      <c r="K188" s="201"/>
      <c r="L188" s="206"/>
      <c r="M188" s="207"/>
      <c r="N188" s="208"/>
      <c r="O188" s="208"/>
      <c r="P188" s="208"/>
      <c r="Q188" s="208"/>
      <c r="R188" s="208"/>
      <c r="S188" s="208"/>
      <c r="T188" s="209"/>
      <c r="AT188" s="210" t="s">
        <v>144</v>
      </c>
      <c r="AU188" s="210" t="s">
        <v>81</v>
      </c>
      <c r="AV188" s="12" t="s">
        <v>81</v>
      </c>
      <c r="AW188" s="12" t="s">
        <v>33</v>
      </c>
      <c r="AX188" s="12" t="s">
        <v>79</v>
      </c>
      <c r="AY188" s="210" t="s">
        <v>133</v>
      </c>
    </row>
    <row r="189" spans="2:65" s="1" customFormat="1" ht="16.5" customHeight="1">
      <c r="B189" s="33"/>
      <c r="C189" s="175" t="s">
        <v>264</v>
      </c>
      <c r="D189" s="175" t="s">
        <v>135</v>
      </c>
      <c r="E189" s="176" t="s">
        <v>1313</v>
      </c>
      <c r="F189" s="177" t="s">
        <v>1314</v>
      </c>
      <c r="G189" s="178" t="s">
        <v>196</v>
      </c>
      <c r="H189" s="179">
        <v>8.6</v>
      </c>
      <c r="I189" s="180"/>
      <c r="J189" s="181">
        <f>ROUND(I189*H189,2)</f>
        <v>0</v>
      </c>
      <c r="K189" s="177" t="s">
        <v>139</v>
      </c>
      <c r="L189" s="37"/>
      <c r="M189" s="182" t="s">
        <v>1</v>
      </c>
      <c r="N189" s="183" t="s">
        <v>43</v>
      </c>
      <c r="O189" s="59"/>
      <c r="P189" s="184">
        <f>O189*H189</f>
        <v>0</v>
      </c>
      <c r="Q189" s="184">
        <v>0</v>
      </c>
      <c r="R189" s="184">
        <f>Q189*H189</f>
        <v>0</v>
      </c>
      <c r="S189" s="184">
        <v>0</v>
      </c>
      <c r="T189" s="185">
        <f>S189*H189</f>
        <v>0</v>
      </c>
      <c r="AR189" s="16" t="s">
        <v>140</v>
      </c>
      <c r="AT189" s="16" t="s">
        <v>135</v>
      </c>
      <c r="AU189" s="16" t="s">
        <v>81</v>
      </c>
      <c r="AY189" s="16" t="s">
        <v>133</v>
      </c>
      <c r="BE189" s="186">
        <f>IF(N189="základní",J189,0)</f>
        <v>0</v>
      </c>
      <c r="BF189" s="186">
        <f>IF(N189="snížená",J189,0)</f>
        <v>0</v>
      </c>
      <c r="BG189" s="186">
        <f>IF(N189="zákl. přenesená",J189,0)</f>
        <v>0</v>
      </c>
      <c r="BH189" s="186">
        <f>IF(N189="sníž. přenesená",J189,0)</f>
        <v>0</v>
      </c>
      <c r="BI189" s="186">
        <f>IF(N189="nulová",J189,0)</f>
        <v>0</v>
      </c>
      <c r="BJ189" s="16" t="s">
        <v>79</v>
      </c>
      <c r="BK189" s="186">
        <f>ROUND(I189*H189,2)</f>
        <v>0</v>
      </c>
      <c r="BL189" s="16" t="s">
        <v>140</v>
      </c>
      <c r="BM189" s="16" t="s">
        <v>1315</v>
      </c>
    </row>
    <row r="190" spans="2:65" s="1" customFormat="1" ht="11.25">
      <c r="B190" s="33"/>
      <c r="C190" s="34"/>
      <c r="D190" s="187" t="s">
        <v>142</v>
      </c>
      <c r="E190" s="34"/>
      <c r="F190" s="188" t="s">
        <v>1314</v>
      </c>
      <c r="G190" s="34"/>
      <c r="H190" s="34"/>
      <c r="I190" s="103"/>
      <c r="J190" s="34"/>
      <c r="K190" s="34"/>
      <c r="L190" s="37"/>
      <c r="M190" s="189"/>
      <c r="N190" s="59"/>
      <c r="O190" s="59"/>
      <c r="P190" s="59"/>
      <c r="Q190" s="59"/>
      <c r="R190" s="59"/>
      <c r="S190" s="59"/>
      <c r="T190" s="60"/>
      <c r="AT190" s="16" t="s">
        <v>142</v>
      </c>
      <c r="AU190" s="16" t="s">
        <v>81</v>
      </c>
    </row>
    <row r="191" spans="2:65" s="1" customFormat="1" ht="16.5" customHeight="1">
      <c r="B191" s="33"/>
      <c r="C191" s="175" t="s">
        <v>297</v>
      </c>
      <c r="D191" s="175" t="s">
        <v>135</v>
      </c>
      <c r="E191" s="176" t="s">
        <v>323</v>
      </c>
      <c r="F191" s="177" t="s">
        <v>324</v>
      </c>
      <c r="G191" s="178" t="s">
        <v>138</v>
      </c>
      <c r="H191" s="179">
        <v>2070.473</v>
      </c>
      <c r="I191" s="180"/>
      <c r="J191" s="181">
        <f>ROUND(I191*H191,2)</f>
        <v>0</v>
      </c>
      <c r="K191" s="177" t="s">
        <v>139</v>
      </c>
      <c r="L191" s="37"/>
      <c r="M191" s="182" t="s">
        <v>1</v>
      </c>
      <c r="N191" s="183" t="s">
        <v>43</v>
      </c>
      <c r="O191" s="59"/>
      <c r="P191" s="184">
        <f>O191*H191</f>
        <v>0</v>
      </c>
      <c r="Q191" s="184">
        <v>0</v>
      </c>
      <c r="R191" s="184">
        <f>Q191*H191</f>
        <v>0</v>
      </c>
      <c r="S191" s="184">
        <v>0</v>
      </c>
      <c r="T191" s="185">
        <f>S191*H191</f>
        <v>0</v>
      </c>
      <c r="AR191" s="16" t="s">
        <v>140</v>
      </c>
      <c r="AT191" s="16" t="s">
        <v>135</v>
      </c>
      <c r="AU191" s="16" t="s">
        <v>81</v>
      </c>
      <c r="AY191" s="16" t="s">
        <v>133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6" t="s">
        <v>79</v>
      </c>
      <c r="BK191" s="186">
        <f>ROUND(I191*H191,2)</f>
        <v>0</v>
      </c>
      <c r="BL191" s="16" t="s">
        <v>140</v>
      </c>
      <c r="BM191" s="16" t="s">
        <v>1316</v>
      </c>
    </row>
    <row r="192" spans="2:65" s="1" customFormat="1" ht="11.25">
      <c r="B192" s="33"/>
      <c r="C192" s="34"/>
      <c r="D192" s="187" t="s">
        <v>142</v>
      </c>
      <c r="E192" s="34"/>
      <c r="F192" s="188" t="s">
        <v>326</v>
      </c>
      <c r="G192" s="34"/>
      <c r="H192" s="34"/>
      <c r="I192" s="103"/>
      <c r="J192" s="34"/>
      <c r="K192" s="34"/>
      <c r="L192" s="37"/>
      <c r="M192" s="189"/>
      <c r="N192" s="59"/>
      <c r="O192" s="59"/>
      <c r="P192" s="59"/>
      <c r="Q192" s="59"/>
      <c r="R192" s="59"/>
      <c r="S192" s="59"/>
      <c r="T192" s="60"/>
      <c r="AT192" s="16" t="s">
        <v>142</v>
      </c>
      <c r="AU192" s="16" t="s">
        <v>81</v>
      </c>
    </row>
    <row r="193" spans="2:65" s="11" customFormat="1" ht="11.25">
      <c r="B193" s="190"/>
      <c r="C193" s="191"/>
      <c r="D193" s="187" t="s">
        <v>144</v>
      </c>
      <c r="E193" s="192" t="s">
        <v>1</v>
      </c>
      <c r="F193" s="193" t="s">
        <v>1317</v>
      </c>
      <c r="G193" s="191"/>
      <c r="H193" s="192" t="s">
        <v>1</v>
      </c>
      <c r="I193" s="194"/>
      <c r="J193" s="191"/>
      <c r="K193" s="191"/>
      <c r="L193" s="195"/>
      <c r="M193" s="196"/>
      <c r="N193" s="197"/>
      <c r="O193" s="197"/>
      <c r="P193" s="197"/>
      <c r="Q193" s="197"/>
      <c r="R193" s="197"/>
      <c r="S193" s="197"/>
      <c r="T193" s="198"/>
      <c r="AT193" s="199" t="s">
        <v>144</v>
      </c>
      <c r="AU193" s="199" t="s">
        <v>81</v>
      </c>
      <c r="AV193" s="11" t="s">
        <v>79</v>
      </c>
      <c r="AW193" s="11" t="s">
        <v>33</v>
      </c>
      <c r="AX193" s="11" t="s">
        <v>72</v>
      </c>
      <c r="AY193" s="199" t="s">
        <v>133</v>
      </c>
    </row>
    <row r="194" spans="2:65" s="12" customFormat="1" ht="11.25">
      <c r="B194" s="200"/>
      <c r="C194" s="201"/>
      <c r="D194" s="187" t="s">
        <v>144</v>
      </c>
      <c r="E194" s="202" t="s">
        <v>1</v>
      </c>
      <c r="F194" s="203" t="s">
        <v>1318</v>
      </c>
      <c r="G194" s="201"/>
      <c r="H194" s="204">
        <v>45.695</v>
      </c>
      <c r="I194" s="205"/>
      <c r="J194" s="201"/>
      <c r="K194" s="201"/>
      <c r="L194" s="206"/>
      <c r="M194" s="207"/>
      <c r="N194" s="208"/>
      <c r="O194" s="208"/>
      <c r="P194" s="208"/>
      <c r="Q194" s="208"/>
      <c r="R194" s="208"/>
      <c r="S194" s="208"/>
      <c r="T194" s="209"/>
      <c r="AT194" s="210" t="s">
        <v>144</v>
      </c>
      <c r="AU194" s="210" t="s">
        <v>81</v>
      </c>
      <c r="AV194" s="12" t="s">
        <v>81</v>
      </c>
      <c r="AW194" s="12" t="s">
        <v>33</v>
      </c>
      <c r="AX194" s="12" t="s">
        <v>72</v>
      </c>
      <c r="AY194" s="210" t="s">
        <v>133</v>
      </c>
    </row>
    <row r="195" spans="2:65" s="12" customFormat="1" ht="11.25">
      <c r="B195" s="200"/>
      <c r="C195" s="201"/>
      <c r="D195" s="187" t="s">
        <v>144</v>
      </c>
      <c r="E195" s="202" t="s">
        <v>1</v>
      </c>
      <c r="F195" s="203" t="s">
        <v>1319</v>
      </c>
      <c r="G195" s="201"/>
      <c r="H195" s="204">
        <v>1946.7380000000001</v>
      </c>
      <c r="I195" s="205"/>
      <c r="J195" s="201"/>
      <c r="K195" s="201"/>
      <c r="L195" s="206"/>
      <c r="M195" s="207"/>
      <c r="N195" s="208"/>
      <c r="O195" s="208"/>
      <c r="P195" s="208"/>
      <c r="Q195" s="208"/>
      <c r="R195" s="208"/>
      <c r="S195" s="208"/>
      <c r="T195" s="209"/>
      <c r="AT195" s="210" t="s">
        <v>144</v>
      </c>
      <c r="AU195" s="210" t="s">
        <v>81</v>
      </c>
      <c r="AV195" s="12" t="s">
        <v>81</v>
      </c>
      <c r="AW195" s="12" t="s">
        <v>33</v>
      </c>
      <c r="AX195" s="12" t="s">
        <v>72</v>
      </c>
      <c r="AY195" s="210" t="s">
        <v>133</v>
      </c>
    </row>
    <row r="196" spans="2:65" s="12" customFormat="1" ht="11.25">
      <c r="B196" s="200"/>
      <c r="C196" s="201"/>
      <c r="D196" s="187" t="s">
        <v>144</v>
      </c>
      <c r="E196" s="202" t="s">
        <v>1</v>
      </c>
      <c r="F196" s="203" t="s">
        <v>1320</v>
      </c>
      <c r="G196" s="201"/>
      <c r="H196" s="204">
        <v>30.24</v>
      </c>
      <c r="I196" s="205"/>
      <c r="J196" s="201"/>
      <c r="K196" s="201"/>
      <c r="L196" s="206"/>
      <c r="M196" s="207"/>
      <c r="N196" s="208"/>
      <c r="O196" s="208"/>
      <c r="P196" s="208"/>
      <c r="Q196" s="208"/>
      <c r="R196" s="208"/>
      <c r="S196" s="208"/>
      <c r="T196" s="209"/>
      <c r="AT196" s="210" t="s">
        <v>144</v>
      </c>
      <c r="AU196" s="210" t="s">
        <v>81</v>
      </c>
      <c r="AV196" s="12" t="s">
        <v>81</v>
      </c>
      <c r="AW196" s="12" t="s">
        <v>33</v>
      </c>
      <c r="AX196" s="12" t="s">
        <v>72</v>
      </c>
      <c r="AY196" s="210" t="s">
        <v>133</v>
      </c>
    </row>
    <row r="197" spans="2:65" s="11" customFormat="1" ht="11.25">
      <c r="B197" s="190"/>
      <c r="C197" s="191"/>
      <c r="D197" s="187" t="s">
        <v>144</v>
      </c>
      <c r="E197" s="192" t="s">
        <v>1</v>
      </c>
      <c r="F197" s="193" t="s">
        <v>1277</v>
      </c>
      <c r="G197" s="191"/>
      <c r="H197" s="192" t="s">
        <v>1</v>
      </c>
      <c r="I197" s="194"/>
      <c r="J197" s="191"/>
      <c r="K197" s="191"/>
      <c r="L197" s="195"/>
      <c r="M197" s="196"/>
      <c r="N197" s="197"/>
      <c r="O197" s="197"/>
      <c r="P197" s="197"/>
      <c r="Q197" s="197"/>
      <c r="R197" s="197"/>
      <c r="S197" s="197"/>
      <c r="T197" s="198"/>
      <c r="AT197" s="199" t="s">
        <v>144</v>
      </c>
      <c r="AU197" s="199" t="s">
        <v>81</v>
      </c>
      <c r="AV197" s="11" t="s">
        <v>79</v>
      </c>
      <c r="AW197" s="11" t="s">
        <v>33</v>
      </c>
      <c r="AX197" s="11" t="s">
        <v>72</v>
      </c>
      <c r="AY197" s="199" t="s">
        <v>133</v>
      </c>
    </row>
    <row r="198" spans="2:65" s="12" customFormat="1" ht="11.25">
      <c r="B198" s="200"/>
      <c r="C198" s="201"/>
      <c r="D198" s="187" t="s">
        <v>144</v>
      </c>
      <c r="E198" s="202" t="s">
        <v>1</v>
      </c>
      <c r="F198" s="203" t="s">
        <v>1321</v>
      </c>
      <c r="G198" s="201"/>
      <c r="H198" s="204">
        <v>36</v>
      </c>
      <c r="I198" s="205"/>
      <c r="J198" s="201"/>
      <c r="K198" s="201"/>
      <c r="L198" s="206"/>
      <c r="M198" s="207"/>
      <c r="N198" s="208"/>
      <c r="O198" s="208"/>
      <c r="P198" s="208"/>
      <c r="Q198" s="208"/>
      <c r="R198" s="208"/>
      <c r="S198" s="208"/>
      <c r="T198" s="209"/>
      <c r="AT198" s="210" t="s">
        <v>144</v>
      </c>
      <c r="AU198" s="210" t="s">
        <v>81</v>
      </c>
      <c r="AV198" s="12" t="s">
        <v>81</v>
      </c>
      <c r="AW198" s="12" t="s">
        <v>33</v>
      </c>
      <c r="AX198" s="12" t="s">
        <v>72</v>
      </c>
      <c r="AY198" s="210" t="s">
        <v>133</v>
      </c>
    </row>
    <row r="199" spans="2:65" s="12" customFormat="1" ht="11.25">
      <c r="B199" s="200"/>
      <c r="C199" s="201"/>
      <c r="D199" s="187" t="s">
        <v>144</v>
      </c>
      <c r="E199" s="202" t="s">
        <v>1</v>
      </c>
      <c r="F199" s="203" t="s">
        <v>1322</v>
      </c>
      <c r="G199" s="201"/>
      <c r="H199" s="204">
        <v>11.8</v>
      </c>
      <c r="I199" s="205"/>
      <c r="J199" s="201"/>
      <c r="K199" s="201"/>
      <c r="L199" s="206"/>
      <c r="M199" s="207"/>
      <c r="N199" s="208"/>
      <c r="O199" s="208"/>
      <c r="P199" s="208"/>
      <c r="Q199" s="208"/>
      <c r="R199" s="208"/>
      <c r="S199" s="208"/>
      <c r="T199" s="209"/>
      <c r="AT199" s="210" t="s">
        <v>144</v>
      </c>
      <c r="AU199" s="210" t="s">
        <v>81</v>
      </c>
      <c r="AV199" s="12" t="s">
        <v>81</v>
      </c>
      <c r="AW199" s="12" t="s">
        <v>33</v>
      </c>
      <c r="AX199" s="12" t="s">
        <v>72</v>
      </c>
      <c r="AY199" s="210" t="s">
        <v>133</v>
      </c>
    </row>
    <row r="200" spans="2:65" s="13" customFormat="1" ht="11.25">
      <c r="B200" s="211"/>
      <c r="C200" s="212"/>
      <c r="D200" s="187" t="s">
        <v>144</v>
      </c>
      <c r="E200" s="213" t="s">
        <v>1</v>
      </c>
      <c r="F200" s="214" t="s">
        <v>149</v>
      </c>
      <c r="G200" s="212"/>
      <c r="H200" s="215">
        <v>2070.473</v>
      </c>
      <c r="I200" s="216"/>
      <c r="J200" s="212"/>
      <c r="K200" s="212"/>
      <c r="L200" s="217"/>
      <c r="M200" s="218"/>
      <c r="N200" s="219"/>
      <c r="O200" s="219"/>
      <c r="P200" s="219"/>
      <c r="Q200" s="219"/>
      <c r="R200" s="219"/>
      <c r="S200" s="219"/>
      <c r="T200" s="220"/>
      <c r="AT200" s="221" t="s">
        <v>144</v>
      </c>
      <c r="AU200" s="221" t="s">
        <v>81</v>
      </c>
      <c r="AV200" s="13" t="s">
        <v>140</v>
      </c>
      <c r="AW200" s="13" t="s">
        <v>33</v>
      </c>
      <c r="AX200" s="13" t="s">
        <v>79</v>
      </c>
      <c r="AY200" s="221" t="s">
        <v>133</v>
      </c>
    </row>
    <row r="201" spans="2:65" s="1" customFormat="1" ht="16.5" customHeight="1">
      <c r="B201" s="33"/>
      <c r="C201" s="175" t="s">
        <v>7</v>
      </c>
      <c r="D201" s="175" t="s">
        <v>135</v>
      </c>
      <c r="E201" s="176" t="s">
        <v>361</v>
      </c>
      <c r="F201" s="177" t="s">
        <v>362</v>
      </c>
      <c r="G201" s="178" t="s">
        <v>138</v>
      </c>
      <c r="H201" s="179">
        <v>53.41</v>
      </c>
      <c r="I201" s="180"/>
      <c r="J201" s="181">
        <f>ROUND(I201*H201,2)</f>
        <v>0</v>
      </c>
      <c r="K201" s="177" t="s">
        <v>139</v>
      </c>
      <c r="L201" s="37"/>
      <c r="M201" s="182" t="s">
        <v>1</v>
      </c>
      <c r="N201" s="183" t="s">
        <v>43</v>
      </c>
      <c r="O201" s="59"/>
      <c r="P201" s="184">
        <f>O201*H201</f>
        <v>0</v>
      </c>
      <c r="Q201" s="184">
        <v>0</v>
      </c>
      <c r="R201" s="184">
        <f>Q201*H201</f>
        <v>0</v>
      </c>
      <c r="S201" s="184">
        <v>0</v>
      </c>
      <c r="T201" s="185">
        <f>S201*H201</f>
        <v>0</v>
      </c>
      <c r="AR201" s="16" t="s">
        <v>140</v>
      </c>
      <c r="AT201" s="16" t="s">
        <v>135</v>
      </c>
      <c r="AU201" s="16" t="s">
        <v>81</v>
      </c>
      <c r="AY201" s="16" t="s">
        <v>133</v>
      </c>
      <c r="BE201" s="186">
        <f>IF(N201="základní",J201,0)</f>
        <v>0</v>
      </c>
      <c r="BF201" s="186">
        <f>IF(N201="snížená",J201,0)</f>
        <v>0</v>
      </c>
      <c r="BG201" s="186">
        <f>IF(N201="zákl. přenesená",J201,0)</f>
        <v>0</v>
      </c>
      <c r="BH201" s="186">
        <f>IF(N201="sníž. přenesená",J201,0)</f>
        <v>0</v>
      </c>
      <c r="BI201" s="186">
        <f>IF(N201="nulová",J201,0)</f>
        <v>0</v>
      </c>
      <c r="BJ201" s="16" t="s">
        <v>79</v>
      </c>
      <c r="BK201" s="186">
        <f>ROUND(I201*H201,2)</f>
        <v>0</v>
      </c>
      <c r="BL201" s="16" t="s">
        <v>140</v>
      </c>
      <c r="BM201" s="16" t="s">
        <v>1323</v>
      </c>
    </row>
    <row r="202" spans="2:65" s="1" customFormat="1" ht="19.5">
      <c r="B202" s="33"/>
      <c r="C202" s="34"/>
      <c r="D202" s="187" t="s">
        <v>142</v>
      </c>
      <c r="E202" s="34"/>
      <c r="F202" s="188" t="s">
        <v>364</v>
      </c>
      <c r="G202" s="34"/>
      <c r="H202" s="34"/>
      <c r="I202" s="103"/>
      <c r="J202" s="34"/>
      <c r="K202" s="34"/>
      <c r="L202" s="37"/>
      <c r="M202" s="189"/>
      <c r="N202" s="59"/>
      <c r="O202" s="59"/>
      <c r="P202" s="59"/>
      <c r="Q202" s="59"/>
      <c r="R202" s="59"/>
      <c r="S202" s="59"/>
      <c r="T202" s="60"/>
      <c r="AT202" s="16" t="s">
        <v>142</v>
      </c>
      <c r="AU202" s="16" t="s">
        <v>81</v>
      </c>
    </row>
    <row r="203" spans="2:65" s="11" customFormat="1" ht="11.25">
      <c r="B203" s="190"/>
      <c r="C203" s="191"/>
      <c r="D203" s="187" t="s">
        <v>144</v>
      </c>
      <c r="E203" s="192" t="s">
        <v>1</v>
      </c>
      <c r="F203" s="193" t="s">
        <v>365</v>
      </c>
      <c r="G203" s="191"/>
      <c r="H203" s="192" t="s">
        <v>1</v>
      </c>
      <c r="I203" s="194"/>
      <c r="J203" s="191"/>
      <c r="K203" s="191"/>
      <c r="L203" s="195"/>
      <c r="M203" s="196"/>
      <c r="N203" s="197"/>
      <c r="O203" s="197"/>
      <c r="P203" s="197"/>
      <c r="Q203" s="197"/>
      <c r="R203" s="197"/>
      <c r="S203" s="197"/>
      <c r="T203" s="198"/>
      <c r="AT203" s="199" t="s">
        <v>144</v>
      </c>
      <c r="AU203" s="199" t="s">
        <v>81</v>
      </c>
      <c r="AV203" s="11" t="s">
        <v>79</v>
      </c>
      <c r="AW203" s="11" t="s">
        <v>33</v>
      </c>
      <c r="AX203" s="11" t="s">
        <v>72</v>
      </c>
      <c r="AY203" s="199" t="s">
        <v>133</v>
      </c>
    </row>
    <row r="204" spans="2:65" s="12" customFormat="1" ht="11.25">
      <c r="B204" s="200"/>
      <c r="C204" s="201"/>
      <c r="D204" s="187" t="s">
        <v>144</v>
      </c>
      <c r="E204" s="202" t="s">
        <v>1</v>
      </c>
      <c r="F204" s="203" t="s">
        <v>1324</v>
      </c>
      <c r="G204" s="201"/>
      <c r="H204" s="204">
        <v>53.41</v>
      </c>
      <c r="I204" s="205"/>
      <c r="J204" s="201"/>
      <c r="K204" s="201"/>
      <c r="L204" s="206"/>
      <c r="M204" s="207"/>
      <c r="N204" s="208"/>
      <c r="O204" s="208"/>
      <c r="P204" s="208"/>
      <c r="Q204" s="208"/>
      <c r="R204" s="208"/>
      <c r="S204" s="208"/>
      <c r="T204" s="209"/>
      <c r="AT204" s="210" t="s">
        <v>144</v>
      </c>
      <c r="AU204" s="210" t="s">
        <v>81</v>
      </c>
      <c r="AV204" s="12" t="s">
        <v>81</v>
      </c>
      <c r="AW204" s="12" t="s">
        <v>33</v>
      </c>
      <c r="AX204" s="12" t="s">
        <v>79</v>
      </c>
      <c r="AY204" s="210" t="s">
        <v>133</v>
      </c>
    </row>
    <row r="205" spans="2:65" s="1" customFormat="1" ht="16.5" customHeight="1">
      <c r="B205" s="33"/>
      <c r="C205" s="175" t="s">
        <v>308</v>
      </c>
      <c r="D205" s="175" t="s">
        <v>135</v>
      </c>
      <c r="E205" s="176" t="s">
        <v>368</v>
      </c>
      <c r="F205" s="177" t="s">
        <v>369</v>
      </c>
      <c r="G205" s="178" t="s">
        <v>211</v>
      </c>
      <c r="H205" s="179">
        <v>1018.0839999999999</v>
      </c>
      <c r="I205" s="180"/>
      <c r="J205" s="181">
        <f>ROUND(I205*H205,2)</f>
        <v>0</v>
      </c>
      <c r="K205" s="177" t="s">
        <v>139</v>
      </c>
      <c r="L205" s="37"/>
      <c r="M205" s="182" t="s">
        <v>1</v>
      </c>
      <c r="N205" s="183" t="s">
        <v>43</v>
      </c>
      <c r="O205" s="59"/>
      <c r="P205" s="184">
        <f>O205*H205</f>
        <v>0</v>
      </c>
      <c r="Q205" s="184">
        <v>0</v>
      </c>
      <c r="R205" s="184">
        <f>Q205*H205</f>
        <v>0</v>
      </c>
      <c r="S205" s="184">
        <v>0</v>
      </c>
      <c r="T205" s="185">
        <f>S205*H205</f>
        <v>0</v>
      </c>
      <c r="AR205" s="16" t="s">
        <v>140</v>
      </c>
      <c r="AT205" s="16" t="s">
        <v>135</v>
      </c>
      <c r="AU205" s="16" t="s">
        <v>81</v>
      </c>
      <c r="AY205" s="16" t="s">
        <v>133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16" t="s">
        <v>79</v>
      </c>
      <c r="BK205" s="186">
        <f>ROUND(I205*H205,2)</f>
        <v>0</v>
      </c>
      <c r="BL205" s="16" t="s">
        <v>140</v>
      </c>
      <c r="BM205" s="16" t="s">
        <v>1325</v>
      </c>
    </row>
    <row r="206" spans="2:65" s="1" customFormat="1" ht="11.25">
      <c r="B206" s="33"/>
      <c r="C206" s="34"/>
      <c r="D206" s="187" t="s">
        <v>142</v>
      </c>
      <c r="E206" s="34"/>
      <c r="F206" s="188" t="s">
        <v>369</v>
      </c>
      <c r="G206" s="34"/>
      <c r="H206" s="34"/>
      <c r="I206" s="103"/>
      <c r="J206" s="34"/>
      <c r="K206" s="34"/>
      <c r="L206" s="37"/>
      <c r="M206" s="189"/>
      <c r="N206" s="59"/>
      <c r="O206" s="59"/>
      <c r="P206" s="59"/>
      <c r="Q206" s="59"/>
      <c r="R206" s="59"/>
      <c r="S206" s="59"/>
      <c r="T206" s="60"/>
      <c r="AT206" s="16" t="s">
        <v>142</v>
      </c>
      <c r="AU206" s="16" t="s">
        <v>81</v>
      </c>
    </row>
    <row r="207" spans="2:65" s="12" customFormat="1" ht="11.25">
      <c r="B207" s="200"/>
      <c r="C207" s="201"/>
      <c r="D207" s="187" t="s">
        <v>144</v>
      </c>
      <c r="E207" s="202" t="s">
        <v>1</v>
      </c>
      <c r="F207" s="203" t="s">
        <v>1326</v>
      </c>
      <c r="G207" s="201"/>
      <c r="H207" s="204">
        <v>1018.0839999999999</v>
      </c>
      <c r="I207" s="205"/>
      <c r="J207" s="201"/>
      <c r="K207" s="201"/>
      <c r="L207" s="206"/>
      <c r="M207" s="207"/>
      <c r="N207" s="208"/>
      <c r="O207" s="208"/>
      <c r="P207" s="208"/>
      <c r="Q207" s="208"/>
      <c r="R207" s="208"/>
      <c r="S207" s="208"/>
      <c r="T207" s="209"/>
      <c r="AT207" s="210" t="s">
        <v>144</v>
      </c>
      <c r="AU207" s="210" t="s">
        <v>81</v>
      </c>
      <c r="AV207" s="12" t="s">
        <v>81</v>
      </c>
      <c r="AW207" s="12" t="s">
        <v>33</v>
      </c>
      <c r="AX207" s="12" t="s">
        <v>79</v>
      </c>
      <c r="AY207" s="210" t="s">
        <v>133</v>
      </c>
    </row>
    <row r="208" spans="2:65" s="1" customFormat="1" ht="16.5" customHeight="1">
      <c r="B208" s="33"/>
      <c r="C208" s="175" t="s">
        <v>313</v>
      </c>
      <c r="D208" s="175" t="s">
        <v>135</v>
      </c>
      <c r="E208" s="176" t="s">
        <v>441</v>
      </c>
      <c r="F208" s="177" t="s">
        <v>442</v>
      </c>
      <c r="G208" s="178" t="s">
        <v>211</v>
      </c>
      <c r="H208" s="179">
        <v>53.582999999999998</v>
      </c>
      <c r="I208" s="180"/>
      <c r="J208" s="181">
        <f>ROUND(I208*H208,2)</f>
        <v>0</v>
      </c>
      <c r="K208" s="177" t="s">
        <v>139</v>
      </c>
      <c r="L208" s="37"/>
      <c r="M208" s="182" t="s">
        <v>1</v>
      </c>
      <c r="N208" s="183" t="s">
        <v>43</v>
      </c>
      <c r="O208" s="59"/>
      <c r="P208" s="184">
        <f>O208*H208</f>
        <v>0</v>
      </c>
      <c r="Q208" s="184">
        <v>0</v>
      </c>
      <c r="R208" s="184">
        <f>Q208*H208</f>
        <v>0</v>
      </c>
      <c r="S208" s="184">
        <v>0</v>
      </c>
      <c r="T208" s="185">
        <f>S208*H208</f>
        <v>0</v>
      </c>
      <c r="AR208" s="16" t="s">
        <v>140</v>
      </c>
      <c r="AT208" s="16" t="s">
        <v>135</v>
      </c>
      <c r="AU208" s="16" t="s">
        <v>81</v>
      </c>
      <c r="AY208" s="16" t="s">
        <v>133</v>
      </c>
      <c r="BE208" s="186">
        <f>IF(N208="základní",J208,0)</f>
        <v>0</v>
      </c>
      <c r="BF208" s="186">
        <f>IF(N208="snížená",J208,0)</f>
        <v>0</v>
      </c>
      <c r="BG208" s="186">
        <f>IF(N208="zákl. přenesená",J208,0)</f>
        <v>0</v>
      </c>
      <c r="BH208" s="186">
        <f>IF(N208="sníž. přenesená",J208,0)</f>
        <v>0</v>
      </c>
      <c r="BI208" s="186">
        <f>IF(N208="nulová",J208,0)</f>
        <v>0</v>
      </c>
      <c r="BJ208" s="16" t="s">
        <v>79</v>
      </c>
      <c r="BK208" s="186">
        <f>ROUND(I208*H208,2)</f>
        <v>0</v>
      </c>
      <c r="BL208" s="16" t="s">
        <v>140</v>
      </c>
      <c r="BM208" s="16" t="s">
        <v>1327</v>
      </c>
    </row>
    <row r="209" spans="2:65" s="1" customFormat="1" ht="19.5">
      <c r="B209" s="33"/>
      <c r="C209" s="34"/>
      <c r="D209" s="187" t="s">
        <v>142</v>
      </c>
      <c r="E209" s="34"/>
      <c r="F209" s="188" t="s">
        <v>1328</v>
      </c>
      <c r="G209" s="34"/>
      <c r="H209" s="34"/>
      <c r="I209" s="103"/>
      <c r="J209" s="34"/>
      <c r="K209" s="34"/>
      <c r="L209" s="37"/>
      <c r="M209" s="189"/>
      <c r="N209" s="59"/>
      <c r="O209" s="59"/>
      <c r="P209" s="59"/>
      <c r="Q209" s="59"/>
      <c r="R209" s="59"/>
      <c r="S209" s="59"/>
      <c r="T209" s="60"/>
      <c r="AT209" s="16" t="s">
        <v>142</v>
      </c>
      <c r="AU209" s="16" t="s">
        <v>81</v>
      </c>
    </row>
    <row r="210" spans="2:65" s="12" customFormat="1" ht="11.25">
      <c r="B210" s="200"/>
      <c r="C210" s="201"/>
      <c r="D210" s="187" t="s">
        <v>144</v>
      </c>
      <c r="E210" s="202" t="s">
        <v>1</v>
      </c>
      <c r="F210" s="203" t="s">
        <v>1329</v>
      </c>
      <c r="G210" s="201"/>
      <c r="H210" s="204">
        <v>53.582999999999998</v>
      </c>
      <c r="I210" s="205"/>
      <c r="J210" s="201"/>
      <c r="K210" s="201"/>
      <c r="L210" s="206"/>
      <c r="M210" s="207"/>
      <c r="N210" s="208"/>
      <c r="O210" s="208"/>
      <c r="P210" s="208"/>
      <c r="Q210" s="208"/>
      <c r="R210" s="208"/>
      <c r="S210" s="208"/>
      <c r="T210" s="209"/>
      <c r="AT210" s="210" t="s">
        <v>144</v>
      </c>
      <c r="AU210" s="210" t="s">
        <v>81</v>
      </c>
      <c r="AV210" s="12" t="s">
        <v>81</v>
      </c>
      <c r="AW210" s="12" t="s">
        <v>33</v>
      </c>
      <c r="AX210" s="12" t="s">
        <v>79</v>
      </c>
      <c r="AY210" s="210" t="s">
        <v>133</v>
      </c>
    </row>
    <row r="211" spans="2:65" s="1" customFormat="1" ht="16.5" customHeight="1">
      <c r="B211" s="33"/>
      <c r="C211" s="175" t="s">
        <v>317</v>
      </c>
      <c r="D211" s="175" t="s">
        <v>135</v>
      </c>
      <c r="E211" s="176" t="s">
        <v>451</v>
      </c>
      <c r="F211" s="177" t="s">
        <v>1330</v>
      </c>
      <c r="G211" s="178" t="s">
        <v>211</v>
      </c>
      <c r="H211" s="179">
        <v>225.703</v>
      </c>
      <c r="I211" s="180"/>
      <c r="J211" s="181">
        <f>ROUND(I211*H211,2)</f>
        <v>0</v>
      </c>
      <c r="K211" s="177" t="s">
        <v>139</v>
      </c>
      <c r="L211" s="37"/>
      <c r="M211" s="182" t="s">
        <v>1</v>
      </c>
      <c r="N211" s="183" t="s">
        <v>43</v>
      </c>
      <c r="O211" s="59"/>
      <c r="P211" s="184">
        <f>O211*H211</f>
        <v>0</v>
      </c>
      <c r="Q211" s="184">
        <v>0</v>
      </c>
      <c r="R211" s="184">
        <f>Q211*H211</f>
        <v>0</v>
      </c>
      <c r="S211" s="184">
        <v>0</v>
      </c>
      <c r="T211" s="185">
        <f>S211*H211</f>
        <v>0</v>
      </c>
      <c r="AR211" s="16" t="s">
        <v>140</v>
      </c>
      <c r="AT211" s="16" t="s">
        <v>135</v>
      </c>
      <c r="AU211" s="16" t="s">
        <v>81</v>
      </c>
      <c r="AY211" s="16" t="s">
        <v>133</v>
      </c>
      <c r="BE211" s="186">
        <f>IF(N211="základní",J211,0)</f>
        <v>0</v>
      </c>
      <c r="BF211" s="186">
        <f>IF(N211="snížená",J211,0)</f>
        <v>0</v>
      </c>
      <c r="BG211" s="186">
        <f>IF(N211="zákl. přenesená",J211,0)</f>
        <v>0</v>
      </c>
      <c r="BH211" s="186">
        <f>IF(N211="sníž. přenesená",J211,0)</f>
        <v>0</v>
      </c>
      <c r="BI211" s="186">
        <f>IF(N211="nulová",J211,0)</f>
        <v>0</v>
      </c>
      <c r="BJ211" s="16" t="s">
        <v>79</v>
      </c>
      <c r="BK211" s="186">
        <f>ROUND(I211*H211,2)</f>
        <v>0</v>
      </c>
      <c r="BL211" s="16" t="s">
        <v>140</v>
      </c>
      <c r="BM211" s="16" t="s">
        <v>1331</v>
      </c>
    </row>
    <row r="212" spans="2:65" s="1" customFormat="1" ht="19.5">
      <c r="B212" s="33"/>
      <c r="C212" s="34"/>
      <c r="D212" s="187" t="s">
        <v>142</v>
      </c>
      <c r="E212" s="34"/>
      <c r="F212" s="188" t="s">
        <v>1332</v>
      </c>
      <c r="G212" s="34"/>
      <c r="H212" s="34"/>
      <c r="I212" s="103"/>
      <c r="J212" s="34"/>
      <c r="K212" s="34"/>
      <c r="L212" s="37"/>
      <c r="M212" s="189"/>
      <c r="N212" s="59"/>
      <c r="O212" s="59"/>
      <c r="P212" s="59"/>
      <c r="Q212" s="59"/>
      <c r="R212" s="59"/>
      <c r="S212" s="59"/>
      <c r="T212" s="60"/>
      <c r="AT212" s="16" t="s">
        <v>142</v>
      </c>
      <c r="AU212" s="16" t="s">
        <v>81</v>
      </c>
    </row>
    <row r="213" spans="2:65" s="12" customFormat="1" ht="11.25">
      <c r="B213" s="200"/>
      <c r="C213" s="201"/>
      <c r="D213" s="187" t="s">
        <v>144</v>
      </c>
      <c r="E213" s="202" t="s">
        <v>1</v>
      </c>
      <c r="F213" s="203" t="s">
        <v>1333</v>
      </c>
      <c r="G213" s="201"/>
      <c r="H213" s="204">
        <v>237.58199999999999</v>
      </c>
      <c r="I213" s="205"/>
      <c r="J213" s="201"/>
      <c r="K213" s="201"/>
      <c r="L213" s="206"/>
      <c r="M213" s="207"/>
      <c r="N213" s="208"/>
      <c r="O213" s="208"/>
      <c r="P213" s="208"/>
      <c r="Q213" s="208"/>
      <c r="R213" s="208"/>
      <c r="S213" s="208"/>
      <c r="T213" s="209"/>
      <c r="AT213" s="210" t="s">
        <v>144</v>
      </c>
      <c r="AU213" s="210" t="s">
        <v>81</v>
      </c>
      <c r="AV213" s="12" t="s">
        <v>81</v>
      </c>
      <c r="AW213" s="12" t="s">
        <v>33</v>
      </c>
      <c r="AX213" s="12" t="s">
        <v>72</v>
      </c>
      <c r="AY213" s="210" t="s">
        <v>133</v>
      </c>
    </row>
    <row r="214" spans="2:65" s="12" customFormat="1" ht="11.25">
      <c r="B214" s="200"/>
      <c r="C214" s="201"/>
      <c r="D214" s="187" t="s">
        <v>144</v>
      </c>
      <c r="E214" s="202" t="s">
        <v>1</v>
      </c>
      <c r="F214" s="203" t="s">
        <v>1334</v>
      </c>
      <c r="G214" s="201"/>
      <c r="H214" s="204">
        <v>225.703</v>
      </c>
      <c r="I214" s="205"/>
      <c r="J214" s="201"/>
      <c r="K214" s="201"/>
      <c r="L214" s="206"/>
      <c r="M214" s="207"/>
      <c r="N214" s="208"/>
      <c r="O214" s="208"/>
      <c r="P214" s="208"/>
      <c r="Q214" s="208"/>
      <c r="R214" s="208"/>
      <c r="S214" s="208"/>
      <c r="T214" s="209"/>
      <c r="AT214" s="210" t="s">
        <v>144</v>
      </c>
      <c r="AU214" s="210" t="s">
        <v>81</v>
      </c>
      <c r="AV214" s="12" t="s">
        <v>81</v>
      </c>
      <c r="AW214" s="12" t="s">
        <v>33</v>
      </c>
      <c r="AX214" s="12" t="s">
        <v>79</v>
      </c>
      <c r="AY214" s="210" t="s">
        <v>133</v>
      </c>
    </row>
    <row r="215" spans="2:65" s="1" customFormat="1" ht="16.5" customHeight="1">
      <c r="B215" s="33"/>
      <c r="C215" s="175" t="s">
        <v>322</v>
      </c>
      <c r="D215" s="175" t="s">
        <v>135</v>
      </c>
      <c r="E215" s="176" t="s">
        <v>456</v>
      </c>
      <c r="F215" s="177" t="s">
        <v>1335</v>
      </c>
      <c r="G215" s="178" t="s">
        <v>211</v>
      </c>
      <c r="H215" s="179">
        <v>1354.2180000000001</v>
      </c>
      <c r="I215" s="180"/>
      <c r="J215" s="181">
        <f>ROUND(I215*H215,2)</f>
        <v>0</v>
      </c>
      <c r="K215" s="177" t="s">
        <v>139</v>
      </c>
      <c r="L215" s="37"/>
      <c r="M215" s="182" t="s">
        <v>1</v>
      </c>
      <c r="N215" s="183" t="s">
        <v>43</v>
      </c>
      <c r="O215" s="59"/>
      <c r="P215" s="184">
        <f>O215*H215</f>
        <v>0</v>
      </c>
      <c r="Q215" s="184">
        <v>0</v>
      </c>
      <c r="R215" s="184">
        <f>Q215*H215</f>
        <v>0</v>
      </c>
      <c r="S215" s="184">
        <v>0</v>
      </c>
      <c r="T215" s="185">
        <f>S215*H215</f>
        <v>0</v>
      </c>
      <c r="AR215" s="16" t="s">
        <v>140</v>
      </c>
      <c r="AT215" s="16" t="s">
        <v>135</v>
      </c>
      <c r="AU215" s="16" t="s">
        <v>81</v>
      </c>
      <c r="AY215" s="16" t="s">
        <v>133</v>
      </c>
      <c r="BE215" s="186">
        <f>IF(N215="základní",J215,0)</f>
        <v>0</v>
      </c>
      <c r="BF215" s="186">
        <f>IF(N215="snížená",J215,0)</f>
        <v>0</v>
      </c>
      <c r="BG215" s="186">
        <f>IF(N215="zákl. přenesená",J215,0)</f>
        <v>0</v>
      </c>
      <c r="BH215" s="186">
        <f>IF(N215="sníž. přenesená",J215,0)</f>
        <v>0</v>
      </c>
      <c r="BI215" s="186">
        <f>IF(N215="nulová",J215,0)</f>
        <v>0</v>
      </c>
      <c r="BJ215" s="16" t="s">
        <v>79</v>
      </c>
      <c r="BK215" s="186">
        <f>ROUND(I215*H215,2)</f>
        <v>0</v>
      </c>
      <c r="BL215" s="16" t="s">
        <v>140</v>
      </c>
      <c r="BM215" s="16" t="s">
        <v>1336</v>
      </c>
    </row>
    <row r="216" spans="2:65" s="1" customFormat="1" ht="19.5">
      <c r="B216" s="33"/>
      <c r="C216" s="34"/>
      <c r="D216" s="187" t="s">
        <v>142</v>
      </c>
      <c r="E216" s="34"/>
      <c r="F216" s="188" t="s">
        <v>1337</v>
      </c>
      <c r="G216" s="34"/>
      <c r="H216" s="34"/>
      <c r="I216" s="103"/>
      <c r="J216" s="34"/>
      <c r="K216" s="34"/>
      <c r="L216" s="37"/>
      <c r="M216" s="189"/>
      <c r="N216" s="59"/>
      <c r="O216" s="59"/>
      <c r="P216" s="59"/>
      <c r="Q216" s="59"/>
      <c r="R216" s="59"/>
      <c r="S216" s="59"/>
      <c r="T216" s="60"/>
      <c r="AT216" s="16" t="s">
        <v>142</v>
      </c>
      <c r="AU216" s="16" t="s">
        <v>81</v>
      </c>
    </row>
    <row r="217" spans="2:65" s="12" customFormat="1" ht="11.25">
      <c r="B217" s="200"/>
      <c r="C217" s="201"/>
      <c r="D217" s="187" t="s">
        <v>144</v>
      </c>
      <c r="E217" s="202" t="s">
        <v>1</v>
      </c>
      <c r="F217" s="203" t="s">
        <v>1338</v>
      </c>
      <c r="G217" s="201"/>
      <c r="H217" s="204">
        <v>1354.2180000000001</v>
      </c>
      <c r="I217" s="205"/>
      <c r="J217" s="201"/>
      <c r="K217" s="201"/>
      <c r="L217" s="206"/>
      <c r="M217" s="207"/>
      <c r="N217" s="208"/>
      <c r="O217" s="208"/>
      <c r="P217" s="208"/>
      <c r="Q217" s="208"/>
      <c r="R217" s="208"/>
      <c r="S217" s="208"/>
      <c r="T217" s="209"/>
      <c r="AT217" s="210" t="s">
        <v>144</v>
      </c>
      <c r="AU217" s="210" t="s">
        <v>81</v>
      </c>
      <c r="AV217" s="12" t="s">
        <v>81</v>
      </c>
      <c r="AW217" s="12" t="s">
        <v>33</v>
      </c>
      <c r="AX217" s="12" t="s">
        <v>79</v>
      </c>
      <c r="AY217" s="210" t="s">
        <v>133</v>
      </c>
    </row>
    <row r="218" spans="2:65" s="1" customFormat="1" ht="16.5" customHeight="1">
      <c r="B218" s="33"/>
      <c r="C218" s="175" t="s">
        <v>332</v>
      </c>
      <c r="D218" s="175" t="s">
        <v>135</v>
      </c>
      <c r="E218" s="176" t="s">
        <v>461</v>
      </c>
      <c r="F218" s="177" t="s">
        <v>1339</v>
      </c>
      <c r="G218" s="178" t="s">
        <v>211</v>
      </c>
      <c r="H218" s="179">
        <v>11.879</v>
      </c>
      <c r="I218" s="180"/>
      <c r="J218" s="181">
        <f>ROUND(I218*H218,2)</f>
        <v>0</v>
      </c>
      <c r="K218" s="177" t="s">
        <v>139</v>
      </c>
      <c r="L218" s="37"/>
      <c r="M218" s="182" t="s">
        <v>1</v>
      </c>
      <c r="N218" s="183" t="s">
        <v>43</v>
      </c>
      <c r="O218" s="59"/>
      <c r="P218" s="184">
        <f>O218*H218</f>
        <v>0</v>
      </c>
      <c r="Q218" s="184">
        <v>0</v>
      </c>
      <c r="R218" s="184">
        <f>Q218*H218</f>
        <v>0</v>
      </c>
      <c r="S218" s="184">
        <v>0</v>
      </c>
      <c r="T218" s="185">
        <f>S218*H218</f>
        <v>0</v>
      </c>
      <c r="AR218" s="16" t="s">
        <v>140</v>
      </c>
      <c r="AT218" s="16" t="s">
        <v>135</v>
      </c>
      <c r="AU218" s="16" t="s">
        <v>81</v>
      </c>
      <c r="AY218" s="16" t="s">
        <v>133</v>
      </c>
      <c r="BE218" s="186">
        <f>IF(N218="základní",J218,0)</f>
        <v>0</v>
      </c>
      <c r="BF218" s="186">
        <f>IF(N218="snížená",J218,0)</f>
        <v>0</v>
      </c>
      <c r="BG218" s="186">
        <f>IF(N218="zákl. přenesená",J218,0)</f>
        <v>0</v>
      </c>
      <c r="BH218" s="186">
        <f>IF(N218="sníž. přenesená",J218,0)</f>
        <v>0</v>
      </c>
      <c r="BI218" s="186">
        <f>IF(N218="nulová",J218,0)</f>
        <v>0</v>
      </c>
      <c r="BJ218" s="16" t="s">
        <v>79</v>
      </c>
      <c r="BK218" s="186">
        <f>ROUND(I218*H218,2)</f>
        <v>0</v>
      </c>
      <c r="BL218" s="16" t="s">
        <v>140</v>
      </c>
      <c r="BM218" s="16" t="s">
        <v>1340</v>
      </c>
    </row>
    <row r="219" spans="2:65" s="1" customFormat="1" ht="19.5">
      <c r="B219" s="33"/>
      <c r="C219" s="34"/>
      <c r="D219" s="187" t="s">
        <v>142</v>
      </c>
      <c r="E219" s="34"/>
      <c r="F219" s="188" t="s">
        <v>1341</v>
      </c>
      <c r="G219" s="34"/>
      <c r="H219" s="34"/>
      <c r="I219" s="103"/>
      <c r="J219" s="34"/>
      <c r="K219" s="34"/>
      <c r="L219" s="37"/>
      <c r="M219" s="189"/>
      <c r="N219" s="59"/>
      <c r="O219" s="59"/>
      <c r="P219" s="59"/>
      <c r="Q219" s="59"/>
      <c r="R219" s="59"/>
      <c r="S219" s="59"/>
      <c r="T219" s="60"/>
      <c r="AT219" s="16" t="s">
        <v>142</v>
      </c>
      <c r="AU219" s="16" t="s">
        <v>81</v>
      </c>
    </row>
    <row r="220" spans="2:65" s="12" customFormat="1" ht="11.25">
      <c r="B220" s="200"/>
      <c r="C220" s="201"/>
      <c r="D220" s="187" t="s">
        <v>144</v>
      </c>
      <c r="E220" s="202" t="s">
        <v>1</v>
      </c>
      <c r="F220" s="203" t="s">
        <v>1333</v>
      </c>
      <c r="G220" s="201"/>
      <c r="H220" s="204">
        <v>237.58199999999999</v>
      </c>
      <c r="I220" s="205"/>
      <c r="J220" s="201"/>
      <c r="K220" s="201"/>
      <c r="L220" s="206"/>
      <c r="M220" s="207"/>
      <c r="N220" s="208"/>
      <c r="O220" s="208"/>
      <c r="P220" s="208"/>
      <c r="Q220" s="208"/>
      <c r="R220" s="208"/>
      <c r="S220" s="208"/>
      <c r="T220" s="209"/>
      <c r="AT220" s="210" t="s">
        <v>144</v>
      </c>
      <c r="AU220" s="210" t="s">
        <v>81</v>
      </c>
      <c r="AV220" s="12" t="s">
        <v>81</v>
      </c>
      <c r="AW220" s="12" t="s">
        <v>33</v>
      </c>
      <c r="AX220" s="12" t="s">
        <v>72</v>
      </c>
      <c r="AY220" s="210" t="s">
        <v>133</v>
      </c>
    </row>
    <row r="221" spans="2:65" s="12" customFormat="1" ht="11.25">
      <c r="B221" s="200"/>
      <c r="C221" s="201"/>
      <c r="D221" s="187" t="s">
        <v>144</v>
      </c>
      <c r="E221" s="202" t="s">
        <v>1</v>
      </c>
      <c r="F221" s="203" t="s">
        <v>1342</v>
      </c>
      <c r="G221" s="201"/>
      <c r="H221" s="204">
        <v>11.879</v>
      </c>
      <c r="I221" s="205"/>
      <c r="J221" s="201"/>
      <c r="K221" s="201"/>
      <c r="L221" s="206"/>
      <c r="M221" s="207"/>
      <c r="N221" s="208"/>
      <c r="O221" s="208"/>
      <c r="P221" s="208"/>
      <c r="Q221" s="208"/>
      <c r="R221" s="208"/>
      <c r="S221" s="208"/>
      <c r="T221" s="209"/>
      <c r="AT221" s="210" t="s">
        <v>144</v>
      </c>
      <c r="AU221" s="210" t="s">
        <v>81</v>
      </c>
      <c r="AV221" s="12" t="s">
        <v>81</v>
      </c>
      <c r="AW221" s="12" t="s">
        <v>33</v>
      </c>
      <c r="AX221" s="12" t="s">
        <v>79</v>
      </c>
      <c r="AY221" s="210" t="s">
        <v>133</v>
      </c>
    </row>
    <row r="222" spans="2:65" s="1" customFormat="1" ht="16.5" customHeight="1">
      <c r="B222" s="33"/>
      <c r="C222" s="175" t="s">
        <v>346</v>
      </c>
      <c r="D222" s="175" t="s">
        <v>135</v>
      </c>
      <c r="E222" s="176" t="s">
        <v>466</v>
      </c>
      <c r="F222" s="177" t="s">
        <v>1343</v>
      </c>
      <c r="G222" s="178" t="s">
        <v>211</v>
      </c>
      <c r="H222" s="179">
        <v>71.274000000000001</v>
      </c>
      <c r="I222" s="180"/>
      <c r="J222" s="181">
        <f>ROUND(I222*H222,2)</f>
        <v>0</v>
      </c>
      <c r="K222" s="177" t="s">
        <v>139</v>
      </c>
      <c r="L222" s="37"/>
      <c r="M222" s="182" t="s">
        <v>1</v>
      </c>
      <c r="N222" s="183" t="s">
        <v>43</v>
      </c>
      <c r="O222" s="59"/>
      <c r="P222" s="184">
        <f>O222*H222</f>
        <v>0</v>
      </c>
      <c r="Q222" s="184">
        <v>0</v>
      </c>
      <c r="R222" s="184">
        <f>Q222*H222</f>
        <v>0</v>
      </c>
      <c r="S222" s="184">
        <v>0</v>
      </c>
      <c r="T222" s="185">
        <f>S222*H222</f>
        <v>0</v>
      </c>
      <c r="AR222" s="16" t="s">
        <v>140</v>
      </c>
      <c r="AT222" s="16" t="s">
        <v>135</v>
      </c>
      <c r="AU222" s="16" t="s">
        <v>81</v>
      </c>
      <c r="AY222" s="16" t="s">
        <v>133</v>
      </c>
      <c r="BE222" s="186">
        <f>IF(N222="základní",J222,0)</f>
        <v>0</v>
      </c>
      <c r="BF222" s="186">
        <f>IF(N222="snížená",J222,0)</f>
        <v>0</v>
      </c>
      <c r="BG222" s="186">
        <f>IF(N222="zákl. přenesená",J222,0)</f>
        <v>0</v>
      </c>
      <c r="BH222" s="186">
        <f>IF(N222="sníž. přenesená",J222,0)</f>
        <v>0</v>
      </c>
      <c r="BI222" s="186">
        <f>IF(N222="nulová",J222,0)</f>
        <v>0</v>
      </c>
      <c r="BJ222" s="16" t="s">
        <v>79</v>
      </c>
      <c r="BK222" s="186">
        <f>ROUND(I222*H222,2)</f>
        <v>0</v>
      </c>
      <c r="BL222" s="16" t="s">
        <v>140</v>
      </c>
      <c r="BM222" s="16" t="s">
        <v>1344</v>
      </c>
    </row>
    <row r="223" spans="2:65" s="1" customFormat="1" ht="19.5">
      <c r="B223" s="33"/>
      <c r="C223" s="34"/>
      <c r="D223" s="187" t="s">
        <v>142</v>
      </c>
      <c r="E223" s="34"/>
      <c r="F223" s="188" t="s">
        <v>1345</v>
      </c>
      <c r="G223" s="34"/>
      <c r="H223" s="34"/>
      <c r="I223" s="103"/>
      <c r="J223" s="34"/>
      <c r="K223" s="34"/>
      <c r="L223" s="37"/>
      <c r="M223" s="189"/>
      <c r="N223" s="59"/>
      <c r="O223" s="59"/>
      <c r="P223" s="59"/>
      <c r="Q223" s="59"/>
      <c r="R223" s="59"/>
      <c r="S223" s="59"/>
      <c r="T223" s="60"/>
      <c r="AT223" s="16" t="s">
        <v>142</v>
      </c>
      <c r="AU223" s="16" t="s">
        <v>81</v>
      </c>
    </row>
    <row r="224" spans="2:65" s="12" customFormat="1" ht="11.25">
      <c r="B224" s="200"/>
      <c r="C224" s="201"/>
      <c r="D224" s="187" t="s">
        <v>144</v>
      </c>
      <c r="E224" s="202" t="s">
        <v>1</v>
      </c>
      <c r="F224" s="203" t="s">
        <v>1346</v>
      </c>
      <c r="G224" s="201"/>
      <c r="H224" s="204">
        <v>71.274000000000001</v>
      </c>
      <c r="I224" s="205"/>
      <c r="J224" s="201"/>
      <c r="K224" s="201"/>
      <c r="L224" s="206"/>
      <c r="M224" s="207"/>
      <c r="N224" s="208"/>
      <c r="O224" s="208"/>
      <c r="P224" s="208"/>
      <c r="Q224" s="208"/>
      <c r="R224" s="208"/>
      <c r="S224" s="208"/>
      <c r="T224" s="209"/>
      <c r="AT224" s="210" t="s">
        <v>144</v>
      </c>
      <c r="AU224" s="210" t="s">
        <v>81</v>
      </c>
      <c r="AV224" s="12" t="s">
        <v>81</v>
      </c>
      <c r="AW224" s="12" t="s">
        <v>33</v>
      </c>
      <c r="AX224" s="12" t="s">
        <v>79</v>
      </c>
      <c r="AY224" s="210" t="s">
        <v>133</v>
      </c>
    </row>
    <row r="225" spans="2:65" s="1" customFormat="1" ht="16.5" customHeight="1">
      <c r="B225" s="33"/>
      <c r="C225" s="175" t="s">
        <v>353</v>
      </c>
      <c r="D225" s="175" t="s">
        <v>135</v>
      </c>
      <c r="E225" s="176" t="s">
        <v>471</v>
      </c>
      <c r="F225" s="177" t="s">
        <v>472</v>
      </c>
      <c r="G225" s="178" t="s">
        <v>211</v>
      </c>
      <c r="H225" s="179">
        <v>237.58199999999999</v>
      </c>
      <c r="I225" s="180"/>
      <c r="J225" s="181">
        <f>ROUND(I225*H225,2)</f>
        <v>0</v>
      </c>
      <c r="K225" s="177" t="s">
        <v>139</v>
      </c>
      <c r="L225" s="37"/>
      <c r="M225" s="182" t="s">
        <v>1</v>
      </c>
      <c r="N225" s="183" t="s">
        <v>43</v>
      </c>
      <c r="O225" s="59"/>
      <c r="P225" s="184">
        <f>O225*H225</f>
        <v>0</v>
      </c>
      <c r="Q225" s="184">
        <v>0</v>
      </c>
      <c r="R225" s="184">
        <f>Q225*H225</f>
        <v>0</v>
      </c>
      <c r="S225" s="184">
        <v>0</v>
      </c>
      <c r="T225" s="185">
        <f>S225*H225</f>
        <v>0</v>
      </c>
      <c r="AR225" s="16" t="s">
        <v>140</v>
      </c>
      <c r="AT225" s="16" t="s">
        <v>135</v>
      </c>
      <c r="AU225" s="16" t="s">
        <v>81</v>
      </c>
      <c r="AY225" s="16" t="s">
        <v>133</v>
      </c>
      <c r="BE225" s="186">
        <f>IF(N225="základní",J225,0)</f>
        <v>0</v>
      </c>
      <c r="BF225" s="186">
        <f>IF(N225="snížená",J225,0)</f>
        <v>0</v>
      </c>
      <c r="BG225" s="186">
        <f>IF(N225="zákl. přenesená",J225,0)</f>
        <v>0</v>
      </c>
      <c r="BH225" s="186">
        <f>IF(N225="sníž. přenesená",J225,0)</f>
        <v>0</v>
      </c>
      <c r="BI225" s="186">
        <f>IF(N225="nulová",J225,0)</f>
        <v>0</v>
      </c>
      <c r="BJ225" s="16" t="s">
        <v>79</v>
      </c>
      <c r="BK225" s="186">
        <f>ROUND(I225*H225,2)</f>
        <v>0</v>
      </c>
      <c r="BL225" s="16" t="s">
        <v>140</v>
      </c>
      <c r="BM225" s="16" t="s">
        <v>1347</v>
      </c>
    </row>
    <row r="226" spans="2:65" s="1" customFormat="1" ht="11.25">
      <c r="B226" s="33"/>
      <c r="C226" s="34"/>
      <c r="D226" s="187" t="s">
        <v>142</v>
      </c>
      <c r="E226" s="34"/>
      <c r="F226" s="188" t="s">
        <v>472</v>
      </c>
      <c r="G226" s="34"/>
      <c r="H226" s="34"/>
      <c r="I226" s="103"/>
      <c r="J226" s="34"/>
      <c r="K226" s="34"/>
      <c r="L226" s="37"/>
      <c r="M226" s="189"/>
      <c r="N226" s="59"/>
      <c r="O226" s="59"/>
      <c r="P226" s="59"/>
      <c r="Q226" s="59"/>
      <c r="R226" s="59"/>
      <c r="S226" s="59"/>
      <c r="T226" s="60"/>
      <c r="AT226" s="16" t="s">
        <v>142</v>
      </c>
      <c r="AU226" s="16" t="s">
        <v>81</v>
      </c>
    </row>
    <row r="227" spans="2:65" s="12" customFormat="1" ht="11.25">
      <c r="B227" s="200"/>
      <c r="C227" s="201"/>
      <c r="D227" s="187" t="s">
        <v>144</v>
      </c>
      <c r="E227" s="202" t="s">
        <v>1</v>
      </c>
      <c r="F227" s="203" t="s">
        <v>1333</v>
      </c>
      <c r="G227" s="201"/>
      <c r="H227" s="204">
        <v>237.58199999999999</v>
      </c>
      <c r="I227" s="205"/>
      <c r="J227" s="201"/>
      <c r="K227" s="201"/>
      <c r="L227" s="206"/>
      <c r="M227" s="207"/>
      <c r="N227" s="208"/>
      <c r="O227" s="208"/>
      <c r="P227" s="208"/>
      <c r="Q227" s="208"/>
      <c r="R227" s="208"/>
      <c r="S227" s="208"/>
      <c r="T227" s="209"/>
      <c r="AT227" s="210" t="s">
        <v>144</v>
      </c>
      <c r="AU227" s="210" t="s">
        <v>81</v>
      </c>
      <c r="AV227" s="12" t="s">
        <v>81</v>
      </c>
      <c r="AW227" s="12" t="s">
        <v>33</v>
      </c>
      <c r="AX227" s="12" t="s">
        <v>79</v>
      </c>
      <c r="AY227" s="210" t="s">
        <v>133</v>
      </c>
    </row>
    <row r="228" spans="2:65" s="1" customFormat="1" ht="16.5" customHeight="1">
      <c r="B228" s="33"/>
      <c r="C228" s="175" t="s">
        <v>360</v>
      </c>
      <c r="D228" s="175" t="s">
        <v>135</v>
      </c>
      <c r="E228" s="176" t="s">
        <v>476</v>
      </c>
      <c r="F228" s="177" t="s">
        <v>477</v>
      </c>
      <c r="G228" s="178" t="s">
        <v>211</v>
      </c>
      <c r="H228" s="179">
        <v>860.64300000000003</v>
      </c>
      <c r="I228" s="180"/>
      <c r="J228" s="181">
        <f>ROUND(I228*H228,2)</f>
        <v>0</v>
      </c>
      <c r="K228" s="177" t="s">
        <v>139</v>
      </c>
      <c r="L228" s="37"/>
      <c r="M228" s="182" t="s">
        <v>1</v>
      </c>
      <c r="N228" s="183" t="s">
        <v>43</v>
      </c>
      <c r="O228" s="59"/>
      <c r="P228" s="184">
        <f>O228*H228</f>
        <v>0</v>
      </c>
      <c r="Q228" s="184">
        <v>0</v>
      </c>
      <c r="R228" s="184">
        <f>Q228*H228</f>
        <v>0</v>
      </c>
      <c r="S228" s="184">
        <v>0</v>
      </c>
      <c r="T228" s="185">
        <f>S228*H228</f>
        <v>0</v>
      </c>
      <c r="AR228" s="16" t="s">
        <v>140</v>
      </c>
      <c r="AT228" s="16" t="s">
        <v>135</v>
      </c>
      <c r="AU228" s="16" t="s">
        <v>81</v>
      </c>
      <c r="AY228" s="16" t="s">
        <v>133</v>
      </c>
      <c r="BE228" s="186">
        <f>IF(N228="základní",J228,0)</f>
        <v>0</v>
      </c>
      <c r="BF228" s="186">
        <f>IF(N228="snížená",J228,0)</f>
        <v>0</v>
      </c>
      <c r="BG228" s="186">
        <f>IF(N228="zákl. přenesená",J228,0)</f>
        <v>0</v>
      </c>
      <c r="BH228" s="186">
        <f>IF(N228="sníž. přenesená",J228,0)</f>
        <v>0</v>
      </c>
      <c r="BI228" s="186">
        <f>IF(N228="nulová",J228,0)</f>
        <v>0</v>
      </c>
      <c r="BJ228" s="16" t="s">
        <v>79</v>
      </c>
      <c r="BK228" s="186">
        <f>ROUND(I228*H228,2)</f>
        <v>0</v>
      </c>
      <c r="BL228" s="16" t="s">
        <v>140</v>
      </c>
      <c r="BM228" s="16" t="s">
        <v>1348</v>
      </c>
    </row>
    <row r="229" spans="2:65" s="1" customFormat="1" ht="11.25">
      <c r="B229" s="33"/>
      <c r="C229" s="34"/>
      <c r="D229" s="187" t="s">
        <v>142</v>
      </c>
      <c r="E229" s="34"/>
      <c r="F229" s="188" t="s">
        <v>477</v>
      </c>
      <c r="G229" s="34"/>
      <c r="H229" s="34"/>
      <c r="I229" s="103"/>
      <c r="J229" s="34"/>
      <c r="K229" s="34"/>
      <c r="L229" s="37"/>
      <c r="M229" s="189"/>
      <c r="N229" s="59"/>
      <c r="O229" s="59"/>
      <c r="P229" s="59"/>
      <c r="Q229" s="59"/>
      <c r="R229" s="59"/>
      <c r="S229" s="59"/>
      <c r="T229" s="60"/>
      <c r="AT229" s="16" t="s">
        <v>142</v>
      </c>
      <c r="AU229" s="16" t="s">
        <v>81</v>
      </c>
    </row>
    <row r="230" spans="2:65" s="12" customFormat="1" ht="11.25">
      <c r="B230" s="200"/>
      <c r="C230" s="201"/>
      <c r="D230" s="187" t="s">
        <v>144</v>
      </c>
      <c r="E230" s="202" t="s">
        <v>1</v>
      </c>
      <c r="F230" s="203" t="s">
        <v>1349</v>
      </c>
      <c r="G230" s="201"/>
      <c r="H230" s="204">
        <v>14.868</v>
      </c>
      <c r="I230" s="205"/>
      <c r="J230" s="201"/>
      <c r="K230" s="201"/>
      <c r="L230" s="206"/>
      <c r="M230" s="207"/>
      <c r="N230" s="208"/>
      <c r="O230" s="208"/>
      <c r="P230" s="208"/>
      <c r="Q230" s="208"/>
      <c r="R230" s="208"/>
      <c r="S230" s="208"/>
      <c r="T230" s="209"/>
      <c r="AT230" s="210" t="s">
        <v>144</v>
      </c>
      <c r="AU230" s="210" t="s">
        <v>81</v>
      </c>
      <c r="AV230" s="12" t="s">
        <v>81</v>
      </c>
      <c r="AW230" s="12" t="s">
        <v>33</v>
      </c>
      <c r="AX230" s="12" t="s">
        <v>72</v>
      </c>
      <c r="AY230" s="210" t="s">
        <v>133</v>
      </c>
    </row>
    <row r="231" spans="2:65" s="12" customFormat="1" ht="11.25">
      <c r="B231" s="200"/>
      <c r="C231" s="201"/>
      <c r="D231" s="187" t="s">
        <v>144</v>
      </c>
      <c r="E231" s="202" t="s">
        <v>1</v>
      </c>
      <c r="F231" s="203" t="s">
        <v>1350</v>
      </c>
      <c r="G231" s="201"/>
      <c r="H231" s="204">
        <v>755.423</v>
      </c>
      <c r="I231" s="205"/>
      <c r="J231" s="201"/>
      <c r="K231" s="201"/>
      <c r="L231" s="206"/>
      <c r="M231" s="207"/>
      <c r="N231" s="208"/>
      <c r="O231" s="208"/>
      <c r="P231" s="208"/>
      <c r="Q231" s="208"/>
      <c r="R231" s="208"/>
      <c r="S231" s="208"/>
      <c r="T231" s="209"/>
      <c r="AT231" s="210" t="s">
        <v>144</v>
      </c>
      <c r="AU231" s="210" t="s">
        <v>81</v>
      </c>
      <c r="AV231" s="12" t="s">
        <v>81</v>
      </c>
      <c r="AW231" s="12" t="s">
        <v>33</v>
      </c>
      <c r="AX231" s="12" t="s">
        <v>72</v>
      </c>
      <c r="AY231" s="210" t="s">
        <v>133</v>
      </c>
    </row>
    <row r="232" spans="2:65" s="12" customFormat="1" ht="11.25">
      <c r="B232" s="200"/>
      <c r="C232" s="201"/>
      <c r="D232" s="187" t="s">
        <v>144</v>
      </c>
      <c r="E232" s="202" t="s">
        <v>1</v>
      </c>
      <c r="F232" s="203" t="s">
        <v>1351</v>
      </c>
      <c r="G232" s="201"/>
      <c r="H232" s="204">
        <v>11.69</v>
      </c>
      <c r="I232" s="205"/>
      <c r="J232" s="201"/>
      <c r="K232" s="201"/>
      <c r="L232" s="206"/>
      <c r="M232" s="207"/>
      <c r="N232" s="208"/>
      <c r="O232" s="208"/>
      <c r="P232" s="208"/>
      <c r="Q232" s="208"/>
      <c r="R232" s="208"/>
      <c r="S232" s="208"/>
      <c r="T232" s="209"/>
      <c r="AT232" s="210" t="s">
        <v>144</v>
      </c>
      <c r="AU232" s="210" t="s">
        <v>81</v>
      </c>
      <c r="AV232" s="12" t="s">
        <v>81</v>
      </c>
      <c r="AW232" s="12" t="s">
        <v>33</v>
      </c>
      <c r="AX232" s="12" t="s">
        <v>72</v>
      </c>
      <c r="AY232" s="210" t="s">
        <v>133</v>
      </c>
    </row>
    <row r="233" spans="2:65" s="11" customFormat="1" ht="11.25">
      <c r="B233" s="190"/>
      <c r="C233" s="191"/>
      <c r="D233" s="187" t="s">
        <v>144</v>
      </c>
      <c r="E233" s="192" t="s">
        <v>1</v>
      </c>
      <c r="F233" s="193" t="s">
        <v>1275</v>
      </c>
      <c r="G233" s="191"/>
      <c r="H233" s="192" t="s">
        <v>1</v>
      </c>
      <c r="I233" s="194"/>
      <c r="J233" s="191"/>
      <c r="K233" s="191"/>
      <c r="L233" s="195"/>
      <c r="M233" s="196"/>
      <c r="N233" s="197"/>
      <c r="O233" s="197"/>
      <c r="P233" s="197"/>
      <c r="Q233" s="197"/>
      <c r="R233" s="197"/>
      <c r="S233" s="197"/>
      <c r="T233" s="198"/>
      <c r="AT233" s="199" t="s">
        <v>144</v>
      </c>
      <c r="AU233" s="199" t="s">
        <v>81</v>
      </c>
      <c r="AV233" s="11" t="s">
        <v>79</v>
      </c>
      <c r="AW233" s="11" t="s">
        <v>33</v>
      </c>
      <c r="AX233" s="11" t="s">
        <v>72</v>
      </c>
      <c r="AY233" s="199" t="s">
        <v>133</v>
      </c>
    </row>
    <row r="234" spans="2:65" s="12" customFormat="1" ht="11.25">
      <c r="B234" s="200"/>
      <c r="C234" s="201"/>
      <c r="D234" s="187" t="s">
        <v>144</v>
      </c>
      <c r="E234" s="202" t="s">
        <v>1</v>
      </c>
      <c r="F234" s="203" t="s">
        <v>1300</v>
      </c>
      <c r="G234" s="201"/>
      <c r="H234" s="204">
        <v>3.9740000000000002</v>
      </c>
      <c r="I234" s="205"/>
      <c r="J234" s="201"/>
      <c r="K234" s="201"/>
      <c r="L234" s="206"/>
      <c r="M234" s="207"/>
      <c r="N234" s="208"/>
      <c r="O234" s="208"/>
      <c r="P234" s="208"/>
      <c r="Q234" s="208"/>
      <c r="R234" s="208"/>
      <c r="S234" s="208"/>
      <c r="T234" s="209"/>
      <c r="AT234" s="210" t="s">
        <v>144</v>
      </c>
      <c r="AU234" s="210" t="s">
        <v>81</v>
      </c>
      <c r="AV234" s="12" t="s">
        <v>81</v>
      </c>
      <c r="AW234" s="12" t="s">
        <v>33</v>
      </c>
      <c r="AX234" s="12" t="s">
        <v>72</v>
      </c>
      <c r="AY234" s="210" t="s">
        <v>133</v>
      </c>
    </row>
    <row r="235" spans="2:65" s="11" customFormat="1" ht="11.25">
      <c r="B235" s="190"/>
      <c r="C235" s="191"/>
      <c r="D235" s="187" t="s">
        <v>144</v>
      </c>
      <c r="E235" s="192" t="s">
        <v>1</v>
      </c>
      <c r="F235" s="193" t="s">
        <v>1277</v>
      </c>
      <c r="G235" s="191"/>
      <c r="H235" s="192" t="s">
        <v>1</v>
      </c>
      <c r="I235" s="194"/>
      <c r="J235" s="191"/>
      <c r="K235" s="191"/>
      <c r="L235" s="195"/>
      <c r="M235" s="196"/>
      <c r="N235" s="197"/>
      <c r="O235" s="197"/>
      <c r="P235" s="197"/>
      <c r="Q235" s="197"/>
      <c r="R235" s="197"/>
      <c r="S235" s="197"/>
      <c r="T235" s="198"/>
      <c r="AT235" s="199" t="s">
        <v>144</v>
      </c>
      <c r="AU235" s="199" t="s">
        <v>81</v>
      </c>
      <c r="AV235" s="11" t="s">
        <v>79</v>
      </c>
      <c r="AW235" s="11" t="s">
        <v>33</v>
      </c>
      <c r="AX235" s="11" t="s">
        <v>72</v>
      </c>
      <c r="AY235" s="199" t="s">
        <v>133</v>
      </c>
    </row>
    <row r="236" spans="2:65" s="12" customFormat="1" ht="11.25">
      <c r="B236" s="200"/>
      <c r="C236" s="201"/>
      <c r="D236" s="187" t="s">
        <v>144</v>
      </c>
      <c r="E236" s="202" t="s">
        <v>1</v>
      </c>
      <c r="F236" s="203" t="s">
        <v>1352</v>
      </c>
      <c r="G236" s="201"/>
      <c r="H236" s="204">
        <v>14.46</v>
      </c>
      <c r="I236" s="205"/>
      <c r="J236" s="201"/>
      <c r="K236" s="201"/>
      <c r="L236" s="206"/>
      <c r="M236" s="207"/>
      <c r="N236" s="208"/>
      <c r="O236" s="208"/>
      <c r="P236" s="208"/>
      <c r="Q236" s="208"/>
      <c r="R236" s="208"/>
      <c r="S236" s="208"/>
      <c r="T236" s="209"/>
      <c r="AT236" s="210" t="s">
        <v>144</v>
      </c>
      <c r="AU236" s="210" t="s">
        <v>81</v>
      </c>
      <c r="AV236" s="12" t="s">
        <v>81</v>
      </c>
      <c r="AW236" s="12" t="s">
        <v>33</v>
      </c>
      <c r="AX236" s="12" t="s">
        <v>72</v>
      </c>
      <c r="AY236" s="210" t="s">
        <v>133</v>
      </c>
    </row>
    <row r="237" spans="2:65" s="12" customFormat="1" ht="11.25">
      <c r="B237" s="200"/>
      <c r="C237" s="201"/>
      <c r="D237" s="187" t="s">
        <v>144</v>
      </c>
      <c r="E237" s="202" t="s">
        <v>1</v>
      </c>
      <c r="F237" s="203" t="s">
        <v>1353</v>
      </c>
      <c r="G237" s="201"/>
      <c r="H237" s="204">
        <v>4.72</v>
      </c>
      <c r="I237" s="205"/>
      <c r="J237" s="201"/>
      <c r="K237" s="201"/>
      <c r="L237" s="206"/>
      <c r="M237" s="207"/>
      <c r="N237" s="208"/>
      <c r="O237" s="208"/>
      <c r="P237" s="208"/>
      <c r="Q237" s="208"/>
      <c r="R237" s="208"/>
      <c r="S237" s="208"/>
      <c r="T237" s="209"/>
      <c r="AT237" s="210" t="s">
        <v>144</v>
      </c>
      <c r="AU237" s="210" t="s">
        <v>81</v>
      </c>
      <c r="AV237" s="12" t="s">
        <v>81</v>
      </c>
      <c r="AW237" s="12" t="s">
        <v>33</v>
      </c>
      <c r="AX237" s="12" t="s">
        <v>72</v>
      </c>
      <c r="AY237" s="210" t="s">
        <v>133</v>
      </c>
    </row>
    <row r="238" spans="2:65" s="11" customFormat="1" ht="11.25">
      <c r="B238" s="190"/>
      <c r="C238" s="191"/>
      <c r="D238" s="187" t="s">
        <v>144</v>
      </c>
      <c r="E238" s="192" t="s">
        <v>1</v>
      </c>
      <c r="F238" s="193" t="s">
        <v>1354</v>
      </c>
      <c r="G238" s="191"/>
      <c r="H238" s="192" t="s">
        <v>1</v>
      </c>
      <c r="I238" s="194"/>
      <c r="J238" s="191"/>
      <c r="K238" s="191"/>
      <c r="L238" s="195"/>
      <c r="M238" s="196"/>
      <c r="N238" s="197"/>
      <c r="O238" s="197"/>
      <c r="P238" s="197"/>
      <c r="Q238" s="197"/>
      <c r="R238" s="197"/>
      <c r="S238" s="197"/>
      <c r="T238" s="198"/>
      <c r="AT238" s="199" t="s">
        <v>144</v>
      </c>
      <c r="AU238" s="199" t="s">
        <v>81</v>
      </c>
      <c r="AV238" s="11" t="s">
        <v>79</v>
      </c>
      <c r="AW238" s="11" t="s">
        <v>33</v>
      </c>
      <c r="AX238" s="11" t="s">
        <v>72</v>
      </c>
      <c r="AY238" s="199" t="s">
        <v>133</v>
      </c>
    </row>
    <row r="239" spans="2:65" s="12" customFormat="1" ht="11.25">
      <c r="B239" s="200"/>
      <c r="C239" s="201"/>
      <c r="D239" s="187" t="s">
        <v>144</v>
      </c>
      <c r="E239" s="202" t="s">
        <v>1</v>
      </c>
      <c r="F239" s="203" t="s">
        <v>1355</v>
      </c>
      <c r="G239" s="201"/>
      <c r="H239" s="204">
        <v>55.508000000000003</v>
      </c>
      <c r="I239" s="205"/>
      <c r="J239" s="201"/>
      <c r="K239" s="201"/>
      <c r="L239" s="206"/>
      <c r="M239" s="207"/>
      <c r="N239" s="208"/>
      <c r="O239" s="208"/>
      <c r="P239" s="208"/>
      <c r="Q239" s="208"/>
      <c r="R239" s="208"/>
      <c r="S239" s="208"/>
      <c r="T239" s="209"/>
      <c r="AT239" s="210" t="s">
        <v>144</v>
      </c>
      <c r="AU239" s="210" t="s">
        <v>81</v>
      </c>
      <c r="AV239" s="12" t="s">
        <v>81</v>
      </c>
      <c r="AW239" s="12" t="s">
        <v>33</v>
      </c>
      <c r="AX239" s="12" t="s">
        <v>72</v>
      </c>
      <c r="AY239" s="210" t="s">
        <v>133</v>
      </c>
    </row>
    <row r="240" spans="2:65" s="13" customFormat="1" ht="11.25">
      <c r="B240" s="211"/>
      <c r="C240" s="212"/>
      <c r="D240" s="187" t="s">
        <v>144</v>
      </c>
      <c r="E240" s="213" t="s">
        <v>1</v>
      </c>
      <c r="F240" s="214" t="s">
        <v>149</v>
      </c>
      <c r="G240" s="212"/>
      <c r="H240" s="215">
        <v>860.64300000000026</v>
      </c>
      <c r="I240" s="216"/>
      <c r="J240" s="212"/>
      <c r="K240" s="212"/>
      <c r="L240" s="217"/>
      <c r="M240" s="218"/>
      <c r="N240" s="219"/>
      <c r="O240" s="219"/>
      <c r="P240" s="219"/>
      <c r="Q240" s="219"/>
      <c r="R240" s="219"/>
      <c r="S240" s="219"/>
      <c r="T240" s="220"/>
      <c r="AT240" s="221" t="s">
        <v>144</v>
      </c>
      <c r="AU240" s="221" t="s">
        <v>81</v>
      </c>
      <c r="AV240" s="13" t="s">
        <v>140</v>
      </c>
      <c r="AW240" s="13" t="s">
        <v>33</v>
      </c>
      <c r="AX240" s="13" t="s">
        <v>79</v>
      </c>
      <c r="AY240" s="221" t="s">
        <v>133</v>
      </c>
    </row>
    <row r="241" spans="2:65" s="1" customFormat="1" ht="16.5" customHeight="1">
      <c r="B241" s="33"/>
      <c r="C241" s="222" t="s">
        <v>367</v>
      </c>
      <c r="D241" s="222" t="s">
        <v>505</v>
      </c>
      <c r="E241" s="223" t="s">
        <v>1356</v>
      </c>
      <c r="F241" s="224" t="s">
        <v>1357</v>
      </c>
      <c r="G241" s="225" t="s">
        <v>508</v>
      </c>
      <c r="H241" s="226">
        <v>53.116</v>
      </c>
      <c r="I241" s="227"/>
      <c r="J241" s="228">
        <f>ROUND(I241*H241,2)</f>
        <v>0</v>
      </c>
      <c r="K241" s="224" t="s">
        <v>1</v>
      </c>
      <c r="L241" s="229"/>
      <c r="M241" s="230" t="s">
        <v>1</v>
      </c>
      <c r="N241" s="231" t="s">
        <v>43</v>
      </c>
      <c r="O241" s="59"/>
      <c r="P241" s="184">
        <f>O241*H241</f>
        <v>0</v>
      </c>
      <c r="Q241" s="184">
        <v>1</v>
      </c>
      <c r="R241" s="184">
        <f>Q241*H241</f>
        <v>53.116</v>
      </c>
      <c r="S241" s="184">
        <v>0</v>
      </c>
      <c r="T241" s="185">
        <f>S241*H241</f>
        <v>0</v>
      </c>
      <c r="AR241" s="16" t="s">
        <v>188</v>
      </c>
      <c r="AT241" s="16" t="s">
        <v>505</v>
      </c>
      <c r="AU241" s="16" t="s">
        <v>81</v>
      </c>
      <c r="AY241" s="16" t="s">
        <v>133</v>
      </c>
      <c r="BE241" s="186">
        <f>IF(N241="základní",J241,0)</f>
        <v>0</v>
      </c>
      <c r="BF241" s="186">
        <f>IF(N241="snížená",J241,0)</f>
        <v>0</v>
      </c>
      <c r="BG241" s="186">
        <f>IF(N241="zákl. přenesená",J241,0)</f>
        <v>0</v>
      </c>
      <c r="BH241" s="186">
        <f>IF(N241="sníž. přenesená",J241,0)</f>
        <v>0</v>
      </c>
      <c r="BI241" s="186">
        <f>IF(N241="nulová",J241,0)</f>
        <v>0</v>
      </c>
      <c r="BJ241" s="16" t="s">
        <v>79</v>
      </c>
      <c r="BK241" s="186">
        <f>ROUND(I241*H241,2)</f>
        <v>0</v>
      </c>
      <c r="BL241" s="16" t="s">
        <v>140</v>
      </c>
      <c r="BM241" s="16" t="s">
        <v>1358</v>
      </c>
    </row>
    <row r="242" spans="2:65" s="1" customFormat="1" ht="11.25">
      <c r="B242" s="33"/>
      <c r="C242" s="34"/>
      <c r="D242" s="187" t="s">
        <v>142</v>
      </c>
      <c r="E242" s="34"/>
      <c r="F242" s="188" t="s">
        <v>1357</v>
      </c>
      <c r="G242" s="34"/>
      <c r="H242" s="34"/>
      <c r="I242" s="103"/>
      <c r="J242" s="34"/>
      <c r="K242" s="34"/>
      <c r="L242" s="37"/>
      <c r="M242" s="189"/>
      <c r="N242" s="59"/>
      <c r="O242" s="59"/>
      <c r="P242" s="59"/>
      <c r="Q242" s="59"/>
      <c r="R242" s="59"/>
      <c r="S242" s="59"/>
      <c r="T242" s="60"/>
      <c r="AT242" s="16" t="s">
        <v>142</v>
      </c>
      <c r="AU242" s="16" t="s">
        <v>81</v>
      </c>
    </row>
    <row r="243" spans="2:65" s="12" customFormat="1" ht="11.25">
      <c r="B243" s="200"/>
      <c r="C243" s="201"/>
      <c r="D243" s="187" t="s">
        <v>144</v>
      </c>
      <c r="E243" s="202" t="s">
        <v>1</v>
      </c>
      <c r="F243" s="203" t="s">
        <v>1359</v>
      </c>
      <c r="G243" s="201"/>
      <c r="H243" s="204">
        <v>53.116</v>
      </c>
      <c r="I243" s="205"/>
      <c r="J243" s="201"/>
      <c r="K243" s="201"/>
      <c r="L243" s="206"/>
      <c r="M243" s="207"/>
      <c r="N243" s="208"/>
      <c r="O243" s="208"/>
      <c r="P243" s="208"/>
      <c r="Q243" s="208"/>
      <c r="R243" s="208"/>
      <c r="S243" s="208"/>
      <c r="T243" s="209"/>
      <c r="AT243" s="210" t="s">
        <v>144</v>
      </c>
      <c r="AU243" s="210" t="s">
        <v>81</v>
      </c>
      <c r="AV243" s="12" t="s">
        <v>81</v>
      </c>
      <c r="AW243" s="12" t="s">
        <v>33</v>
      </c>
      <c r="AX243" s="12" t="s">
        <v>79</v>
      </c>
      <c r="AY243" s="210" t="s">
        <v>133</v>
      </c>
    </row>
    <row r="244" spans="2:65" s="1" customFormat="1" ht="16.5" customHeight="1">
      <c r="B244" s="33"/>
      <c r="C244" s="175" t="s">
        <v>402</v>
      </c>
      <c r="D244" s="175" t="s">
        <v>135</v>
      </c>
      <c r="E244" s="176" t="s">
        <v>513</v>
      </c>
      <c r="F244" s="177" t="s">
        <v>1360</v>
      </c>
      <c r="G244" s="178" t="s">
        <v>211</v>
      </c>
      <c r="H244" s="179">
        <v>151.11500000000001</v>
      </c>
      <c r="I244" s="180"/>
      <c r="J244" s="181">
        <f>ROUND(I244*H244,2)</f>
        <v>0</v>
      </c>
      <c r="K244" s="177" t="s">
        <v>159</v>
      </c>
      <c r="L244" s="37"/>
      <c r="M244" s="182" t="s">
        <v>1</v>
      </c>
      <c r="N244" s="183" t="s">
        <v>43</v>
      </c>
      <c r="O244" s="59"/>
      <c r="P244" s="184">
        <f>O244*H244</f>
        <v>0</v>
      </c>
      <c r="Q244" s="184">
        <v>0</v>
      </c>
      <c r="R244" s="184">
        <f>Q244*H244</f>
        <v>0</v>
      </c>
      <c r="S244" s="184">
        <v>0</v>
      </c>
      <c r="T244" s="185">
        <f>S244*H244</f>
        <v>0</v>
      </c>
      <c r="AR244" s="16" t="s">
        <v>140</v>
      </c>
      <c r="AT244" s="16" t="s">
        <v>135</v>
      </c>
      <c r="AU244" s="16" t="s">
        <v>81</v>
      </c>
      <c r="AY244" s="16" t="s">
        <v>133</v>
      </c>
      <c r="BE244" s="186">
        <f>IF(N244="základní",J244,0)</f>
        <v>0</v>
      </c>
      <c r="BF244" s="186">
        <f>IF(N244="snížená",J244,0)</f>
        <v>0</v>
      </c>
      <c r="BG244" s="186">
        <f>IF(N244="zákl. přenesená",J244,0)</f>
        <v>0</v>
      </c>
      <c r="BH244" s="186">
        <f>IF(N244="sníž. přenesená",J244,0)</f>
        <v>0</v>
      </c>
      <c r="BI244" s="186">
        <f>IF(N244="nulová",J244,0)</f>
        <v>0</v>
      </c>
      <c r="BJ244" s="16" t="s">
        <v>79</v>
      </c>
      <c r="BK244" s="186">
        <f>ROUND(I244*H244,2)</f>
        <v>0</v>
      </c>
      <c r="BL244" s="16" t="s">
        <v>140</v>
      </c>
      <c r="BM244" s="16" t="s">
        <v>1361</v>
      </c>
    </row>
    <row r="245" spans="2:65" s="1" customFormat="1" ht="11.25">
      <c r="B245" s="33"/>
      <c r="C245" s="34"/>
      <c r="D245" s="187" t="s">
        <v>142</v>
      </c>
      <c r="E245" s="34"/>
      <c r="F245" s="188" t="s">
        <v>514</v>
      </c>
      <c r="G245" s="34"/>
      <c r="H245" s="34"/>
      <c r="I245" s="103"/>
      <c r="J245" s="34"/>
      <c r="K245" s="34"/>
      <c r="L245" s="37"/>
      <c r="M245" s="189"/>
      <c r="N245" s="59"/>
      <c r="O245" s="59"/>
      <c r="P245" s="59"/>
      <c r="Q245" s="59"/>
      <c r="R245" s="59"/>
      <c r="S245" s="59"/>
      <c r="T245" s="60"/>
      <c r="AT245" s="16" t="s">
        <v>142</v>
      </c>
      <c r="AU245" s="16" t="s">
        <v>81</v>
      </c>
    </row>
    <row r="246" spans="2:65" s="11" customFormat="1" ht="11.25">
      <c r="B246" s="190"/>
      <c r="C246" s="191"/>
      <c r="D246" s="187" t="s">
        <v>144</v>
      </c>
      <c r="E246" s="192" t="s">
        <v>1</v>
      </c>
      <c r="F246" s="193" t="s">
        <v>1263</v>
      </c>
      <c r="G246" s="191"/>
      <c r="H246" s="192" t="s">
        <v>1</v>
      </c>
      <c r="I246" s="194"/>
      <c r="J246" s="191"/>
      <c r="K246" s="191"/>
      <c r="L246" s="195"/>
      <c r="M246" s="196"/>
      <c r="N246" s="197"/>
      <c r="O246" s="197"/>
      <c r="P246" s="197"/>
      <c r="Q246" s="197"/>
      <c r="R246" s="197"/>
      <c r="S246" s="197"/>
      <c r="T246" s="198"/>
      <c r="AT246" s="199" t="s">
        <v>144</v>
      </c>
      <c r="AU246" s="199" t="s">
        <v>81</v>
      </c>
      <c r="AV246" s="11" t="s">
        <v>79</v>
      </c>
      <c r="AW246" s="11" t="s">
        <v>33</v>
      </c>
      <c r="AX246" s="11" t="s">
        <v>72</v>
      </c>
      <c r="AY246" s="199" t="s">
        <v>133</v>
      </c>
    </row>
    <row r="247" spans="2:65" s="12" customFormat="1" ht="11.25">
      <c r="B247" s="200"/>
      <c r="C247" s="201"/>
      <c r="D247" s="187" t="s">
        <v>144</v>
      </c>
      <c r="E247" s="202" t="s">
        <v>1</v>
      </c>
      <c r="F247" s="203" t="s">
        <v>1362</v>
      </c>
      <c r="G247" s="201"/>
      <c r="H247" s="204">
        <v>3.645</v>
      </c>
      <c r="I247" s="205"/>
      <c r="J247" s="201"/>
      <c r="K247" s="201"/>
      <c r="L247" s="206"/>
      <c r="M247" s="207"/>
      <c r="N247" s="208"/>
      <c r="O247" s="208"/>
      <c r="P247" s="208"/>
      <c r="Q247" s="208"/>
      <c r="R247" s="208"/>
      <c r="S247" s="208"/>
      <c r="T247" s="209"/>
      <c r="AT247" s="210" t="s">
        <v>144</v>
      </c>
      <c r="AU247" s="210" t="s">
        <v>81</v>
      </c>
      <c r="AV247" s="12" t="s">
        <v>81</v>
      </c>
      <c r="AW247" s="12" t="s">
        <v>33</v>
      </c>
      <c r="AX247" s="12" t="s">
        <v>72</v>
      </c>
      <c r="AY247" s="210" t="s">
        <v>133</v>
      </c>
    </row>
    <row r="248" spans="2:65" s="12" customFormat="1" ht="11.25">
      <c r="B248" s="200"/>
      <c r="C248" s="201"/>
      <c r="D248" s="187" t="s">
        <v>144</v>
      </c>
      <c r="E248" s="202" t="s">
        <v>1</v>
      </c>
      <c r="F248" s="203" t="s">
        <v>1363</v>
      </c>
      <c r="G248" s="201"/>
      <c r="H248" s="204">
        <v>141.71600000000001</v>
      </c>
      <c r="I248" s="205"/>
      <c r="J248" s="201"/>
      <c r="K248" s="201"/>
      <c r="L248" s="206"/>
      <c r="M248" s="207"/>
      <c r="N248" s="208"/>
      <c r="O248" s="208"/>
      <c r="P248" s="208"/>
      <c r="Q248" s="208"/>
      <c r="R248" s="208"/>
      <c r="S248" s="208"/>
      <c r="T248" s="209"/>
      <c r="AT248" s="210" t="s">
        <v>144</v>
      </c>
      <c r="AU248" s="210" t="s">
        <v>81</v>
      </c>
      <c r="AV248" s="12" t="s">
        <v>81</v>
      </c>
      <c r="AW248" s="12" t="s">
        <v>33</v>
      </c>
      <c r="AX248" s="12" t="s">
        <v>72</v>
      </c>
      <c r="AY248" s="210" t="s">
        <v>133</v>
      </c>
    </row>
    <row r="249" spans="2:65" s="12" customFormat="1" ht="11.25">
      <c r="B249" s="200"/>
      <c r="C249" s="201"/>
      <c r="D249" s="187" t="s">
        <v>144</v>
      </c>
      <c r="E249" s="202" t="s">
        <v>1</v>
      </c>
      <c r="F249" s="203" t="s">
        <v>1364</v>
      </c>
      <c r="G249" s="201"/>
      <c r="H249" s="204">
        <v>2.6850000000000001</v>
      </c>
      <c r="I249" s="205"/>
      <c r="J249" s="201"/>
      <c r="K249" s="201"/>
      <c r="L249" s="206"/>
      <c r="M249" s="207"/>
      <c r="N249" s="208"/>
      <c r="O249" s="208"/>
      <c r="P249" s="208"/>
      <c r="Q249" s="208"/>
      <c r="R249" s="208"/>
      <c r="S249" s="208"/>
      <c r="T249" s="209"/>
      <c r="AT249" s="210" t="s">
        <v>144</v>
      </c>
      <c r="AU249" s="210" t="s">
        <v>81</v>
      </c>
      <c r="AV249" s="12" t="s">
        <v>81</v>
      </c>
      <c r="AW249" s="12" t="s">
        <v>33</v>
      </c>
      <c r="AX249" s="12" t="s">
        <v>72</v>
      </c>
      <c r="AY249" s="210" t="s">
        <v>133</v>
      </c>
    </row>
    <row r="250" spans="2:65" s="11" customFormat="1" ht="11.25">
      <c r="B250" s="190"/>
      <c r="C250" s="191"/>
      <c r="D250" s="187" t="s">
        <v>144</v>
      </c>
      <c r="E250" s="192" t="s">
        <v>1</v>
      </c>
      <c r="F250" s="193" t="s">
        <v>1277</v>
      </c>
      <c r="G250" s="191"/>
      <c r="H250" s="192" t="s">
        <v>1</v>
      </c>
      <c r="I250" s="194"/>
      <c r="J250" s="191"/>
      <c r="K250" s="191"/>
      <c r="L250" s="195"/>
      <c r="M250" s="196"/>
      <c r="N250" s="197"/>
      <c r="O250" s="197"/>
      <c r="P250" s="197"/>
      <c r="Q250" s="197"/>
      <c r="R250" s="197"/>
      <c r="S250" s="197"/>
      <c r="T250" s="198"/>
      <c r="AT250" s="199" t="s">
        <v>144</v>
      </c>
      <c r="AU250" s="199" t="s">
        <v>81</v>
      </c>
      <c r="AV250" s="11" t="s">
        <v>79</v>
      </c>
      <c r="AW250" s="11" t="s">
        <v>33</v>
      </c>
      <c r="AX250" s="11" t="s">
        <v>72</v>
      </c>
      <c r="AY250" s="199" t="s">
        <v>133</v>
      </c>
    </row>
    <row r="251" spans="2:65" s="12" customFormat="1" ht="11.25">
      <c r="B251" s="200"/>
      <c r="C251" s="201"/>
      <c r="D251" s="187" t="s">
        <v>144</v>
      </c>
      <c r="E251" s="202" t="s">
        <v>1</v>
      </c>
      <c r="F251" s="203" t="s">
        <v>1365</v>
      </c>
      <c r="G251" s="201"/>
      <c r="H251" s="204">
        <v>2.302</v>
      </c>
      <c r="I251" s="205"/>
      <c r="J251" s="201"/>
      <c r="K251" s="201"/>
      <c r="L251" s="206"/>
      <c r="M251" s="207"/>
      <c r="N251" s="208"/>
      <c r="O251" s="208"/>
      <c r="P251" s="208"/>
      <c r="Q251" s="208"/>
      <c r="R251" s="208"/>
      <c r="S251" s="208"/>
      <c r="T251" s="209"/>
      <c r="AT251" s="210" t="s">
        <v>144</v>
      </c>
      <c r="AU251" s="210" t="s">
        <v>81</v>
      </c>
      <c r="AV251" s="12" t="s">
        <v>81</v>
      </c>
      <c r="AW251" s="12" t="s">
        <v>33</v>
      </c>
      <c r="AX251" s="12" t="s">
        <v>72</v>
      </c>
      <c r="AY251" s="210" t="s">
        <v>133</v>
      </c>
    </row>
    <row r="252" spans="2:65" s="12" customFormat="1" ht="11.25">
      <c r="B252" s="200"/>
      <c r="C252" s="201"/>
      <c r="D252" s="187" t="s">
        <v>144</v>
      </c>
      <c r="E252" s="202" t="s">
        <v>1</v>
      </c>
      <c r="F252" s="203" t="s">
        <v>1366</v>
      </c>
      <c r="G252" s="201"/>
      <c r="H252" s="204">
        <v>0.76700000000000002</v>
      </c>
      <c r="I252" s="205"/>
      <c r="J252" s="201"/>
      <c r="K252" s="201"/>
      <c r="L252" s="206"/>
      <c r="M252" s="207"/>
      <c r="N252" s="208"/>
      <c r="O252" s="208"/>
      <c r="P252" s="208"/>
      <c r="Q252" s="208"/>
      <c r="R252" s="208"/>
      <c r="S252" s="208"/>
      <c r="T252" s="209"/>
      <c r="AT252" s="210" t="s">
        <v>144</v>
      </c>
      <c r="AU252" s="210" t="s">
        <v>81</v>
      </c>
      <c r="AV252" s="12" t="s">
        <v>81</v>
      </c>
      <c r="AW252" s="12" t="s">
        <v>33</v>
      </c>
      <c r="AX252" s="12" t="s">
        <v>72</v>
      </c>
      <c r="AY252" s="210" t="s">
        <v>133</v>
      </c>
    </row>
    <row r="253" spans="2:65" s="13" customFormat="1" ht="11.25">
      <c r="B253" s="211"/>
      <c r="C253" s="212"/>
      <c r="D253" s="187" t="s">
        <v>144</v>
      </c>
      <c r="E253" s="213" t="s">
        <v>1</v>
      </c>
      <c r="F253" s="214" t="s">
        <v>149</v>
      </c>
      <c r="G253" s="212"/>
      <c r="H253" s="215">
        <v>151.11500000000001</v>
      </c>
      <c r="I253" s="216"/>
      <c r="J253" s="212"/>
      <c r="K253" s="212"/>
      <c r="L253" s="217"/>
      <c r="M253" s="218"/>
      <c r="N253" s="219"/>
      <c r="O253" s="219"/>
      <c r="P253" s="219"/>
      <c r="Q253" s="219"/>
      <c r="R253" s="219"/>
      <c r="S253" s="219"/>
      <c r="T253" s="220"/>
      <c r="AT253" s="221" t="s">
        <v>144</v>
      </c>
      <c r="AU253" s="221" t="s">
        <v>81</v>
      </c>
      <c r="AV253" s="13" t="s">
        <v>140</v>
      </c>
      <c r="AW253" s="13" t="s">
        <v>4</v>
      </c>
      <c r="AX253" s="13" t="s">
        <v>79</v>
      </c>
      <c r="AY253" s="221" t="s">
        <v>133</v>
      </c>
    </row>
    <row r="254" spans="2:65" s="1" customFormat="1" ht="16.5" customHeight="1">
      <c r="B254" s="33"/>
      <c r="C254" s="222" t="s">
        <v>425</v>
      </c>
      <c r="D254" s="222" t="s">
        <v>505</v>
      </c>
      <c r="E254" s="223" t="s">
        <v>534</v>
      </c>
      <c r="F254" s="224" t="s">
        <v>535</v>
      </c>
      <c r="G254" s="225" t="s">
        <v>508</v>
      </c>
      <c r="H254" s="226">
        <v>302.23</v>
      </c>
      <c r="I254" s="227"/>
      <c r="J254" s="228">
        <f>ROUND(I254*H254,2)</f>
        <v>0</v>
      </c>
      <c r="K254" s="224" t="s">
        <v>139</v>
      </c>
      <c r="L254" s="229"/>
      <c r="M254" s="230" t="s">
        <v>1</v>
      </c>
      <c r="N254" s="231" t="s">
        <v>43</v>
      </c>
      <c r="O254" s="59"/>
      <c r="P254" s="184">
        <f>O254*H254</f>
        <v>0</v>
      </c>
      <c r="Q254" s="184">
        <v>1</v>
      </c>
      <c r="R254" s="184">
        <f>Q254*H254</f>
        <v>302.23</v>
      </c>
      <c r="S254" s="184">
        <v>0</v>
      </c>
      <c r="T254" s="185">
        <f>S254*H254</f>
        <v>0</v>
      </c>
      <c r="AR254" s="16" t="s">
        <v>188</v>
      </c>
      <c r="AT254" s="16" t="s">
        <v>505</v>
      </c>
      <c r="AU254" s="16" t="s">
        <v>81</v>
      </c>
      <c r="AY254" s="16" t="s">
        <v>133</v>
      </c>
      <c r="BE254" s="186">
        <f>IF(N254="základní",J254,0)</f>
        <v>0</v>
      </c>
      <c r="BF254" s="186">
        <f>IF(N254="snížená",J254,0)</f>
        <v>0</v>
      </c>
      <c r="BG254" s="186">
        <f>IF(N254="zákl. přenesená",J254,0)</f>
        <v>0</v>
      </c>
      <c r="BH254" s="186">
        <f>IF(N254="sníž. přenesená",J254,0)</f>
        <v>0</v>
      </c>
      <c r="BI254" s="186">
        <f>IF(N254="nulová",J254,0)</f>
        <v>0</v>
      </c>
      <c r="BJ254" s="16" t="s">
        <v>79</v>
      </c>
      <c r="BK254" s="186">
        <f>ROUND(I254*H254,2)</f>
        <v>0</v>
      </c>
      <c r="BL254" s="16" t="s">
        <v>140</v>
      </c>
      <c r="BM254" s="16" t="s">
        <v>1367</v>
      </c>
    </row>
    <row r="255" spans="2:65" s="1" customFormat="1" ht="11.25">
      <c r="B255" s="33"/>
      <c r="C255" s="34"/>
      <c r="D255" s="187" t="s">
        <v>142</v>
      </c>
      <c r="E255" s="34"/>
      <c r="F255" s="188" t="s">
        <v>535</v>
      </c>
      <c r="G255" s="34"/>
      <c r="H255" s="34"/>
      <c r="I255" s="103"/>
      <c r="J255" s="34"/>
      <c r="K255" s="34"/>
      <c r="L255" s="37"/>
      <c r="M255" s="189"/>
      <c r="N255" s="59"/>
      <c r="O255" s="59"/>
      <c r="P255" s="59"/>
      <c r="Q255" s="59"/>
      <c r="R255" s="59"/>
      <c r="S255" s="59"/>
      <c r="T255" s="60"/>
      <c r="AT255" s="16" t="s">
        <v>142</v>
      </c>
      <c r="AU255" s="16" t="s">
        <v>81</v>
      </c>
    </row>
    <row r="256" spans="2:65" s="12" customFormat="1" ht="11.25">
      <c r="B256" s="200"/>
      <c r="C256" s="201"/>
      <c r="D256" s="187" t="s">
        <v>144</v>
      </c>
      <c r="E256" s="202" t="s">
        <v>1</v>
      </c>
      <c r="F256" s="203" t="s">
        <v>1368</v>
      </c>
      <c r="G256" s="201"/>
      <c r="H256" s="204">
        <v>302.23</v>
      </c>
      <c r="I256" s="205"/>
      <c r="J256" s="201"/>
      <c r="K256" s="201"/>
      <c r="L256" s="206"/>
      <c r="M256" s="207"/>
      <c r="N256" s="208"/>
      <c r="O256" s="208"/>
      <c r="P256" s="208"/>
      <c r="Q256" s="208"/>
      <c r="R256" s="208"/>
      <c r="S256" s="208"/>
      <c r="T256" s="209"/>
      <c r="AT256" s="210" t="s">
        <v>144</v>
      </c>
      <c r="AU256" s="210" t="s">
        <v>81</v>
      </c>
      <c r="AV256" s="12" t="s">
        <v>81</v>
      </c>
      <c r="AW256" s="12" t="s">
        <v>33</v>
      </c>
      <c r="AX256" s="12" t="s">
        <v>79</v>
      </c>
      <c r="AY256" s="210" t="s">
        <v>133</v>
      </c>
    </row>
    <row r="257" spans="2:65" s="1" customFormat="1" ht="16.5" customHeight="1">
      <c r="B257" s="33"/>
      <c r="C257" s="175" t="s">
        <v>435</v>
      </c>
      <c r="D257" s="175" t="s">
        <v>135</v>
      </c>
      <c r="E257" s="176" t="s">
        <v>1369</v>
      </c>
      <c r="F257" s="177" t="s">
        <v>1370</v>
      </c>
      <c r="G257" s="178" t="s">
        <v>138</v>
      </c>
      <c r="H257" s="179">
        <v>1487.04</v>
      </c>
      <c r="I257" s="180"/>
      <c r="J257" s="181">
        <f>ROUND(I257*H257,2)</f>
        <v>0</v>
      </c>
      <c r="K257" s="177" t="s">
        <v>139</v>
      </c>
      <c r="L257" s="37"/>
      <c r="M257" s="182" t="s">
        <v>1</v>
      </c>
      <c r="N257" s="183" t="s">
        <v>43</v>
      </c>
      <c r="O257" s="59"/>
      <c r="P257" s="184">
        <f>O257*H257</f>
        <v>0</v>
      </c>
      <c r="Q257" s="184">
        <v>0</v>
      </c>
      <c r="R257" s="184">
        <f>Q257*H257</f>
        <v>0</v>
      </c>
      <c r="S257" s="184">
        <v>0</v>
      </c>
      <c r="T257" s="185">
        <f>S257*H257</f>
        <v>0</v>
      </c>
      <c r="AR257" s="16" t="s">
        <v>140</v>
      </c>
      <c r="AT257" s="16" t="s">
        <v>135</v>
      </c>
      <c r="AU257" s="16" t="s">
        <v>81</v>
      </c>
      <c r="AY257" s="16" t="s">
        <v>133</v>
      </c>
      <c r="BE257" s="186">
        <f>IF(N257="základní",J257,0)</f>
        <v>0</v>
      </c>
      <c r="BF257" s="186">
        <f>IF(N257="snížená",J257,0)</f>
        <v>0</v>
      </c>
      <c r="BG257" s="186">
        <f>IF(N257="zákl. přenesená",J257,0)</f>
        <v>0</v>
      </c>
      <c r="BH257" s="186">
        <f>IF(N257="sníž. přenesená",J257,0)</f>
        <v>0</v>
      </c>
      <c r="BI257" s="186">
        <f>IF(N257="nulová",J257,0)</f>
        <v>0</v>
      </c>
      <c r="BJ257" s="16" t="s">
        <v>79</v>
      </c>
      <c r="BK257" s="186">
        <f>ROUND(I257*H257,2)</f>
        <v>0</v>
      </c>
      <c r="BL257" s="16" t="s">
        <v>140</v>
      </c>
      <c r="BM257" s="16" t="s">
        <v>1371</v>
      </c>
    </row>
    <row r="258" spans="2:65" s="1" customFormat="1" ht="11.25">
      <c r="B258" s="33"/>
      <c r="C258" s="34"/>
      <c r="D258" s="187" t="s">
        <v>142</v>
      </c>
      <c r="E258" s="34"/>
      <c r="F258" s="188" t="s">
        <v>1372</v>
      </c>
      <c r="G258" s="34"/>
      <c r="H258" s="34"/>
      <c r="I258" s="103"/>
      <c r="J258" s="34"/>
      <c r="K258" s="34"/>
      <c r="L258" s="37"/>
      <c r="M258" s="189"/>
      <c r="N258" s="59"/>
      <c r="O258" s="59"/>
      <c r="P258" s="59"/>
      <c r="Q258" s="59"/>
      <c r="R258" s="59"/>
      <c r="S258" s="59"/>
      <c r="T258" s="60"/>
      <c r="AT258" s="16" t="s">
        <v>142</v>
      </c>
      <c r="AU258" s="16" t="s">
        <v>81</v>
      </c>
    </row>
    <row r="259" spans="2:65" s="11" customFormat="1" ht="11.25">
      <c r="B259" s="190"/>
      <c r="C259" s="191"/>
      <c r="D259" s="187" t="s">
        <v>144</v>
      </c>
      <c r="E259" s="192" t="s">
        <v>1</v>
      </c>
      <c r="F259" s="193" t="s">
        <v>1246</v>
      </c>
      <c r="G259" s="191"/>
      <c r="H259" s="192" t="s">
        <v>1</v>
      </c>
      <c r="I259" s="194"/>
      <c r="J259" s="191"/>
      <c r="K259" s="191"/>
      <c r="L259" s="195"/>
      <c r="M259" s="196"/>
      <c r="N259" s="197"/>
      <c r="O259" s="197"/>
      <c r="P259" s="197"/>
      <c r="Q259" s="197"/>
      <c r="R259" s="197"/>
      <c r="S259" s="197"/>
      <c r="T259" s="198"/>
      <c r="AT259" s="199" t="s">
        <v>144</v>
      </c>
      <c r="AU259" s="199" t="s">
        <v>81</v>
      </c>
      <c r="AV259" s="11" t="s">
        <v>79</v>
      </c>
      <c r="AW259" s="11" t="s">
        <v>33</v>
      </c>
      <c r="AX259" s="11" t="s">
        <v>72</v>
      </c>
      <c r="AY259" s="199" t="s">
        <v>133</v>
      </c>
    </row>
    <row r="260" spans="2:65" s="12" customFormat="1" ht="11.25">
      <c r="B260" s="200"/>
      <c r="C260" s="201"/>
      <c r="D260" s="187" t="s">
        <v>144</v>
      </c>
      <c r="E260" s="202" t="s">
        <v>1</v>
      </c>
      <c r="F260" s="203" t="s">
        <v>1373</v>
      </c>
      <c r="G260" s="201"/>
      <c r="H260" s="204">
        <v>369.4</v>
      </c>
      <c r="I260" s="205"/>
      <c r="J260" s="201"/>
      <c r="K260" s="201"/>
      <c r="L260" s="206"/>
      <c r="M260" s="207"/>
      <c r="N260" s="208"/>
      <c r="O260" s="208"/>
      <c r="P260" s="208"/>
      <c r="Q260" s="208"/>
      <c r="R260" s="208"/>
      <c r="S260" s="208"/>
      <c r="T260" s="209"/>
      <c r="AT260" s="210" t="s">
        <v>144</v>
      </c>
      <c r="AU260" s="210" t="s">
        <v>81</v>
      </c>
      <c r="AV260" s="12" t="s">
        <v>81</v>
      </c>
      <c r="AW260" s="12" t="s">
        <v>33</v>
      </c>
      <c r="AX260" s="12" t="s">
        <v>72</v>
      </c>
      <c r="AY260" s="210" t="s">
        <v>133</v>
      </c>
    </row>
    <row r="261" spans="2:65" s="11" customFormat="1" ht="11.25">
      <c r="B261" s="190"/>
      <c r="C261" s="191"/>
      <c r="D261" s="187" t="s">
        <v>144</v>
      </c>
      <c r="E261" s="192" t="s">
        <v>1</v>
      </c>
      <c r="F261" s="193" t="s">
        <v>1275</v>
      </c>
      <c r="G261" s="191"/>
      <c r="H261" s="192" t="s">
        <v>1</v>
      </c>
      <c r="I261" s="194"/>
      <c r="J261" s="191"/>
      <c r="K261" s="191"/>
      <c r="L261" s="195"/>
      <c r="M261" s="196"/>
      <c r="N261" s="197"/>
      <c r="O261" s="197"/>
      <c r="P261" s="197"/>
      <c r="Q261" s="197"/>
      <c r="R261" s="197"/>
      <c r="S261" s="197"/>
      <c r="T261" s="198"/>
      <c r="AT261" s="199" t="s">
        <v>144</v>
      </c>
      <c r="AU261" s="199" t="s">
        <v>81</v>
      </c>
      <c r="AV261" s="11" t="s">
        <v>79</v>
      </c>
      <c r="AW261" s="11" t="s">
        <v>33</v>
      </c>
      <c r="AX261" s="11" t="s">
        <v>72</v>
      </c>
      <c r="AY261" s="199" t="s">
        <v>133</v>
      </c>
    </row>
    <row r="262" spans="2:65" s="12" customFormat="1" ht="11.25">
      <c r="B262" s="200"/>
      <c r="C262" s="201"/>
      <c r="D262" s="187" t="s">
        <v>144</v>
      </c>
      <c r="E262" s="202" t="s">
        <v>1</v>
      </c>
      <c r="F262" s="203" t="s">
        <v>1374</v>
      </c>
      <c r="G262" s="201"/>
      <c r="H262" s="204">
        <v>1.44</v>
      </c>
      <c r="I262" s="205"/>
      <c r="J262" s="201"/>
      <c r="K262" s="201"/>
      <c r="L262" s="206"/>
      <c r="M262" s="207"/>
      <c r="N262" s="208"/>
      <c r="O262" s="208"/>
      <c r="P262" s="208"/>
      <c r="Q262" s="208"/>
      <c r="R262" s="208"/>
      <c r="S262" s="208"/>
      <c r="T262" s="209"/>
      <c r="AT262" s="210" t="s">
        <v>144</v>
      </c>
      <c r="AU262" s="210" t="s">
        <v>81</v>
      </c>
      <c r="AV262" s="12" t="s">
        <v>81</v>
      </c>
      <c r="AW262" s="12" t="s">
        <v>33</v>
      </c>
      <c r="AX262" s="12" t="s">
        <v>72</v>
      </c>
      <c r="AY262" s="210" t="s">
        <v>133</v>
      </c>
    </row>
    <row r="263" spans="2:65" s="11" customFormat="1" ht="11.25">
      <c r="B263" s="190"/>
      <c r="C263" s="191"/>
      <c r="D263" s="187" t="s">
        <v>144</v>
      </c>
      <c r="E263" s="192" t="s">
        <v>1</v>
      </c>
      <c r="F263" s="193" t="s">
        <v>1277</v>
      </c>
      <c r="G263" s="191"/>
      <c r="H263" s="192" t="s">
        <v>1</v>
      </c>
      <c r="I263" s="194"/>
      <c r="J263" s="191"/>
      <c r="K263" s="191"/>
      <c r="L263" s="195"/>
      <c r="M263" s="196"/>
      <c r="N263" s="197"/>
      <c r="O263" s="197"/>
      <c r="P263" s="197"/>
      <c r="Q263" s="197"/>
      <c r="R263" s="197"/>
      <c r="S263" s="197"/>
      <c r="T263" s="198"/>
      <c r="AT263" s="199" t="s">
        <v>144</v>
      </c>
      <c r="AU263" s="199" t="s">
        <v>81</v>
      </c>
      <c r="AV263" s="11" t="s">
        <v>79</v>
      </c>
      <c r="AW263" s="11" t="s">
        <v>33</v>
      </c>
      <c r="AX263" s="11" t="s">
        <v>72</v>
      </c>
      <c r="AY263" s="199" t="s">
        <v>133</v>
      </c>
    </row>
    <row r="264" spans="2:65" s="12" customFormat="1" ht="11.25">
      <c r="B264" s="200"/>
      <c r="C264" s="201"/>
      <c r="D264" s="187" t="s">
        <v>144</v>
      </c>
      <c r="E264" s="202" t="s">
        <v>1</v>
      </c>
      <c r="F264" s="203" t="s">
        <v>1375</v>
      </c>
      <c r="G264" s="201"/>
      <c r="H264" s="204">
        <v>6</v>
      </c>
      <c r="I264" s="205"/>
      <c r="J264" s="201"/>
      <c r="K264" s="201"/>
      <c r="L264" s="206"/>
      <c r="M264" s="207"/>
      <c r="N264" s="208"/>
      <c r="O264" s="208"/>
      <c r="P264" s="208"/>
      <c r="Q264" s="208"/>
      <c r="R264" s="208"/>
      <c r="S264" s="208"/>
      <c r="T264" s="209"/>
      <c r="AT264" s="210" t="s">
        <v>144</v>
      </c>
      <c r="AU264" s="210" t="s">
        <v>81</v>
      </c>
      <c r="AV264" s="12" t="s">
        <v>81</v>
      </c>
      <c r="AW264" s="12" t="s">
        <v>33</v>
      </c>
      <c r="AX264" s="12" t="s">
        <v>72</v>
      </c>
      <c r="AY264" s="210" t="s">
        <v>133</v>
      </c>
    </row>
    <row r="265" spans="2:65" s="12" customFormat="1" ht="11.25">
      <c r="B265" s="200"/>
      <c r="C265" s="201"/>
      <c r="D265" s="187" t="s">
        <v>144</v>
      </c>
      <c r="E265" s="202" t="s">
        <v>1</v>
      </c>
      <c r="F265" s="203" t="s">
        <v>1269</v>
      </c>
      <c r="G265" s="201"/>
      <c r="H265" s="204">
        <v>2</v>
      </c>
      <c r="I265" s="205"/>
      <c r="J265" s="201"/>
      <c r="K265" s="201"/>
      <c r="L265" s="206"/>
      <c r="M265" s="207"/>
      <c r="N265" s="208"/>
      <c r="O265" s="208"/>
      <c r="P265" s="208"/>
      <c r="Q265" s="208"/>
      <c r="R265" s="208"/>
      <c r="S265" s="208"/>
      <c r="T265" s="209"/>
      <c r="AT265" s="210" t="s">
        <v>144</v>
      </c>
      <c r="AU265" s="210" t="s">
        <v>81</v>
      </c>
      <c r="AV265" s="12" t="s">
        <v>81</v>
      </c>
      <c r="AW265" s="12" t="s">
        <v>33</v>
      </c>
      <c r="AX265" s="12" t="s">
        <v>72</v>
      </c>
      <c r="AY265" s="210" t="s">
        <v>133</v>
      </c>
    </row>
    <row r="266" spans="2:65" s="11" customFormat="1" ht="11.25">
      <c r="B266" s="190"/>
      <c r="C266" s="191"/>
      <c r="D266" s="187" t="s">
        <v>144</v>
      </c>
      <c r="E266" s="192" t="s">
        <v>1</v>
      </c>
      <c r="F266" s="193" t="s">
        <v>1376</v>
      </c>
      <c r="G266" s="191"/>
      <c r="H266" s="192" t="s">
        <v>1</v>
      </c>
      <c r="I266" s="194"/>
      <c r="J266" s="191"/>
      <c r="K266" s="191"/>
      <c r="L266" s="195"/>
      <c r="M266" s="196"/>
      <c r="N266" s="197"/>
      <c r="O266" s="197"/>
      <c r="P266" s="197"/>
      <c r="Q266" s="197"/>
      <c r="R266" s="197"/>
      <c r="S266" s="197"/>
      <c r="T266" s="198"/>
      <c r="AT266" s="199" t="s">
        <v>144</v>
      </c>
      <c r="AU266" s="199" t="s">
        <v>81</v>
      </c>
      <c r="AV266" s="11" t="s">
        <v>79</v>
      </c>
      <c r="AW266" s="11" t="s">
        <v>33</v>
      </c>
      <c r="AX266" s="11" t="s">
        <v>72</v>
      </c>
      <c r="AY266" s="199" t="s">
        <v>133</v>
      </c>
    </row>
    <row r="267" spans="2:65" s="12" customFormat="1" ht="11.25">
      <c r="B267" s="200"/>
      <c r="C267" s="201"/>
      <c r="D267" s="187" t="s">
        <v>144</v>
      </c>
      <c r="E267" s="202" t="s">
        <v>1</v>
      </c>
      <c r="F267" s="203" t="s">
        <v>1377</v>
      </c>
      <c r="G267" s="201"/>
      <c r="H267" s="204">
        <v>1108.2</v>
      </c>
      <c r="I267" s="205"/>
      <c r="J267" s="201"/>
      <c r="K267" s="201"/>
      <c r="L267" s="206"/>
      <c r="M267" s="207"/>
      <c r="N267" s="208"/>
      <c r="O267" s="208"/>
      <c r="P267" s="208"/>
      <c r="Q267" s="208"/>
      <c r="R267" s="208"/>
      <c r="S267" s="208"/>
      <c r="T267" s="209"/>
      <c r="AT267" s="210" t="s">
        <v>144</v>
      </c>
      <c r="AU267" s="210" t="s">
        <v>81</v>
      </c>
      <c r="AV267" s="12" t="s">
        <v>81</v>
      </c>
      <c r="AW267" s="12" t="s">
        <v>33</v>
      </c>
      <c r="AX267" s="12" t="s">
        <v>72</v>
      </c>
      <c r="AY267" s="210" t="s">
        <v>133</v>
      </c>
    </row>
    <row r="268" spans="2:65" s="13" customFormat="1" ht="11.25">
      <c r="B268" s="211"/>
      <c r="C268" s="212"/>
      <c r="D268" s="187" t="s">
        <v>144</v>
      </c>
      <c r="E268" s="213" t="s">
        <v>1</v>
      </c>
      <c r="F268" s="214" t="s">
        <v>149</v>
      </c>
      <c r="G268" s="212"/>
      <c r="H268" s="215">
        <v>1487.04</v>
      </c>
      <c r="I268" s="216"/>
      <c r="J268" s="212"/>
      <c r="K268" s="212"/>
      <c r="L268" s="217"/>
      <c r="M268" s="218"/>
      <c r="N268" s="219"/>
      <c r="O268" s="219"/>
      <c r="P268" s="219"/>
      <c r="Q268" s="219"/>
      <c r="R268" s="219"/>
      <c r="S268" s="219"/>
      <c r="T268" s="220"/>
      <c r="AT268" s="221" t="s">
        <v>144</v>
      </c>
      <c r="AU268" s="221" t="s">
        <v>81</v>
      </c>
      <c r="AV268" s="13" t="s">
        <v>140</v>
      </c>
      <c r="AW268" s="13" t="s">
        <v>33</v>
      </c>
      <c r="AX268" s="13" t="s">
        <v>79</v>
      </c>
      <c r="AY268" s="221" t="s">
        <v>133</v>
      </c>
    </row>
    <row r="269" spans="2:65" s="1" customFormat="1" ht="16.5" customHeight="1">
      <c r="B269" s="33"/>
      <c r="C269" s="175" t="s">
        <v>440</v>
      </c>
      <c r="D269" s="175" t="s">
        <v>135</v>
      </c>
      <c r="E269" s="176" t="s">
        <v>1378</v>
      </c>
      <c r="F269" s="177" t="s">
        <v>1379</v>
      </c>
      <c r="G269" s="178" t="s">
        <v>138</v>
      </c>
      <c r="H269" s="179">
        <v>1487.04</v>
      </c>
      <c r="I269" s="180"/>
      <c r="J269" s="181">
        <f>ROUND(I269*H269,2)</f>
        <v>0</v>
      </c>
      <c r="K269" s="177" t="s">
        <v>139</v>
      </c>
      <c r="L269" s="37"/>
      <c r="M269" s="182" t="s">
        <v>1</v>
      </c>
      <c r="N269" s="183" t="s">
        <v>43</v>
      </c>
      <c r="O269" s="59"/>
      <c r="P269" s="184">
        <f>O269*H269</f>
        <v>0</v>
      </c>
      <c r="Q269" s="184">
        <v>0</v>
      </c>
      <c r="R269" s="184">
        <f>Q269*H269</f>
        <v>0</v>
      </c>
      <c r="S269" s="184">
        <v>0</v>
      </c>
      <c r="T269" s="185">
        <f>S269*H269</f>
        <v>0</v>
      </c>
      <c r="AR269" s="16" t="s">
        <v>140</v>
      </c>
      <c r="AT269" s="16" t="s">
        <v>135</v>
      </c>
      <c r="AU269" s="16" t="s">
        <v>81</v>
      </c>
      <c r="AY269" s="16" t="s">
        <v>133</v>
      </c>
      <c r="BE269" s="186">
        <f>IF(N269="základní",J269,0)</f>
        <v>0</v>
      </c>
      <c r="BF269" s="186">
        <f>IF(N269="snížená",J269,0)</f>
        <v>0</v>
      </c>
      <c r="BG269" s="186">
        <f>IF(N269="zákl. přenesená",J269,0)</f>
        <v>0</v>
      </c>
      <c r="BH269" s="186">
        <f>IF(N269="sníž. přenesená",J269,0)</f>
        <v>0</v>
      </c>
      <c r="BI269" s="186">
        <f>IF(N269="nulová",J269,0)</f>
        <v>0</v>
      </c>
      <c r="BJ269" s="16" t="s">
        <v>79</v>
      </c>
      <c r="BK269" s="186">
        <f>ROUND(I269*H269,2)</f>
        <v>0</v>
      </c>
      <c r="BL269" s="16" t="s">
        <v>140</v>
      </c>
      <c r="BM269" s="16" t="s">
        <v>1380</v>
      </c>
    </row>
    <row r="270" spans="2:65" s="1" customFormat="1" ht="11.25">
      <c r="B270" s="33"/>
      <c r="C270" s="34"/>
      <c r="D270" s="187" t="s">
        <v>142</v>
      </c>
      <c r="E270" s="34"/>
      <c r="F270" s="188" t="s">
        <v>1381</v>
      </c>
      <c r="G270" s="34"/>
      <c r="H270" s="34"/>
      <c r="I270" s="103"/>
      <c r="J270" s="34"/>
      <c r="K270" s="34"/>
      <c r="L270" s="37"/>
      <c r="M270" s="189"/>
      <c r="N270" s="59"/>
      <c r="O270" s="59"/>
      <c r="P270" s="59"/>
      <c r="Q270" s="59"/>
      <c r="R270" s="59"/>
      <c r="S270" s="59"/>
      <c r="T270" s="60"/>
      <c r="AT270" s="16" t="s">
        <v>142</v>
      </c>
      <c r="AU270" s="16" t="s">
        <v>81</v>
      </c>
    </row>
    <row r="271" spans="2:65" s="11" customFormat="1" ht="11.25">
      <c r="B271" s="190"/>
      <c r="C271" s="191"/>
      <c r="D271" s="187" t="s">
        <v>144</v>
      </c>
      <c r="E271" s="192" t="s">
        <v>1</v>
      </c>
      <c r="F271" s="193" t="s">
        <v>1246</v>
      </c>
      <c r="G271" s="191"/>
      <c r="H271" s="192" t="s">
        <v>1</v>
      </c>
      <c r="I271" s="194"/>
      <c r="J271" s="191"/>
      <c r="K271" s="191"/>
      <c r="L271" s="195"/>
      <c r="M271" s="196"/>
      <c r="N271" s="197"/>
      <c r="O271" s="197"/>
      <c r="P271" s="197"/>
      <c r="Q271" s="197"/>
      <c r="R271" s="197"/>
      <c r="S271" s="197"/>
      <c r="T271" s="198"/>
      <c r="AT271" s="199" t="s">
        <v>144</v>
      </c>
      <c r="AU271" s="199" t="s">
        <v>81</v>
      </c>
      <c r="AV271" s="11" t="s">
        <v>79</v>
      </c>
      <c r="AW271" s="11" t="s">
        <v>33</v>
      </c>
      <c r="AX271" s="11" t="s">
        <v>72</v>
      </c>
      <c r="AY271" s="199" t="s">
        <v>133</v>
      </c>
    </row>
    <row r="272" spans="2:65" s="12" customFormat="1" ht="11.25">
      <c r="B272" s="200"/>
      <c r="C272" s="201"/>
      <c r="D272" s="187" t="s">
        <v>144</v>
      </c>
      <c r="E272" s="202" t="s">
        <v>1</v>
      </c>
      <c r="F272" s="203" t="s">
        <v>1373</v>
      </c>
      <c r="G272" s="201"/>
      <c r="H272" s="204">
        <v>369.4</v>
      </c>
      <c r="I272" s="205"/>
      <c r="J272" s="201"/>
      <c r="K272" s="201"/>
      <c r="L272" s="206"/>
      <c r="M272" s="207"/>
      <c r="N272" s="208"/>
      <c r="O272" s="208"/>
      <c r="P272" s="208"/>
      <c r="Q272" s="208"/>
      <c r="R272" s="208"/>
      <c r="S272" s="208"/>
      <c r="T272" s="209"/>
      <c r="AT272" s="210" t="s">
        <v>144</v>
      </c>
      <c r="AU272" s="210" t="s">
        <v>81</v>
      </c>
      <c r="AV272" s="12" t="s">
        <v>81</v>
      </c>
      <c r="AW272" s="12" t="s">
        <v>33</v>
      </c>
      <c r="AX272" s="12" t="s">
        <v>72</v>
      </c>
      <c r="AY272" s="210" t="s">
        <v>133</v>
      </c>
    </row>
    <row r="273" spans="2:65" s="11" customFormat="1" ht="11.25">
      <c r="B273" s="190"/>
      <c r="C273" s="191"/>
      <c r="D273" s="187" t="s">
        <v>144</v>
      </c>
      <c r="E273" s="192" t="s">
        <v>1</v>
      </c>
      <c r="F273" s="193" t="s">
        <v>1275</v>
      </c>
      <c r="G273" s="191"/>
      <c r="H273" s="192" t="s">
        <v>1</v>
      </c>
      <c r="I273" s="194"/>
      <c r="J273" s="191"/>
      <c r="K273" s="191"/>
      <c r="L273" s="195"/>
      <c r="M273" s="196"/>
      <c r="N273" s="197"/>
      <c r="O273" s="197"/>
      <c r="P273" s="197"/>
      <c r="Q273" s="197"/>
      <c r="R273" s="197"/>
      <c r="S273" s="197"/>
      <c r="T273" s="198"/>
      <c r="AT273" s="199" t="s">
        <v>144</v>
      </c>
      <c r="AU273" s="199" t="s">
        <v>81</v>
      </c>
      <c r="AV273" s="11" t="s">
        <v>79</v>
      </c>
      <c r="AW273" s="11" t="s">
        <v>33</v>
      </c>
      <c r="AX273" s="11" t="s">
        <v>72</v>
      </c>
      <c r="AY273" s="199" t="s">
        <v>133</v>
      </c>
    </row>
    <row r="274" spans="2:65" s="12" customFormat="1" ht="11.25">
      <c r="B274" s="200"/>
      <c r="C274" s="201"/>
      <c r="D274" s="187" t="s">
        <v>144</v>
      </c>
      <c r="E274" s="202" t="s">
        <v>1</v>
      </c>
      <c r="F274" s="203" t="s">
        <v>1374</v>
      </c>
      <c r="G274" s="201"/>
      <c r="H274" s="204">
        <v>1.44</v>
      </c>
      <c r="I274" s="205"/>
      <c r="J274" s="201"/>
      <c r="K274" s="201"/>
      <c r="L274" s="206"/>
      <c r="M274" s="207"/>
      <c r="N274" s="208"/>
      <c r="O274" s="208"/>
      <c r="P274" s="208"/>
      <c r="Q274" s="208"/>
      <c r="R274" s="208"/>
      <c r="S274" s="208"/>
      <c r="T274" s="209"/>
      <c r="AT274" s="210" t="s">
        <v>144</v>
      </c>
      <c r="AU274" s="210" t="s">
        <v>81</v>
      </c>
      <c r="AV274" s="12" t="s">
        <v>81</v>
      </c>
      <c r="AW274" s="12" t="s">
        <v>33</v>
      </c>
      <c r="AX274" s="12" t="s">
        <v>72</v>
      </c>
      <c r="AY274" s="210" t="s">
        <v>133</v>
      </c>
    </row>
    <row r="275" spans="2:65" s="11" customFormat="1" ht="11.25">
      <c r="B275" s="190"/>
      <c r="C275" s="191"/>
      <c r="D275" s="187" t="s">
        <v>144</v>
      </c>
      <c r="E275" s="192" t="s">
        <v>1</v>
      </c>
      <c r="F275" s="193" t="s">
        <v>1277</v>
      </c>
      <c r="G275" s="191"/>
      <c r="H275" s="192" t="s">
        <v>1</v>
      </c>
      <c r="I275" s="194"/>
      <c r="J275" s="191"/>
      <c r="K275" s="191"/>
      <c r="L275" s="195"/>
      <c r="M275" s="196"/>
      <c r="N275" s="197"/>
      <c r="O275" s="197"/>
      <c r="P275" s="197"/>
      <c r="Q275" s="197"/>
      <c r="R275" s="197"/>
      <c r="S275" s="197"/>
      <c r="T275" s="198"/>
      <c r="AT275" s="199" t="s">
        <v>144</v>
      </c>
      <c r="AU275" s="199" t="s">
        <v>81</v>
      </c>
      <c r="AV275" s="11" t="s">
        <v>79</v>
      </c>
      <c r="AW275" s="11" t="s">
        <v>33</v>
      </c>
      <c r="AX275" s="11" t="s">
        <v>72</v>
      </c>
      <c r="AY275" s="199" t="s">
        <v>133</v>
      </c>
    </row>
    <row r="276" spans="2:65" s="12" customFormat="1" ht="11.25">
      <c r="B276" s="200"/>
      <c r="C276" s="201"/>
      <c r="D276" s="187" t="s">
        <v>144</v>
      </c>
      <c r="E276" s="202" t="s">
        <v>1</v>
      </c>
      <c r="F276" s="203" t="s">
        <v>1375</v>
      </c>
      <c r="G276" s="201"/>
      <c r="H276" s="204">
        <v>6</v>
      </c>
      <c r="I276" s="205"/>
      <c r="J276" s="201"/>
      <c r="K276" s="201"/>
      <c r="L276" s="206"/>
      <c r="M276" s="207"/>
      <c r="N276" s="208"/>
      <c r="O276" s="208"/>
      <c r="P276" s="208"/>
      <c r="Q276" s="208"/>
      <c r="R276" s="208"/>
      <c r="S276" s="208"/>
      <c r="T276" s="209"/>
      <c r="AT276" s="210" t="s">
        <v>144</v>
      </c>
      <c r="AU276" s="210" t="s">
        <v>81</v>
      </c>
      <c r="AV276" s="12" t="s">
        <v>81</v>
      </c>
      <c r="AW276" s="12" t="s">
        <v>33</v>
      </c>
      <c r="AX276" s="12" t="s">
        <v>72</v>
      </c>
      <c r="AY276" s="210" t="s">
        <v>133</v>
      </c>
    </row>
    <row r="277" spans="2:65" s="12" customFormat="1" ht="11.25">
      <c r="B277" s="200"/>
      <c r="C277" s="201"/>
      <c r="D277" s="187" t="s">
        <v>144</v>
      </c>
      <c r="E277" s="202" t="s">
        <v>1</v>
      </c>
      <c r="F277" s="203" t="s">
        <v>1269</v>
      </c>
      <c r="G277" s="201"/>
      <c r="H277" s="204">
        <v>2</v>
      </c>
      <c r="I277" s="205"/>
      <c r="J277" s="201"/>
      <c r="K277" s="201"/>
      <c r="L277" s="206"/>
      <c r="M277" s="207"/>
      <c r="N277" s="208"/>
      <c r="O277" s="208"/>
      <c r="P277" s="208"/>
      <c r="Q277" s="208"/>
      <c r="R277" s="208"/>
      <c r="S277" s="208"/>
      <c r="T277" s="209"/>
      <c r="AT277" s="210" t="s">
        <v>144</v>
      </c>
      <c r="AU277" s="210" t="s">
        <v>81</v>
      </c>
      <c r="AV277" s="12" t="s">
        <v>81</v>
      </c>
      <c r="AW277" s="12" t="s">
        <v>33</v>
      </c>
      <c r="AX277" s="12" t="s">
        <v>72</v>
      </c>
      <c r="AY277" s="210" t="s">
        <v>133</v>
      </c>
    </row>
    <row r="278" spans="2:65" s="11" customFormat="1" ht="11.25">
      <c r="B278" s="190"/>
      <c r="C278" s="191"/>
      <c r="D278" s="187" t="s">
        <v>144</v>
      </c>
      <c r="E278" s="192" t="s">
        <v>1</v>
      </c>
      <c r="F278" s="193" t="s">
        <v>1376</v>
      </c>
      <c r="G278" s="191"/>
      <c r="H278" s="192" t="s">
        <v>1</v>
      </c>
      <c r="I278" s="194"/>
      <c r="J278" s="191"/>
      <c r="K278" s="191"/>
      <c r="L278" s="195"/>
      <c r="M278" s="196"/>
      <c r="N278" s="197"/>
      <c r="O278" s="197"/>
      <c r="P278" s="197"/>
      <c r="Q278" s="197"/>
      <c r="R278" s="197"/>
      <c r="S278" s="197"/>
      <c r="T278" s="198"/>
      <c r="AT278" s="199" t="s">
        <v>144</v>
      </c>
      <c r="AU278" s="199" t="s">
        <v>81</v>
      </c>
      <c r="AV278" s="11" t="s">
        <v>79</v>
      </c>
      <c r="AW278" s="11" t="s">
        <v>33</v>
      </c>
      <c r="AX278" s="11" t="s">
        <v>72</v>
      </c>
      <c r="AY278" s="199" t="s">
        <v>133</v>
      </c>
    </row>
    <row r="279" spans="2:65" s="12" customFormat="1" ht="11.25">
      <c r="B279" s="200"/>
      <c r="C279" s="201"/>
      <c r="D279" s="187" t="s">
        <v>144</v>
      </c>
      <c r="E279" s="202" t="s">
        <v>1</v>
      </c>
      <c r="F279" s="203" t="s">
        <v>1377</v>
      </c>
      <c r="G279" s="201"/>
      <c r="H279" s="204">
        <v>1108.2</v>
      </c>
      <c r="I279" s="205"/>
      <c r="J279" s="201"/>
      <c r="K279" s="201"/>
      <c r="L279" s="206"/>
      <c r="M279" s="207"/>
      <c r="N279" s="208"/>
      <c r="O279" s="208"/>
      <c r="P279" s="208"/>
      <c r="Q279" s="208"/>
      <c r="R279" s="208"/>
      <c r="S279" s="208"/>
      <c r="T279" s="209"/>
      <c r="AT279" s="210" t="s">
        <v>144</v>
      </c>
      <c r="AU279" s="210" t="s">
        <v>81</v>
      </c>
      <c r="AV279" s="12" t="s">
        <v>81</v>
      </c>
      <c r="AW279" s="12" t="s">
        <v>33</v>
      </c>
      <c r="AX279" s="12" t="s">
        <v>72</v>
      </c>
      <c r="AY279" s="210" t="s">
        <v>133</v>
      </c>
    </row>
    <row r="280" spans="2:65" s="13" customFormat="1" ht="11.25">
      <c r="B280" s="211"/>
      <c r="C280" s="212"/>
      <c r="D280" s="187" t="s">
        <v>144</v>
      </c>
      <c r="E280" s="213" t="s">
        <v>1</v>
      </c>
      <c r="F280" s="214" t="s">
        <v>149</v>
      </c>
      <c r="G280" s="212"/>
      <c r="H280" s="215">
        <v>1487.04</v>
      </c>
      <c r="I280" s="216"/>
      <c r="J280" s="212"/>
      <c r="K280" s="212"/>
      <c r="L280" s="217"/>
      <c r="M280" s="218"/>
      <c r="N280" s="219"/>
      <c r="O280" s="219"/>
      <c r="P280" s="219"/>
      <c r="Q280" s="219"/>
      <c r="R280" s="219"/>
      <c r="S280" s="219"/>
      <c r="T280" s="220"/>
      <c r="AT280" s="221" t="s">
        <v>144</v>
      </c>
      <c r="AU280" s="221" t="s">
        <v>81</v>
      </c>
      <c r="AV280" s="13" t="s">
        <v>140</v>
      </c>
      <c r="AW280" s="13" t="s">
        <v>33</v>
      </c>
      <c r="AX280" s="13" t="s">
        <v>79</v>
      </c>
      <c r="AY280" s="221" t="s">
        <v>133</v>
      </c>
    </row>
    <row r="281" spans="2:65" s="1" customFormat="1" ht="16.5" customHeight="1">
      <c r="B281" s="33"/>
      <c r="C281" s="222" t="s">
        <v>445</v>
      </c>
      <c r="D281" s="222" t="s">
        <v>505</v>
      </c>
      <c r="E281" s="223" t="s">
        <v>1382</v>
      </c>
      <c r="F281" s="224" t="s">
        <v>1383</v>
      </c>
      <c r="G281" s="225" t="s">
        <v>550</v>
      </c>
      <c r="H281" s="226">
        <v>297.40800000000002</v>
      </c>
      <c r="I281" s="227"/>
      <c r="J281" s="228">
        <f>ROUND(I281*H281,2)</f>
        <v>0</v>
      </c>
      <c r="K281" s="224" t="s">
        <v>139</v>
      </c>
      <c r="L281" s="229"/>
      <c r="M281" s="230" t="s">
        <v>1</v>
      </c>
      <c r="N281" s="231" t="s">
        <v>43</v>
      </c>
      <c r="O281" s="59"/>
      <c r="P281" s="184">
        <f>O281*H281</f>
        <v>0</v>
      </c>
      <c r="Q281" s="184">
        <v>1E-3</v>
      </c>
      <c r="R281" s="184">
        <f>Q281*H281</f>
        <v>0.29740800000000001</v>
      </c>
      <c r="S281" s="184">
        <v>0</v>
      </c>
      <c r="T281" s="185">
        <f>S281*H281</f>
        <v>0</v>
      </c>
      <c r="AR281" s="16" t="s">
        <v>188</v>
      </c>
      <c r="AT281" s="16" t="s">
        <v>505</v>
      </c>
      <c r="AU281" s="16" t="s">
        <v>81</v>
      </c>
      <c r="AY281" s="16" t="s">
        <v>133</v>
      </c>
      <c r="BE281" s="186">
        <f>IF(N281="základní",J281,0)</f>
        <v>0</v>
      </c>
      <c r="BF281" s="186">
        <f>IF(N281="snížená",J281,0)</f>
        <v>0</v>
      </c>
      <c r="BG281" s="186">
        <f>IF(N281="zákl. přenesená",J281,0)</f>
        <v>0</v>
      </c>
      <c r="BH281" s="186">
        <f>IF(N281="sníž. přenesená",J281,0)</f>
        <v>0</v>
      </c>
      <c r="BI281" s="186">
        <f>IF(N281="nulová",J281,0)</f>
        <v>0</v>
      </c>
      <c r="BJ281" s="16" t="s">
        <v>79</v>
      </c>
      <c r="BK281" s="186">
        <f>ROUND(I281*H281,2)</f>
        <v>0</v>
      </c>
      <c r="BL281" s="16" t="s">
        <v>140</v>
      </c>
      <c r="BM281" s="16" t="s">
        <v>1384</v>
      </c>
    </row>
    <row r="282" spans="2:65" s="1" customFormat="1" ht="11.25">
      <c r="B282" s="33"/>
      <c r="C282" s="34"/>
      <c r="D282" s="187" t="s">
        <v>142</v>
      </c>
      <c r="E282" s="34"/>
      <c r="F282" s="188" t="s">
        <v>1383</v>
      </c>
      <c r="G282" s="34"/>
      <c r="H282" s="34"/>
      <c r="I282" s="103"/>
      <c r="J282" s="34"/>
      <c r="K282" s="34"/>
      <c r="L282" s="37"/>
      <c r="M282" s="189"/>
      <c r="N282" s="59"/>
      <c r="O282" s="59"/>
      <c r="P282" s="59"/>
      <c r="Q282" s="59"/>
      <c r="R282" s="59"/>
      <c r="S282" s="59"/>
      <c r="T282" s="60"/>
      <c r="AT282" s="16" t="s">
        <v>142</v>
      </c>
      <c r="AU282" s="16" t="s">
        <v>81</v>
      </c>
    </row>
    <row r="283" spans="2:65" s="12" customFormat="1" ht="11.25">
      <c r="B283" s="200"/>
      <c r="C283" s="201"/>
      <c r="D283" s="187" t="s">
        <v>144</v>
      </c>
      <c r="E283" s="202" t="s">
        <v>1</v>
      </c>
      <c r="F283" s="203" t="s">
        <v>1385</v>
      </c>
      <c r="G283" s="201"/>
      <c r="H283" s="204">
        <v>297.40800000000002</v>
      </c>
      <c r="I283" s="205"/>
      <c r="J283" s="201"/>
      <c r="K283" s="201"/>
      <c r="L283" s="206"/>
      <c r="M283" s="207"/>
      <c r="N283" s="208"/>
      <c r="O283" s="208"/>
      <c r="P283" s="208"/>
      <c r="Q283" s="208"/>
      <c r="R283" s="208"/>
      <c r="S283" s="208"/>
      <c r="T283" s="209"/>
      <c r="AT283" s="210" t="s">
        <v>144</v>
      </c>
      <c r="AU283" s="210" t="s">
        <v>81</v>
      </c>
      <c r="AV283" s="12" t="s">
        <v>81</v>
      </c>
      <c r="AW283" s="12" t="s">
        <v>33</v>
      </c>
      <c r="AX283" s="12" t="s">
        <v>79</v>
      </c>
      <c r="AY283" s="210" t="s">
        <v>133</v>
      </c>
    </row>
    <row r="284" spans="2:65" s="10" customFormat="1" ht="22.9" customHeight="1">
      <c r="B284" s="159"/>
      <c r="C284" s="160"/>
      <c r="D284" s="161" t="s">
        <v>71</v>
      </c>
      <c r="E284" s="173" t="s">
        <v>81</v>
      </c>
      <c r="F284" s="173" t="s">
        <v>558</v>
      </c>
      <c r="G284" s="160"/>
      <c r="H284" s="160"/>
      <c r="I284" s="163"/>
      <c r="J284" s="174">
        <f>BK284</f>
        <v>0</v>
      </c>
      <c r="K284" s="160"/>
      <c r="L284" s="165"/>
      <c r="M284" s="166"/>
      <c r="N284" s="167"/>
      <c r="O284" s="167"/>
      <c r="P284" s="168">
        <f>SUM(P285:P292)</f>
        <v>0</v>
      </c>
      <c r="Q284" s="167"/>
      <c r="R284" s="168">
        <f>SUM(R285:R292)</f>
        <v>87.433362999999986</v>
      </c>
      <c r="S284" s="167"/>
      <c r="T284" s="169">
        <f>SUM(T285:T292)</f>
        <v>0</v>
      </c>
      <c r="AR284" s="170" t="s">
        <v>79</v>
      </c>
      <c r="AT284" s="171" t="s">
        <v>71</v>
      </c>
      <c r="AU284" s="171" t="s">
        <v>79</v>
      </c>
      <c r="AY284" s="170" t="s">
        <v>133</v>
      </c>
      <c r="BK284" s="172">
        <f>SUM(BK285:BK292)</f>
        <v>0</v>
      </c>
    </row>
    <row r="285" spans="2:65" s="1" customFormat="1" ht="16.5" customHeight="1">
      <c r="B285" s="33"/>
      <c r="C285" s="175" t="s">
        <v>450</v>
      </c>
      <c r="D285" s="175" t="s">
        <v>135</v>
      </c>
      <c r="E285" s="176" t="s">
        <v>1386</v>
      </c>
      <c r="F285" s="177" t="s">
        <v>1387</v>
      </c>
      <c r="G285" s="178" t="s">
        <v>637</v>
      </c>
      <c r="H285" s="179">
        <v>3</v>
      </c>
      <c r="I285" s="180"/>
      <c r="J285" s="181">
        <f>ROUND(I285*H285,2)</f>
        <v>0</v>
      </c>
      <c r="K285" s="177" t="s">
        <v>1</v>
      </c>
      <c r="L285" s="37"/>
      <c r="M285" s="182" t="s">
        <v>1</v>
      </c>
      <c r="N285" s="183" t="s">
        <v>43</v>
      </c>
      <c r="O285" s="59"/>
      <c r="P285" s="184">
        <f>O285*H285</f>
        <v>0</v>
      </c>
      <c r="Q285" s="184">
        <v>0</v>
      </c>
      <c r="R285" s="184">
        <f>Q285*H285</f>
        <v>0</v>
      </c>
      <c r="S285" s="184">
        <v>0</v>
      </c>
      <c r="T285" s="185">
        <f>S285*H285</f>
        <v>0</v>
      </c>
      <c r="AR285" s="16" t="s">
        <v>140</v>
      </c>
      <c r="AT285" s="16" t="s">
        <v>135</v>
      </c>
      <c r="AU285" s="16" t="s">
        <v>81</v>
      </c>
      <c r="AY285" s="16" t="s">
        <v>133</v>
      </c>
      <c r="BE285" s="186">
        <f>IF(N285="základní",J285,0)</f>
        <v>0</v>
      </c>
      <c r="BF285" s="186">
        <f>IF(N285="snížená",J285,0)</f>
        <v>0</v>
      </c>
      <c r="BG285" s="186">
        <f>IF(N285="zákl. přenesená",J285,0)</f>
        <v>0</v>
      </c>
      <c r="BH285" s="186">
        <f>IF(N285="sníž. přenesená",J285,0)</f>
        <v>0</v>
      </c>
      <c r="BI285" s="186">
        <f>IF(N285="nulová",J285,0)</f>
        <v>0</v>
      </c>
      <c r="BJ285" s="16" t="s">
        <v>79</v>
      </c>
      <c r="BK285" s="186">
        <f>ROUND(I285*H285,2)</f>
        <v>0</v>
      </c>
      <c r="BL285" s="16" t="s">
        <v>140</v>
      </c>
      <c r="BM285" s="16" t="s">
        <v>1388</v>
      </c>
    </row>
    <row r="286" spans="2:65" s="1" customFormat="1" ht="11.25">
      <c r="B286" s="33"/>
      <c r="C286" s="34"/>
      <c r="D286" s="187" t="s">
        <v>142</v>
      </c>
      <c r="E286" s="34"/>
      <c r="F286" s="188" t="s">
        <v>1389</v>
      </c>
      <c r="G286" s="34"/>
      <c r="H286" s="34"/>
      <c r="I286" s="103"/>
      <c r="J286" s="34"/>
      <c r="K286" s="34"/>
      <c r="L286" s="37"/>
      <c r="M286" s="189"/>
      <c r="N286" s="59"/>
      <c r="O286" s="59"/>
      <c r="P286" s="59"/>
      <c r="Q286" s="59"/>
      <c r="R286" s="59"/>
      <c r="S286" s="59"/>
      <c r="T286" s="60"/>
      <c r="AT286" s="16" t="s">
        <v>142</v>
      </c>
      <c r="AU286" s="16" t="s">
        <v>81</v>
      </c>
    </row>
    <row r="287" spans="2:65" s="1" customFormat="1" ht="16.5" customHeight="1">
      <c r="B287" s="33"/>
      <c r="C287" s="175" t="s">
        <v>455</v>
      </c>
      <c r="D287" s="175" t="s">
        <v>135</v>
      </c>
      <c r="E287" s="176" t="s">
        <v>1390</v>
      </c>
      <c r="F287" s="177" t="s">
        <v>1391</v>
      </c>
      <c r="G287" s="178" t="s">
        <v>637</v>
      </c>
      <c r="H287" s="179">
        <v>3</v>
      </c>
      <c r="I287" s="180"/>
      <c r="J287" s="181">
        <f>ROUND(I287*H287,2)</f>
        <v>0</v>
      </c>
      <c r="K287" s="177" t="s">
        <v>1</v>
      </c>
      <c r="L287" s="37"/>
      <c r="M287" s="182" t="s">
        <v>1</v>
      </c>
      <c r="N287" s="183" t="s">
        <v>43</v>
      </c>
      <c r="O287" s="59"/>
      <c r="P287" s="184">
        <f>O287*H287</f>
        <v>0</v>
      </c>
      <c r="Q287" s="184">
        <v>0</v>
      </c>
      <c r="R287" s="184">
        <f>Q287*H287</f>
        <v>0</v>
      </c>
      <c r="S287" s="184">
        <v>0</v>
      </c>
      <c r="T287" s="185">
        <f>S287*H287</f>
        <v>0</v>
      </c>
      <c r="AR287" s="16" t="s">
        <v>140</v>
      </c>
      <c r="AT287" s="16" t="s">
        <v>135</v>
      </c>
      <c r="AU287" s="16" t="s">
        <v>81</v>
      </c>
      <c r="AY287" s="16" t="s">
        <v>133</v>
      </c>
      <c r="BE287" s="186">
        <f>IF(N287="základní",J287,0)</f>
        <v>0</v>
      </c>
      <c r="BF287" s="186">
        <f>IF(N287="snížená",J287,0)</f>
        <v>0</v>
      </c>
      <c r="BG287" s="186">
        <f>IF(N287="zákl. přenesená",J287,0)</f>
        <v>0</v>
      </c>
      <c r="BH287" s="186">
        <f>IF(N287="sníž. přenesená",J287,0)</f>
        <v>0</v>
      </c>
      <c r="BI287" s="186">
        <f>IF(N287="nulová",J287,0)</f>
        <v>0</v>
      </c>
      <c r="BJ287" s="16" t="s">
        <v>79</v>
      </c>
      <c r="BK287" s="186">
        <f>ROUND(I287*H287,2)</f>
        <v>0</v>
      </c>
      <c r="BL287" s="16" t="s">
        <v>140</v>
      </c>
      <c r="BM287" s="16" t="s">
        <v>1392</v>
      </c>
    </row>
    <row r="288" spans="2:65" s="1" customFormat="1" ht="11.25">
      <c r="B288" s="33"/>
      <c r="C288" s="34"/>
      <c r="D288" s="187" t="s">
        <v>142</v>
      </c>
      <c r="E288" s="34"/>
      <c r="F288" s="188" t="s">
        <v>1391</v>
      </c>
      <c r="G288" s="34"/>
      <c r="H288" s="34"/>
      <c r="I288" s="103"/>
      <c r="J288" s="34"/>
      <c r="K288" s="34"/>
      <c r="L288" s="37"/>
      <c r="M288" s="189"/>
      <c r="N288" s="59"/>
      <c r="O288" s="59"/>
      <c r="P288" s="59"/>
      <c r="Q288" s="59"/>
      <c r="R288" s="59"/>
      <c r="S288" s="59"/>
      <c r="T288" s="60"/>
      <c r="AT288" s="16" t="s">
        <v>142</v>
      </c>
      <c r="AU288" s="16" t="s">
        <v>81</v>
      </c>
    </row>
    <row r="289" spans="2:65" s="1" customFormat="1" ht="16.5" customHeight="1">
      <c r="B289" s="33"/>
      <c r="C289" s="175" t="s">
        <v>460</v>
      </c>
      <c r="D289" s="175" t="s">
        <v>135</v>
      </c>
      <c r="E289" s="176" t="s">
        <v>560</v>
      </c>
      <c r="F289" s="177" t="s">
        <v>561</v>
      </c>
      <c r="G289" s="178" t="s">
        <v>196</v>
      </c>
      <c r="H289" s="179">
        <v>385.9</v>
      </c>
      <c r="I289" s="180"/>
      <c r="J289" s="181">
        <f>ROUND(I289*H289,2)</f>
        <v>0</v>
      </c>
      <c r="K289" s="177" t="s">
        <v>1</v>
      </c>
      <c r="L289" s="37"/>
      <c r="M289" s="182" t="s">
        <v>1</v>
      </c>
      <c r="N289" s="183" t="s">
        <v>43</v>
      </c>
      <c r="O289" s="59"/>
      <c r="P289" s="184">
        <f>O289*H289</f>
        <v>0</v>
      </c>
      <c r="Q289" s="184">
        <v>0.22656999999999999</v>
      </c>
      <c r="R289" s="184">
        <f>Q289*H289</f>
        <v>87.433362999999986</v>
      </c>
      <c r="S289" s="184">
        <v>0</v>
      </c>
      <c r="T289" s="185">
        <f>S289*H289</f>
        <v>0</v>
      </c>
      <c r="AR289" s="16" t="s">
        <v>140</v>
      </c>
      <c r="AT289" s="16" t="s">
        <v>135</v>
      </c>
      <c r="AU289" s="16" t="s">
        <v>81</v>
      </c>
      <c r="AY289" s="16" t="s">
        <v>133</v>
      </c>
      <c r="BE289" s="186">
        <f>IF(N289="základní",J289,0)</f>
        <v>0</v>
      </c>
      <c r="BF289" s="186">
        <f>IF(N289="snížená",J289,0)</f>
        <v>0</v>
      </c>
      <c r="BG289" s="186">
        <f>IF(N289="zákl. přenesená",J289,0)</f>
        <v>0</v>
      </c>
      <c r="BH289" s="186">
        <f>IF(N289="sníž. přenesená",J289,0)</f>
        <v>0</v>
      </c>
      <c r="BI289" s="186">
        <f>IF(N289="nulová",J289,0)</f>
        <v>0</v>
      </c>
      <c r="BJ289" s="16" t="s">
        <v>79</v>
      </c>
      <c r="BK289" s="186">
        <f>ROUND(I289*H289,2)</f>
        <v>0</v>
      </c>
      <c r="BL289" s="16" t="s">
        <v>140</v>
      </c>
      <c r="BM289" s="16" t="s">
        <v>1393</v>
      </c>
    </row>
    <row r="290" spans="2:65" s="1" customFormat="1" ht="19.5">
      <c r="B290" s="33"/>
      <c r="C290" s="34"/>
      <c r="D290" s="187" t="s">
        <v>142</v>
      </c>
      <c r="E290" s="34"/>
      <c r="F290" s="188" t="s">
        <v>563</v>
      </c>
      <c r="G290" s="34"/>
      <c r="H290" s="34"/>
      <c r="I290" s="103"/>
      <c r="J290" s="34"/>
      <c r="K290" s="34"/>
      <c r="L290" s="37"/>
      <c r="M290" s="189"/>
      <c r="N290" s="59"/>
      <c r="O290" s="59"/>
      <c r="P290" s="59"/>
      <c r="Q290" s="59"/>
      <c r="R290" s="59"/>
      <c r="S290" s="59"/>
      <c r="T290" s="60"/>
      <c r="AT290" s="16" t="s">
        <v>142</v>
      </c>
      <c r="AU290" s="16" t="s">
        <v>81</v>
      </c>
    </row>
    <row r="291" spans="2:65" s="11" customFormat="1" ht="11.25">
      <c r="B291" s="190"/>
      <c r="C291" s="191"/>
      <c r="D291" s="187" t="s">
        <v>144</v>
      </c>
      <c r="E291" s="192" t="s">
        <v>1</v>
      </c>
      <c r="F291" s="193" t="s">
        <v>564</v>
      </c>
      <c r="G291" s="191"/>
      <c r="H291" s="192" t="s">
        <v>1</v>
      </c>
      <c r="I291" s="194"/>
      <c r="J291" s="191"/>
      <c r="K291" s="191"/>
      <c r="L291" s="195"/>
      <c r="M291" s="196"/>
      <c r="N291" s="197"/>
      <c r="O291" s="197"/>
      <c r="P291" s="197"/>
      <c r="Q291" s="197"/>
      <c r="R291" s="197"/>
      <c r="S291" s="197"/>
      <c r="T291" s="198"/>
      <c r="AT291" s="199" t="s">
        <v>144</v>
      </c>
      <c r="AU291" s="199" t="s">
        <v>81</v>
      </c>
      <c r="AV291" s="11" t="s">
        <v>79</v>
      </c>
      <c r="AW291" s="11" t="s">
        <v>33</v>
      </c>
      <c r="AX291" s="11" t="s">
        <v>72</v>
      </c>
      <c r="AY291" s="199" t="s">
        <v>133</v>
      </c>
    </row>
    <row r="292" spans="2:65" s="12" customFormat="1" ht="11.25">
      <c r="B292" s="200"/>
      <c r="C292" s="201"/>
      <c r="D292" s="187" t="s">
        <v>144</v>
      </c>
      <c r="E292" s="202" t="s">
        <v>1</v>
      </c>
      <c r="F292" s="203" t="s">
        <v>1394</v>
      </c>
      <c r="G292" s="201"/>
      <c r="H292" s="204">
        <v>385.9</v>
      </c>
      <c r="I292" s="205"/>
      <c r="J292" s="201"/>
      <c r="K292" s="201"/>
      <c r="L292" s="206"/>
      <c r="M292" s="207"/>
      <c r="N292" s="208"/>
      <c r="O292" s="208"/>
      <c r="P292" s="208"/>
      <c r="Q292" s="208"/>
      <c r="R292" s="208"/>
      <c r="S292" s="208"/>
      <c r="T292" s="209"/>
      <c r="AT292" s="210" t="s">
        <v>144</v>
      </c>
      <c r="AU292" s="210" t="s">
        <v>81</v>
      </c>
      <c r="AV292" s="12" t="s">
        <v>81</v>
      </c>
      <c r="AW292" s="12" t="s">
        <v>33</v>
      </c>
      <c r="AX292" s="12" t="s">
        <v>79</v>
      </c>
      <c r="AY292" s="210" t="s">
        <v>133</v>
      </c>
    </row>
    <row r="293" spans="2:65" s="10" customFormat="1" ht="22.9" customHeight="1">
      <c r="B293" s="159"/>
      <c r="C293" s="160"/>
      <c r="D293" s="161" t="s">
        <v>71</v>
      </c>
      <c r="E293" s="173" t="s">
        <v>140</v>
      </c>
      <c r="F293" s="173" t="s">
        <v>566</v>
      </c>
      <c r="G293" s="160"/>
      <c r="H293" s="160"/>
      <c r="I293" s="163"/>
      <c r="J293" s="174">
        <f>BK293</f>
        <v>0</v>
      </c>
      <c r="K293" s="160"/>
      <c r="L293" s="165"/>
      <c r="M293" s="166"/>
      <c r="N293" s="167"/>
      <c r="O293" s="167"/>
      <c r="P293" s="168">
        <f>SUM(P294:P299)</f>
        <v>0</v>
      </c>
      <c r="Q293" s="167"/>
      <c r="R293" s="168">
        <f>SUM(R294:R299)</f>
        <v>74.779953499999991</v>
      </c>
      <c r="S293" s="167"/>
      <c r="T293" s="169">
        <f>SUM(T294:T299)</f>
        <v>0</v>
      </c>
      <c r="AR293" s="170" t="s">
        <v>79</v>
      </c>
      <c r="AT293" s="171" t="s">
        <v>71</v>
      </c>
      <c r="AU293" s="171" t="s">
        <v>79</v>
      </c>
      <c r="AY293" s="170" t="s">
        <v>133</v>
      </c>
      <c r="BK293" s="172">
        <f>SUM(BK294:BK299)</f>
        <v>0</v>
      </c>
    </row>
    <row r="294" spans="2:65" s="1" customFormat="1" ht="16.5" customHeight="1">
      <c r="B294" s="33"/>
      <c r="C294" s="175" t="s">
        <v>465</v>
      </c>
      <c r="D294" s="175" t="s">
        <v>135</v>
      </c>
      <c r="E294" s="176" t="s">
        <v>568</v>
      </c>
      <c r="F294" s="177" t="s">
        <v>569</v>
      </c>
      <c r="G294" s="178" t="s">
        <v>211</v>
      </c>
      <c r="H294" s="179">
        <v>39.549999999999997</v>
      </c>
      <c r="I294" s="180"/>
      <c r="J294" s="181">
        <f>ROUND(I294*H294,2)</f>
        <v>0</v>
      </c>
      <c r="K294" s="177" t="s">
        <v>139</v>
      </c>
      <c r="L294" s="37"/>
      <c r="M294" s="182" t="s">
        <v>1</v>
      </c>
      <c r="N294" s="183" t="s">
        <v>43</v>
      </c>
      <c r="O294" s="59"/>
      <c r="P294" s="184">
        <f>O294*H294</f>
        <v>0</v>
      </c>
      <c r="Q294" s="184">
        <v>1.8907700000000001</v>
      </c>
      <c r="R294" s="184">
        <f>Q294*H294</f>
        <v>74.779953499999991</v>
      </c>
      <c r="S294" s="184">
        <v>0</v>
      </c>
      <c r="T294" s="185">
        <f>S294*H294</f>
        <v>0</v>
      </c>
      <c r="AR294" s="16" t="s">
        <v>140</v>
      </c>
      <c r="AT294" s="16" t="s">
        <v>135</v>
      </c>
      <c r="AU294" s="16" t="s">
        <v>81</v>
      </c>
      <c r="AY294" s="16" t="s">
        <v>133</v>
      </c>
      <c r="BE294" s="186">
        <f>IF(N294="základní",J294,0)</f>
        <v>0</v>
      </c>
      <c r="BF294" s="186">
        <f>IF(N294="snížená",J294,0)</f>
        <v>0</v>
      </c>
      <c r="BG294" s="186">
        <f>IF(N294="zákl. přenesená",J294,0)</f>
        <v>0</v>
      </c>
      <c r="BH294" s="186">
        <f>IF(N294="sníž. přenesená",J294,0)</f>
        <v>0</v>
      </c>
      <c r="BI294" s="186">
        <f>IF(N294="nulová",J294,0)</f>
        <v>0</v>
      </c>
      <c r="BJ294" s="16" t="s">
        <v>79</v>
      </c>
      <c r="BK294" s="186">
        <f>ROUND(I294*H294,2)</f>
        <v>0</v>
      </c>
      <c r="BL294" s="16" t="s">
        <v>140</v>
      </c>
      <c r="BM294" s="16" t="s">
        <v>1395</v>
      </c>
    </row>
    <row r="295" spans="2:65" s="1" customFormat="1" ht="11.25">
      <c r="B295" s="33"/>
      <c r="C295" s="34"/>
      <c r="D295" s="187" t="s">
        <v>142</v>
      </c>
      <c r="E295" s="34"/>
      <c r="F295" s="188" t="s">
        <v>569</v>
      </c>
      <c r="G295" s="34"/>
      <c r="H295" s="34"/>
      <c r="I295" s="103"/>
      <c r="J295" s="34"/>
      <c r="K295" s="34"/>
      <c r="L295" s="37"/>
      <c r="M295" s="189"/>
      <c r="N295" s="59"/>
      <c r="O295" s="59"/>
      <c r="P295" s="59"/>
      <c r="Q295" s="59"/>
      <c r="R295" s="59"/>
      <c r="S295" s="59"/>
      <c r="T295" s="60"/>
      <c r="AT295" s="16" t="s">
        <v>142</v>
      </c>
      <c r="AU295" s="16" t="s">
        <v>81</v>
      </c>
    </row>
    <row r="296" spans="2:65" s="12" customFormat="1" ht="11.25">
      <c r="B296" s="200"/>
      <c r="C296" s="201"/>
      <c r="D296" s="187" t="s">
        <v>144</v>
      </c>
      <c r="E296" s="202" t="s">
        <v>1</v>
      </c>
      <c r="F296" s="203" t="s">
        <v>1396</v>
      </c>
      <c r="G296" s="201"/>
      <c r="H296" s="204">
        <v>0.95</v>
      </c>
      <c r="I296" s="205"/>
      <c r="J296" s="201"/>
      <c r="K296" s="201"/>
      <c r="L296" s="206"/>
      <c r="M296" s="207"/>
      <c r="N296" s="208"/>
      <c r="O296" s="208"/>
      <c r="P296" s="208"/>
      <c r="Q296" s="208"/>
      <c r="R296" s="208"/>
      <c r="S296" s="208"/>
      <c r="T296" s="209"/>
      <c r="AT296" s="210" t="s">
        <v>144</v>
      </c>
      <c r="AU296" s="210" t="s">
        <v>81</v>
      </c>
      <c r="AV296" s="12" t="s">
        <v>81</v>
      </c>
      <c r="AW296" s="12" t="s">
        <v>33</v>
      </c>
      <c r="AX296" s="12" t="s">
        <v>72</v>
      </c>
      <c r="AY296" s="210" t="s">
        <v>133</v>
      </c>
    </row>
    <row r="297" spans="2:65" s="12" customFormat="1" ht="11.25">
      <c r="B297" s="200"/>
      <c r="C297" s="201"/>
      <c r="D297" s="187" t="s">
        <v>144</v>
      </c>
      <c r="E297" s="202" t="s">
        <v>1</v>
      </c>
      <c r="F297" s="203" t="s">
        <v>1274</v>
      </c>
      <c r="G297" s="201"/>
      <c r="H297" s="204">
        <v>36.94</v>
      </c>
      <c r="I297" s="205"/>
      <c r="J297" s="201"/>
      <c r="K297" s="201"/>
      <c r="L297" s="206"/>
      <c r="M297" s="207"/>
      <c r="N297" s="208"/>
      <c r="O297" s="208"/>
      <c r="P297" s="208"/>
      <c r="Q297" s="208"/>
      <c r="R297" s="208"/>
      <c r="S297" s="208"/>
      <c r="T297" s="209"/>
      <c r="AT297" s="210" t="s">
        <v>144</v>
      </c>
      <c r="AU297" s="210" t="s">
        <v>81</v>
      </c>
      <c r="AV297" s="12" t="s">
        <v>81</v>
      </c>
      <c r="AW297" s="12" t="s">
        <v>33</v>
      </c>
      <c r="AX297" s="12" t="s">
        <v>72</v>
      </c>
      <c r="AY297" s="210" t="s">
        <v>133</v>
      </c>
    </row>
    <row r="298" spans="2:65" s="12" customFormat="1" ht="11.25">
      <c r="B298" s="200"/>
      <c r="C298" s="201"/>
      <c r="D298" s="187" t="s">
        <v>144</v>
      </c>
      <c r="E298" s="202" t="s">
        <v>1</v>
      </c>
      <c r="F298" s="203" t="s">
        <v>1397</v>
      </c>
      <c r="G298" s="201"/>
      <c r="H298" s="204">
        <v>0.96</v>
      </c>
      <c r="I298" s="205"/>
      <c r="J298" s="201"/>
      <c r="K298" s="201"/>
      <c r="L298" s="206"/>
      <c r="M298" s="207"/>
      <c r="N298" s="208"/>
      <c r="O298" s="208"/>
      <c r="P298" s="208"/>
      <c r="Q298" s="208"/>
      <c r="R298" s="208"/>
      <c r="S298" s="208"/>
      <c r="T298" s="209"/>
      <c r="AT298" s="210" t="s">
        <v>144</v>
      </c>
      <c r="AU298" s="210" t="s">
        <v>81</v>
      </c>
      <c r="AV298" s="12" t="s">
        <v>81</v>
      </c>
      <c r="AW298" s="12" t="s">
        <v>33</v>
      </c>
      <c r="AX298" s="12" t="s">
        <v>72</v>
      </c>
      <c r="AY298" s="210" t="s">
        <v>133</v>
      </c>
    </row>
    <row r="299" spans="2:65" s="12" customFormat="1" ht="11.25">
      <c r="B299" s="200"/>
      <c r="C299" s="201"/>
      <c r="D299" s="187" t="s">
        <v>144</v>
      </c>
      <c r="E299" s="202" t="s">
        <v>1</v>
      </c>
      <c r="F299" s="203" t="s">
        <v>1398</v>
      </c>
      <c r="G299" s="201"/>
      <c r="H299" s="204">
        <v>0.7</v>
      </c>
      <c r="I299" s="205"/>
      <c r="J299" s="201"/>
      <c r="K299" s="201"/>
      <c r="L299" s="206"/>
      <c r="M299" s="207"/>
      <c r="N299" s="208"/>
      <c r="O299" s="208"/>
      <c r="P299" s="208"/>
      <c r="Q299" s="208"/>
      <c r="R299" s="208"/>
      <c r="S299" s="208"/>
      <c r="T299" s="209"/>
      <c r="AT299" s="210" t="s">
        <v>144</v>
      </c>
      <c r="AU299" s="210" t="s">
        <v>81</v>
      </c>
      <c r="AV299" s="12" t="s">
        <v>81</v>
      </c>
      <c r="AW299" s="12" t="s">
        <v>33</v>
      </c>
      <c r="AX299" s="12" t="s">
        <v>72</v>
      </c>
      <c r="AY299" s="210" t="s">
        <v>133</v>
      </c>
    </row>
    <row r="300" spans="2:65" s="10" customFormat="1" ht="22.9" customHeight="1">
      <c r="B300" s="159"/>
      <c r="C300" s="160"/>
      <c r="D300" s="161" t="s">
        <v>71</v>
      </c>
      <c r="E300" s="173" t="s">
        <v>172</v>
      </c>
      <c r="F300" s="173" t="s">
        <v>595</v>
      </c>
      <c r="G300" s="160"/>
      <c r="H300" s="160"/>
      <c r="I300" s="163"/>
      <c r="J300" s="174">
        <f>BK300</f>
        <v>0</v>
      </c>
      <c r="K300" s="160"/>
      <c r="L300" s="165"/>
      <c r="M300" s="166"/>
      <c r="N300" s="167"/>
      <c r="O300" s="167"/>
      <c r="P300" s="168">
        <f>SUM(P301:P348)</f>
        <v>0</v>
      </c>
      <c r="Q300" s="167"/>
      <c r="R300" s="168">
        <f>SUM(R301:R348)</f>
        <v>7.4232988200000003</v>
      </c>
      <c r="S300" s="167"/>
      <c r="T300" s="169">
        <f>SUM(T301:T348)</f>
        <v>0</v>
      </c>
      <c r="AR300" s="170" t="s">
        <v>79</v>
      </c>
      <c r="AT300" s="171" t="s">
        <v>71</v>
      </c>
      <c r="AU300" s="171" t="s">
        <v>79</v>
      </c>
      <c r="AY300" s="170" t="s">
        <v>133</v>
      </c>
      <c r="BK300" s="172">
        <f>SUM(BK301:BK348)</f>
        <v>0</v>
      </c>
    </row>
    <row r="301" spans="2:65" s="1" customFormat="1" ht="16.5" customHeight="1">
      <c r="B301" s="33"/>
      <c r="C301" s="175" t="s">
        <v>470</v>
      </c>
      <c r="D301" s="175" t="s">
        <v>135</v>
      </c>
      <c r="E301" s="176" t="s">
        <v>1399</v>
      </c>
      <c r="F301" s="177" t="s">
        <v>1400</v>
      </c>
      <c r="G301" s="178" t="s">
        <v>138</v>
      </c>
      <c r="H301" s="179">
        <v>9.5</v>
      </c>
      <c r="I301" s="180"/>
      <c r="J301" s="181">
        <f>ROUND(I301*H301,2)</f>
        <v>0</v>
      </c>
      <c r="K301" s="177" t="s">
        <v>139</v>
      </c>
      <c r="L301" s="37"/>
      <c r="M301" s="182" t="s">
        <v>1</v>
      </c>
      <c r="N301" s="183" t="s">
        <v>43</v>
      </c>
      <c r="O301" s="59"/>
      <c r="P301" s="184">
        <f>O301*H301</f>
        <v>0</v>
      </c>
      <c r="Q301" s="184">
        <v>0</v>
      </c>
      <c r="R301" s="184">
        <f>Q301*H301</f>
        <v>0</v>
      </c>
      <c r="S301" s="184">
        <v>0</v>
      </c>
      <c r="T301" s="185">
        <f>S301*H301</f>
        <v>0</v>
      </c>
      <c r="AR301" s="16" t="s">
        <v>140</v>
      </c>
      <c r="AT301" s="16" t="s">
        <v>135</v>
      </c>
      <c r="AU301" s="16" t="s">
        <v>81</v>
      </c>
      <c r="AY301" s="16" t="s">
        <v>133</v>
      </c>
      <c r="BE301" s="186">
        <f>IF(N301="základní",J301,0)</f>
        <v>0</v>
      </c>
      <c r="BF301" s="186">
        <f>IF(N301="snížená",J301,0)</f>
        <v>0</v>
      </c>
      <c r="BG301" s="186">
        <f>IF(N301="zákl. přenesená",J301,0)</f>
        <v>0</v>
      </c>
      <c r="BH301" s="186">
        <f>IF(N301="sníž. přenesená",J301,0)</f>
        <v>0</v>
      </c>
      <c r="BI301" s="186">
        <f>IF(N301="nulová",J301,0)</f>
        <v>0</v>
      </c>
      <c r="BJ301" s="16" t="s">
        <v>79</v>
      </c>
      <c r="BK301" s="186">
        <f>ROUND(I301*H301,2)</f>
        <v>0</v>
      </c>
      <c r="BL301" s="16" t="s">
        <v>140</v>
      </c>
      <c r="BM301" s="16" t="s">
        <v>1401</v>
      </c>
    </row>
    <row r="302" spans="2:65" s="1" customFormat="1" ht="11.25">
      <c r="B302" s="33"/>
      <c r="C302" s="34"/>
      <c r="D302" s="187" t="s">
        <v>142</v>
      </c>
      <c r="E302" s="34"/>
      <c r="F302" s="188" t="s">
        <v>1402</v>
      </c>
      <c r="G302" s="34"/>
      <c r="H302" s="34"/>
      <c r="I302" s="103"/>
      <c r="J302" s="34"/>
      <c r="K302" s="34"/>
      <c r="L302" s="37"/>
      <c r="M302" s="189"/>
      <c r="N302" s="59"/>
      <c r="O302" s="59"/>
      <c r="P302" s="59"/>
      <c r="Q302" s="59"/>
      <c r="R302" s="59"/>
      <c r="S302" s="59"/>
      <c r="T302" s="60"/>
      <c r="AT302" s="16" t="s">
        <v>142</v>
      </c>
      <c r="AU302" s="16" t="s">
        <v>81</v>
      </c>
    </row>
    <row r="303" spans="2:65" s="11" customFormat="1" ht="11.25">
      <c r="B303" s="190"/>
      <c r="C303" s="191"/>
      <c r="D303" s="187" t="s">
        <v>144</v>
      </c>
      <c r="E303" s="192" t="s">
        <v>1</v>
      </c>
      <c r="F303" s="193" t="s">
        <v>1246</v>
      </c>
      <c r="G303" s="191"/>
      <c r="H303" s="192" t="s">
        <v>1</v>
      </c>
      <c r="I303" s="194"/>
      <c r="J303" s="191"/>
      <c r="K303" s="191"/>
      <c r="L303" s="195"/>
      <c r="M303" s="196"/>
      <c r="N303" s="197"/>
      <c r="O303" s="197"/>
      <c r="P303" s="197"/>
      <c r="Q303" s="197"/>
      <c r="R303" s="197"/>
      <c r="S303" s="197"/>
      <c r="T303" s="198"/>
      <c r="AT303" s="199" t="s">
        <v>144</v>
      </c>
      <c r="AU303" s="199" t="s">
        <v>81</v>
      </c>
      <c r="AV303" s="11" t="s">
        <v>79</v>
      </c>
      <c r="AW303" s="11" t="s">
        <v>33</v>
      </c>
      <c r="AX303" s="11" t="s">
        <v>72</v>
      </c>
      <c r="AY303" s="199" t="s">
        <v>133</v>
      </c>
    </row>
    <row r="304" spans="2:65" s="12" customFormat="1" ht="11.25">
      <c r="B304" s="200"/>
      <c r="C304" s="201"/>
      <c r="D304" s="187" t="s">
        <v>144</v>
      </c>
      <c r="E304" s="202" t="s">
        <v>1</v>
      </c>
      <c r="F304" s="203" t="s">
        <v>1248</v>
      </c>
      <c r="G304" s="201"/>
      <c r="H304" s="204">
        <v>9.5</v>
      </c>
      <c r="I304" s="205"/>
      <c r="J304" s="201"/>
      <c r="K304" s="201"/>
      <c r="L304" s="206"/>
      <c r="M304" s="207"/>
      <c r="N304" s="208"/>
      <c r="O304" s="208"/>
      <c r="P304" s="208"/>
      <c r="Q304" s="208"/>
      <c r="R304" s="208"/>
      <c r="S304" s="208"/>
      <c r="T304" s="209"/>
      <c r="AT304" s="210" t="s">
        <v>144</v>
      </c>
      <c r="AU304" s="210" t="s">
        <v>81</v>
      </c>
      <c r="AV304" s="12" t="s">
        <v>81</v>
      </c>
      <c r="AW304" s="12" t="s">
        <v>33</v>
      </c>
      <c r="AX304" s="12" t="s">
        <v>79</v>
      </c>
      <c r="AY304" s="210" t="s">
        <v>133</v>
      </c>
    </row>
    <row r="305" spans="2:65" s="1" customFormat="1" ht="16.5" customHeight="1">
      <c r="B305" s="33"/>
      <c r="C305" s="175" t="s">
        <v>475</v>
      </c>
      <c r="D305" s="175" t="s">
        <v>135</v>
      </c>
      <c r="E305" s="176" t="s">
        <v>1403</v>
      </c>
      <c r="F305" s="177" t="s">
        <v>1404</v>
      </c>
      <c r="G305" s="178" t="s">
        <v>138</v>
      </c>
      <c r="H305" s="179">
        <v>0.82499999999999996</v>
      </c>
      <c r="I305" s="180"/>
      <c r="J305" s="181">
        <f>ROUND(I305*H305,2)</f>
        <v>0</v>
      </c>
      <c r="K305" s="177" t="s">
        <v>139</v>
      </c>
      <c r="L305" s="37"/>
      <c r="M305" s="182" t="s">
        <v>1</v>
      </c>
      <c r="N305" s="183" t="s">
        <v>43</v>
      </c>
      <c r="O305" s="59"/>
      <c r="P305" s="184">
        <f>O305*H305</f>
        <v>0</v>
      </c>
      <c r="Q305" s="184">
        <v>0</v>
      </c>
      <c r="R305" s="184">
        <f>Q305*H305</f>
        <v>0</v>
      </c>
      <c r="S305" s="184">
        <v>0</v>
      </c>
      <c r="T305" s="185">
        <f>S305*H305</f>
        <v>0</v>
      </c>
      <c r="AR305" s="16" t="s">
        <v>140</v>
      </c>
      <c r="AT305" s="16" t="s">
        <v>135</v>
      </c>
      <c r="AU305" s="16" t="s">
        <v>81</v>
      </c>
      <c r="AY305" s="16" t="s">
        <v>133</v>
      </c>
      <c r="BE305" s="186">
        <f>IF(N305="základní",J305,0)</f>
        <v>0</v>
      </c>
      <c r="BF305" s="186">
        <f>IF(N305="snížená",J305,0)</f>
        <v>0</v>
      </c>
      <c r="BG305" s="186">
        <f>IF(N305="zákl. přenesená",J305,0)</f>
        <v>0</v>
      </c>
      <c r="BH305" s="186">
        <f>IF(N305="sníž. přenesená",J305,0)</f>
        <v>0</v>
      </c>
      <c r="BI305" s="186">
        <f>IF(N305="nulová",J305,0)</f>
        <v>0</v>
      </c>
      <c r="BJ305" s="16" t="s">
        <v>79</v>
      </c>
      <c r="BK305" s="186">
        <f>ROUND(I305*H305,2)</f>
        <v>0</v>
      </c>
      <c r="BL305" s="16" t="s">
        <v>140</v>
      </c>
      <c r="BM305" s="16" t="s">
        <v>1405</v>
      </c>
    </row>
    <row r="306" spans="2:65" s="1" customFormat="1" ht="11.25">
      <c r="B306" s="33"/>
      <c r="C306" s="34"/>
      <c r="D306" s="187" t="s">
        <v>142</v>
      </c>
      <c r="E306" s="34"/>
      <c r="F306" s="188" t="s">
        <v>1406</v>
      </c>
      <c r="G306" s="34"/>
      <c r="H306" s="34"/>
      <c r="I306" s="103"/>
      <c r="J306" s="34"/>
      <c r="K306" s="34"/>
      <c r="L306" s="37"/>
      <c r="M306" s="189"/>
      <c r="N306" s="59"/>
      <c r="O306" s="59"/>
      <c r="P306" s="59"/>
      <c r="Q306" s="59"/>
      <c r="R306" s="59"/>
      <c r="S306" s="59"/>
      <c r="T306" s="60"/>
      <c r="AT306" s="16" t="s">
        <v>142</v>
      </c>
      <c r="AU306" s="16" t="s">
        <v>81</v>
      </c>
    </row>
    <row r="307" spans="2:65" s="11" customFormat="1" ht="11.25">
      <c r="B307" s="190"/>
      <c r="C307" s="191"/>
      <c r="D307" s="187" t="s">
        <v>144</v>
      </c>
      <c r="E307" s="192" t="s">
        <v>1</v>
      </c>
      <c r="F307" s="193" t="s">
        <v>1407</v>
      </c>
      <c r="G307" s="191"/>
      <c r="H307" s="192" t="s">
        <v>1</v>
      </c>
      <c r="I307" s="194"/>
      <c r="J307" s="191"/>
      <c r="K307" s="191"/>
      <c r="L307" s="195"/>
      <c r="M307" s="196"/>
      <c r="N307" s="197"/>
      <c r="O307" s="197"/>
      <c r="P307" s="197"/>
      <c r="Q307" s="197"/>
      <c r="R307" s="197"/>
      <c r="S307" s="197"/>
      <c r="T307" s="198"/>
      <c r="AT307" s="199" t="s">
        <v>144</v>
      </c>
      <c r="AU307" s="199" t="s">
        <v>81</v>
      </c>
      <c r="AV307" s="11" t="s">
        <v>79</v>
      </c>
      <c r="AW307" s="11" t="s">
        <v>33</v>
      </c>
      <c r="AX307" s="11" t="s">
        <v>72</v>
      </c>
      <c r="AY307" s="199" t="s">
        <v>133</v>
      </c>
    </row>
    <row r="308" spans="2:65" s="12" customFormat="1" ht="11.25">
      <c r="B308" s="200"/>
      <c r="C308" s="201"/>
      <c r="D308" s="187" t="s">
        <v>144</v>
      </c>
      <c r="E308" s="202" t="s">
        <v>1</v>
      </c>
      <c r="F308" s="203" t="s">
        <v>1408</v>
      </c>
      <c r="G308" s="201"/>
      <c r="H308" s="204">
        <v>0.22500000000000001</v>
      </c>
      <c r="I308" s="205"/>
      <c r="J308" s="201"/>
      <c r="K308" s="201"/>
      <c r="L308" s="206"/>
      <c r="M308" s="207"/>
      <c r="N308" s="208"/>
      <c r="O308" s="208"/>
      <c r="P308" s="208"/>
      <c r="Q308" s="208"/>
      <c r="R308" s="208"/>
      <c r="S308" s="208"/>
      <c r="T308" s="209"/>
      <c r="AT308" s="210" t="s">
        <v>144</v>
      </c>
      <c r="AU308" s="210" t="s">
        <v>81</v>
      </c>
      <c r="AV308" s="12" t="s">
        <v>81</v>
      </c>
      <c r="AW308" s="12" t="s">
        <v>33</v>
      </c>
      <c r="AX308" s="12" t="s">
        <v>72</v>
      </c>
      <c r="AY308" s="210" t="s">
        <v>133</v>
      </c>
    </row>
    <row r="309" spans="2:65" s="11" customFormat="1" ht="11.25">
      <c r="B309" s="190"/>
      <c r="C309" s="191"/>
      <c r="D309" s="187" t="s">
        <v>144</v>
      </c>
      <c r="E309" s="192" t="s">
        <v>1</v>
      </c>
      <c r="F309" s="193" t="s">
        <v>1409</v>
      </c>
      <c r="G309" s="191"/>
      <c r="H309" s="192" t="s">
        <v>1</v>
      </c>
      <c r="I309" s="194"/>
      <c r="J309" s="191"/>
      <c r="K309" s="191"/>
      <c r="L309" s="195"/>
      <c r="M309" s="196"/>
      <c r="N309" s="197"/>
      <c r="O309" s="197"/>
      <c r="P309" s="197"/>
      <c r="Q309" s="197"/>
      <c r="R309" s="197"/>
      <c r="S309" s="197"/>
      <c r="T309" s="198"/>
      <c r="AT309" s="199" t="s">
        <v>144</v>
      </c>
      <c r="AU309" s="199" t="s">
        <v>81</v>
      </c>
      <c r="AV309" s="11" t="s">
        <v>79</v>
      </c>
      <c r="AW309" s="11" t="s">
        <v>33</v>
      </c>
      <c r="AX309" s="11" t="s">
        <v>72</v>
      </c>
      <c r="AY309" s="199" t="s">
        <v>133</v>
      </c>
    </row>
    <row r="310" spans="2:65" s="12" customFormat="1" ht="11.25">
      <c r="B310" s="200"/>
      <c r="C310" s="201"/>
      <c r="D310" s="187" t="s">
        <v>144</v>
      </c>
      <c r="E310" s="202" t="s">
        <v>1</v>
      </c>
      <c r="F310" s="203" t="s">
        <v>1410</v>
      </c>
      <c r="G310" s="201"/>
      <c r="H310" s="204">
        <v>0.6</v>
      </c>
      <c r="I310" s="205"/>
      <c r="J310" s="201"/>
      <c r="K310" s="201"/>
      <c r="L310" s="206"/>
      <c r="M310" s="207"/>
      <c r="N310" s="208"/>
      <c r="O310" s="208"/>
      <c r="P310" s="208"/>
      <c r="Q310" s="208"/>
      <c r="R310" s="208"/>
      <c r="S310" s="208"/>
      <c r="T310" s="209"/>
      <c r="AT310" s="210" t="s">
        <v>144</v>
      </c>
      <c r="AU310" s="210" t="s">
        <v>81</v>
      </c>
      <c r="AV310" s="12" t="s">
        <v>81</v>
      </c>
      <c r="AW310" s="12" t="s">
        <v>33</v>
      </c>
      <c r="AX310" s="12" t="s">
        <v>72</v>
      </c>
      <c r="AY310" s="210" t="s">
        <v>133</v>
      </c>
    </row>
    <row r="311" spans="2:65" s="13" customFormat="1" ht="11.25">
      <c r="B311" s="211"/>
      <c r="C311" s="212"/>
      <c r="D311" s="187" t="s">
        <v>144</v>
      </c>
      <c r="E311" s="213" t="s">
        <v>1</v>
      </c>
      <c r="F311" s="214" t="s">
        <v>149</v>
      </c>
      <c r="G311" s="212"/>
      <c r="H311" s="215">
        <v>0.82499999999999996</v>
      </c>
      <c r="I311" s="216"/>
      <c r="J311" s="212"/>
      <c r="K311" s="212"/>
      <c r="L311" s="217"/>
      <c r="M311" s="218"/>
      <c r="N311" s="219"/>
      <c r="O311" s="219"/>
      <c r="P311" s="219"/>
      <c r="Q311" s="219"/>
      <c r="R311" s="219"/>
      <c r="S311" s="219"/>
      <c r="T311" s="220"/>
      <c r="AT311" s="221" t="s">
        <v>144</v>
      </c>
      <c r="AU311" s="221" t="s">
        <v>81</v>
      </c>
      <c r="AV311" s="13" t="s">
        <v>140</v>
      </c>
      <c r="AW311" s="13" t="s">
        <v>33</v>
      </c>
      <c r="AX311" s="13" t="s">
        <v>79</v>
      </c>
      <c r="AY311" s="221" t="s">
        <v>133</v>
      </c>
    </row>
    <row r="312" spans="2:65" s="1" customFormat="1" ht="16.5" customHeight="1">
      <c r="B312" s="33"/>
      <c r="C312" s="175" t="s">
        <v>504</v>
      </c>
      <c r="D312" s="175" t="s">
        <v>135</v>
      </c>
      <c r="E312" s="176" t="s">
        <v>1411</v>
      </c>
      <c r="F312" s="177" t="s">
        <v>1412</v>
      </c>
      <c r="G312" s="178" t="s">
        <v>138</v>
      </c>
      <c r="H312" s="179">
        <v>7</v>
      </c>
      <c r="I312" s="180"/>
      <c r="J312" s="181">
        <f>ROUND(I312*H312,2)</f>
        <v>0</v>
      </c>
      <c r="K312" s="177" t="s">
        <v>139</v>
      </c>
      <c r="L312" s="37"/>
      <c r="M312" s="182" t="s">
        <v>1</v>
      </c>
      <c r="N312" s="183" t="s">
        <v>43</v>
      </c>
      <c r="O312" s="59"/>
      <c r="P312" s="184">
        <f>O312*H312</f>
        <v>0</v>
      </c>
      <c r="Q312" s="184">
        <v>0</v>
      </c>
      <c r="R312" s="184">
        <f>Q312*H312</f>
        <v>0</v>
      </c>
      <c r="S312" s="184">
        <v>0</v>
      </c>
      <c r="T312" s="185">
        <f>S312*H312</f>
        <v>0</v>
      </c>
      <c r="AR312" s="16" t="s">
        <v>140</v>
      </c>
      <c r="AT312" s="16" t="s">
        <v>135</v>
      </c>
      <c r="AU312" s="16" t="s">
        <v>81</v>
      </c>
      <c r="AY312" s="16" t="s">
        <v>133</v>
      </c>
      <c r="BE312" s="186">
        <f>IF(N312="základní",J312,0)</f>
        <v>0</v>
      </c>
      <c r="BF312" s="186">
        <f>IF(N312="snížená",J312,0)</f>
        <v>0</v>
      </c>
      <c r="BG312" s="186">
        <f>IF(N312="zákl. přenesená",J312,0)</f>
        <v>0</v>
      </c>
      <c r="BH312" s="186">
        <f>IF(N312="sníž. přenesená",J312,0)</f>
        <v>0</v>
      </c>
      <c r="BI312" s="186">
        <f>IF(N312="nulová",J312,0)</f>
        <v>0</v>
      </c>
      <c r="BJ312" s="16" t="s">
        <v>79</v>
      </c>
      <c r="BK312" s="186">
        <f>ROUND(I312*H312,2)</f>
        <v>0</v>
      </c>
      <c r="BL312" s="16" t="s">
        <v>140</v>
      </c>
      <c r="BM312" s="16" t="s">
        <v>1413</v>
      </c>
    </row>
    <row r="313" spans="2:65" s="1" customFormat="1" ht="11.25">
      <c r="B313" s="33"/>
      <c r="C313" s="34"/>
      <c r="D313" s="187" t="s">
        <v>142</v>
      </c>
      <c r="E313" s="34"/>
      <c r="F313" s="188" t="s">
        <v>1414</v>
      </c>
      <c r="G313" s="34"/>
      <c r="H313" s="34"/>
      <c r="I313" s="103"/>
      <c r="J313" s="34"/>
      <c r="K313" s="34"/>
      <c r="L313" s="37"/>
      <c r="M313" s="189"/>
      <c r="N313" s="59"/>
      <c r="O313" s="59"/>
      <c r="P313" s="59"/>
      <c r="Q313" s="59"/>
      <c r="R313" s="59"/>
      <c r="S313" s="59"/>
      <c r="T313" s="60"/>
      <c r="AT313" s="16" t="s">
        <v>142</v>
      </c>
      <c r="AU313" s="16" t="s">
        <v>81</v>
      </c>
    </row>
    <row r="314" spans="2:65" s="11" customFormat="1" ht="11.25">
      <c r="B314" s="190"/>
      <c r="C314" s="191"/>
      <c r="D314" s="187" t="s">
        <v>144</v>
      </c>
      <c r="E314" s="192" t="s">
        <v>1</v>
      </c>
      <c r="F314" s="193" t="s">
        <v>1263</v>
      </c>
      <c r="G314" s="191"/>
      <c r="H314" s="192" t="s">
        <v>1</v>
      </c>
      <c r="I314" s="194"/>
      <c r="J314" s="191"/>
      <c r="K314" s="191"/>
      <c r="L314" s="195"/>
      <c r="M314" s="196"/>
      <c r="N314" s="197"/>
      <c r="O314" s="197"/>
      <c r="P314" s="197"/>
      <c r="Q314" s="197"/>
      <c r="R314" s="197"/>
      <c r="S314" s="197"/>
      <c r="T314" s="198"/>
      <c r="AT314" s="199" t="s">
        <v>144</v>
      </c>
      <c r="AU314" s="199" t="s">
        <v>81</v>
      </c>
      <c r="AV314" s="11" t="s">
        <v>79</v>
      </c>
      <c r="AW314" s="11" t="s">
        <v>33</v>
      </c>
      <c r="AX314" s="11" t="s">
        <v>72</v>
      </c>
      <c r="AY314" s="199" t="s">
        <v>133</v>
      </c>
    </row>
    <row r="315" spans="2:65" s="11" customFormat="1" ht="11.25">
      <c r="B315" s="190"/>
      <c r="C315" s="191"/>
      <c r="D315" s="187" t="s">
        <v>144</v>
      </c>
      <c r="E315" s="192" t="s">
        <v>1</v>
      </c>
      <c r="F315" s="193" t="s">
        <v>1415</v>
      </c>
      <c r="G315" s="191"/>
      <c r="H315" s="192" t="s">
        <v>1</v>
      </c>
      <c r="I315" s="194"/>
      <c r="J315" s="191"/>
      <c r="K315" s="191"/>
      <c r="L315" s="195"/>
      <c r="M315" s="196"/>
      <c r="N315" s="197"/>
      <c r="O315" s="197"/>
      <c r="P315" s="197"/>
      <c r="Q315" s="197"/>
      <c r="R315" s="197"/>
      <c r="S315" s="197"/>
      <c r="T315" s="198"/>
      <c r="AT315" s="199" t="s">
        <v>144</v>
      </c>
      <c r="AU315" s="199" t="s">
        <v>81</v>
      </c>
      <c r="AV315" s="11" t="s">
        <v>79</v>
      </c>
      <c r="AW315" s="11" t="s">
        <v>33</v>
      </c>
      <c r="AX315" s="11" t="s">
        <v>72</v>
      </c>
      <c r="AY315" s="199" t="s">
        <v>133</v>
      </c>
    </row>
    <row r="316" spans="2:65" s="12" customFormat="1" ht="11.25">
      <c r="B316" s="200"/>
      <c r="C316" s="201"/>
      <c r="D316" s="187" t="s">
        <v>144</v>
      </c>
      <c r="E316" s="202" t="s">
        <v>1</v>
      </c>
      <c r="F316" s="203" t="s">
        <v>199</v>
      </c>
      <c r="G316" s="201"/>
      <c r="H316" s="204">
        <v>7</v>
      </c>
      <c r="I316" s="205"/>
      <c r="J316" s="201"/>
      <c r="K316" s="201"/>
      <c r="L316" s="206"/>
      <c r="M316" s="207"/>
      <c r="N316" s="208"/>
      <c r="O316" s="208"/>
      <c r="P316" s="208"/>
      <c r="Q316" s="208"/>
      <c r="R316" s="208"/>
      <c r="S316" s="208"/>
      <c r="T316" s="209"/>
      <c r="AT316" s="210" t="s">
        <v>144</v>
      </c>
      <c r="AU316" s="210" t="s">
        <v>81</v>
      </c>
      <c r="AV316" s="12" t="s">
        <v>81</v>
      </c>
      <c r="AW316" s="12" t="s">
        <v>33</v>
      </c>
      <c r="AX316" s="12" t="s">
        <v>79</v>
      </c>
      <c r="AY316" s="210" t="s">
        <v>133</v>
      </c>
    </row>
    <row r="317" spans="2:65" s="1" customFormat="1" ht="16.5" customHeight="1">
      <c r="B317" s="33"/>
      <c r="C317" s="175" t="s">
        <v>853</v>
      </c>
      <c r="D317" s="175" t="s">
        <v>135</v>
      </c>
      <c r="E317" s="176" t="s">
        <v>602</v>
      </c>
      <c r="F317" s="177" t="s">
        <v>603</v>
      </c>
      <c r="G317" s="178" t="s">
        <v>138</v>
      </c>
      <c r="H317" s="179">
        <v>9.5</v>
      </c>
      <c r="I317" s="180"/>
      <c r="J317" s="181">
        <f>ROUND(I317*H317,2)</f>
        <v>0</v>
      </c>
      <c r="K317" s="177" t="s">
        <v>139</v>
      </c>
      <c r="L317" s="37"/>
      <c r="M317" s="182" t="s">
        <v>1</v>
      </c>
      <c r="N317" s="183" t="s">
        <v>43</v>
      </c>
      <c r="O317" s="59"/>
      <c r="P317" s="184">
        <f>O317*H317</f>
        <v>0</v>
      </c>
      <c r="Q317" s="184">
        <v>0.51085999999999998</v>
      </c>
      <c r="R317" s="184">
        <f>Q317*H317</f>
        <v>4.8531699999999995</v>
      </c>
      <c r="S317" s="184">
        <v>0</v>
      </c>
      <c r="T317" s="185">
        <f>S317*H317</f>
        <v>0</v>
      </c>
      <c r="AR317" s="16" t="s">
        <v>140</v>
      </c>
      <c r="AT317" s="16" t="s">
        <v>135</v>
      </c>
      <c r="AU317" s="16" t="s">
        <v>81</v>
      </c>
      <c r="AY317" s="16" t="s">
        <v>133</v>
      </c>
      <c r="BE317" s="186">
        <f>IF(N317="základní",J317,0)</f>
        <v>0</v>
      </c>
      <c r="BF317" s="186">
        <f>IF(N317="snížená",J317,0)</f>
        <v>0</v>
      </c>
      <c r="BG317" s="186">
        <f>IF(N317="zákl. přenesená",J317,0)</f>
        <v>0</v>
      </c>
      <c r="BH317" s="186">
        <f>IF(N317="sníž. přenesená",J317,0)</f>
        <v>0</v>
      </c>
      <c r="BI317" s="186">
        <f>IF(N317="nulová",J317,0)</f>
        <v>0</v>
      </c>
      <c r="BJ317" s="16" t="s">
        <v>79</v>
      </c>
      <c r="BK317" s="186">
        <f>ROUND(I317*H317,2)</f>
        <v>0</v>
      </c>
      <c r="BL317" s="16" t="s">
        <v>140</v>
      </c>
      <c r="BM317" s="16" t="s">
        <v>1416</v>
      </c>
    </row>
    <row r="318" spans="2:65" s="1" customFormat="1" ht="11.25">
      <c r="B318" s="33"/>
      <c r="C318" s="34"/>
      <c r="D318" s="187" t="s">
        <v>142</v>
      </c>
      <c r="E318" s="34"/>
      <c r="F318" s="188" t="s">
        <v>603</v>
      </c>
      <c r="G318" s="34"/>
      <c r="H318" s="34"/>
      <c r="I318" s="103"/>
      <c r="J318" s="34"/>
      <c r="K318" s="34"/>
      <c r="L318" s="37"/>
      <c r="M318" s="189"/>
      <c r="N318" s="59"/>
      <c r="O318" s="59"/>
      <c r="P318" s="59"/>
      <c r="Q318" s="59"/>
      <c r="R318" s="59"/>
      <c r="S318" s="59"/>
      <c r="T318" s="60"/>
      <c r="AT318" s="16" t="s">
        <v>142</v>
      </c>
      <c r="AU318" s="16" t="s">
        <v>81</v>
      </c>
    </row>
    <row r="319" spans="2:65" s="11" customFormat="1" ht="11.25">
      <c r="B319" s="190"/>
      <c r="C319" s="191"/>
      <c r="D319" s="187" t="s">
        <v>144</v>
      </c>
      <c r="E319" s="192" t="s">
        <v>1</v>
      </c>
      <c r="F319" s="193" t="s">
        <v>1246</v>
      </c>
      <c r="G319" s="191"/>
      <c r="H319" s="192" t="s">
        <v>1</v>
      </c>
      <c r="I319" s="194"/>
      <c r="J319" s="191"/>
      <c r="K319" s="191"/>
      <c r="L319" s="195"/>
      <c r="M319" s="196"/>
      <c r="N319" s="197"/>
      <c r="O319" s="197"/>
      <c r="P319" s="197"/>
      <c r="Q319" s="197"/>
      <c r="R319" s="197"/>
      <c r="S319" s="197"/>
      <c r="T319" s="198"/>
      <c r="AT319" s="199" t="s">
        <v>144</v>
      </c>
      <c r="AU319" s="199" t="s">
        <v>81</v>
      </c>
      <c r="AV319" s="11" t="s">
        <v>79</v>
      </c>
      <c r="AW319" s="11" t="s">
        <v>33</v>
      </c>
      <c r="AX319" s="11" t="s">
        <v>72</v>
      </c>
      <c r="AY319" s="199" t="s">
        <v>133</v>
      </c>
    </row>
    <row r="320" spans="2:65" s="11" customFormat="1" ht="11.25">
      <c r="B320" s="190"/>
      <c r="C320" s="191"/>
      <c r="D320" s="187" t="s">
        <v>144</v>
      </c>
      <c r="E320" s="192" t="s">
        <v>1</v>
      </c>
      <c r="F320" s="193" t="s">
        <v>1247</v>
      </c>
      <c r="G320" s="191"/>
      <c r="H320" s="192" t="s">
        <v>1</v>
      </c>
      <c r="I320" s="194"/>
      <c r="J320" s="191"/>
      <c r="K320" s="191"/>
      <c r="L320" s="195"/>
      <c r="M320" s="196"/>
      <c r="N320" s="197"/>
      <c r="O320" s="197"/>
      <c r="P320" s="197"/>
      <c r="Q320" s="197"/>
      <c r="R320" s="197"/>
      <c r="S320" s="197"/>
      <c r="T320" s="198"/>
      <c r="AT320" s="199" t="s">
        <v>144</v>
      </c>
      <c r="AU320" s="199" t="s">
        <v>81</v>
      </c>
      <c r="AV320" s="11" t="s">
        <v>79</v>
      </c>
      <c r="AW320" s="11" t="s">
        <v>33</v>
      </c>
      <c r="AX320" s="11" t="s">
        <v>72</v>
      </c>
      <c r="AY320" s="199" t="s">
        <v>133</v>
      </c>
    </row>
    <row r="321" spans="2:65" s="12" customFormat="1" ht="11.25">
      <c r="B321" s="200"/>
      <c r="C321" s="201"/>
      <c r="D321" s="187" t="s">
        <v>144</v>
      </c>
      <c r="E321" s="202" t="s">
        <v>1</v>
      </c>
      <c r="F321" s="203" t="s">
        <v>1248</v>
      </c>
      <c r="G321" s="201"/>
      <c r="H321" s="204">
        <v>9.5</v>
      </c>
      <c r="I321" s="205"/>
      <c r="J321" s="201"/>
      <c r="K321" s="201"/>
      <c r="L321" s="206"/>
      <c r="M321" s="207"/>
      <c r="N321" s="208"/>
      <c r="O321" s="208"/>
      <c r="P321" s="208"/>
      <c r="Q321" s="208"/>
      <c r="R321" s="208"/>
      <c r="S321" s="208"/>
      <c r="T321" s="209"/>
      <c r="AT321" s="210" t="s">
        <v>144</v>
      </c>
      <c r="AU321" s="210" t="s">
        <v>81</v>
      </c>
      <c r="AV321" s="12" t="s">
        <v>81</v>
      </c>
      <c r="AW321" s="12" t="s">
        <v>33</v>
      </c>
      <c r="AX321" s="12" t="s">
        <v>72</v>
      </c>
      <c r="AY321" s="210" t="s">
        <v>133</v>
      </c>
    </row>
    <row r="322" spans="2:65" s="13" customFormat="1" ht="11.25">
      <c r="B322" s="211"/>
      <c r="C322" s="212"/>
      <c r="D322" s="187" t="s">
        <v>144</v>
      </c>
      <c r="E322" s="213" t="s">
        <v>1</v>
      </c>
      <c r="F322" s="214" t="s">
        <v>149</v>
      </c>
      <c r="G322" s="212"/>
      <c r="H322" s="215">
        <v>9.5</v>
      </c>
      <c r="I322" s="216"/>
      <c r="J322" s="212"/>
      <c r="K322" s="212"/>
      <c r="L322" s="217"/>
      <c r="M322" s="218"/>
      <c r="N322" s="219"/>
      <c r="O322" s="219"/>
      <c r="P322" s="219"/>
      <c r="Q322" s="219"/>
      <c r="R322" s="219"/>
      <c r="S322" s="219"/>
      <c r="T322" s="220"/>
      <c r="AT322" s="221" t="s">
        <v>144</v>
      </c>
      <c r="AU322" s="221" t="s">
        <v>81</v>
      </c>
      <c r="AV322" s="13" t="s">
        <v>140</v>
      </c>
      <c r="AW322" s="13" t="s">
        <v>33</v>
      </c>
      <c r="AX322" s="13" t="s">
        <v>79</v>
      </c>
      <c r="AY322" s="221" t="s">
        <v>133</v>
      </c>
    </row>
    <row r="323" spans="2:65" s="1" customFormat="1" ht="16.5" customHeight="1">
      <c r="B323" s="33"/>
      <c r="C323" s="175" t="s">
        <v>839</v>
      </c>
      <c r="D323" s="175" t="s">
        <v>135</v>
      </c>
      <c r="E323" s="176" t="s">
        <v>606</v>
      </c>
      <c r="F323" s="177" t="s">
        <v>607</v>
      </c>
      <c r="G323" s="178" t="s">
        <v>138</v>
      </c>
      <c r="H323" s="179">
        <v>9.5</v>
      </c>
      <c r="I323" s="180"/>
      <c r="J323" s="181">
        <f>ROUND(I323*H323,2)</f>
        <v>0</v>
      </c>
      <c r="K323" s="177" t="s">
        <v>1</v>
      </c>
      <c r="L323" s="37"/>
      <c r="M323" s="182" t="s">
        <v>1</v>
      </c>
      <c r="N323" s="183" t="s">
        <v>43</v>
      </c>
      <c r="O323" s="59"/>
      <c r="P323" s="184">
        <f>O323*H323</f>
        <v>0</v>
      </c>
      <c r="Q323" s="184">
        <v>6.0099999999999997E-3</v>
      </c>
      <c r="R323" s="184">
        <f>Q323*H323</f>
        <v>5.7095E-2</v>
      </c>
      <c r="S323" s="184">
        <v>0</v>
      </c>
      <c r="T323" s="185">
        <f>S323*H323</f>
        <v>0</v>
      </c>
      <c r="AR323" s="16" t="s">
        <v>140</v>
      </c>
      <c r="AT323" s="16" t="s">
        <v>135</v>
      </c>
      <c r="AU323" s="16" t="s">
        <v>81</v>
      </c>
      <c r="AY323" s="16" t="s">
        <v>133</v>
      </c>
      <c r="BE323" s="186">
        <f>IF(N323="základní",J323,0)</f>
        <v>0</v>
      </c>
      <c r="BF323" s="186">
        <f>IF(N323="snížená",J323,0)</f>
        <v>0</v>
      </c>
      <c r="BG323" s="186">
        <f>IF(N323="zákl. přenesená",J323,0)</f>
        <v>0</v>
      </c>
      <c r="BH323" s="186">
        <f>IF(N323="sníž. přenesená",J323,0)</f>
        <v>0</v>
      </c>
      <c r="BI323" s="186">
        <f>IF(N323="nulová",J323,0)</f>
        <v>0</v>
      </c>
      <c r="BJ323" s="16" t="s">
        <v>79</v>
      </c>
      <c r="BK323" s="186">
        <f>ROUND(I323*H323,2)</f>
        <v>0</v>
      </c>
      <c r="BL323" s="16" t="s">
        <v>140</v>
      </c>
      <c r="BM323" s="16" t="s">
        <v>1417</v>
      </c>
    </row>
    <row r="324" spans="2:65" s="1" customFormat="1" ht="11.25">
      <c r="B324" s="33"/>
      <c r="C324" s="34"/>
      <c r="D324" s="187" t="s">
        <v>142</v>
      </c>
      <c r="E324" s="34"/>
      <c r="F324" s="188" t="s">
        <v>607</v>
      </c>
      <c r="G324" s="34"/>
      <c r="H324" s="34"/>
      <c r="I324" s="103"/>
      <c r="J324" s="34"/>
      <c r="K324" s="34"/>
      <c r="L324" s="37"/>
      <c r="M324" s="189"/>
      <c r="N324" s="59"/>
      <c r="O324" s="59"/>
      <c r="P324" s="59"/>
      <c r="Q324" s="59"/>
      <c r="R324" s="59"/>
      <c r="S324" s="59"/>
      <c r="T324" s="60"/>
      <c r="AT324" s="16" t="s">
        <v>142</v>
      </c>
      <c r="AU324" s="16" t="s">
        <v>81</v>
      </c>
    </row>
    <row r="325" spans="2:65" s="11" customFormat="1" ht="11.25">
      <c r="B325" s="190"/>
      <c r="C325" s="191"/>
      <c r="D325" s="187" t="s">
        <v>144</v>
      </c>
      <c r="E325" s="192" t="s">
        <v>1</v>
      </c>
      <c r="F325" s="193" t="s">
        <v>609</v>
      </c>
      <c r="G325" s="191"/>
      <c r="H325" s="192" t="s">
        <v>1</v>
      </c>
      <c r="I325" s="194"/>
      <c r="J325" s="191"/>
      <c r="K325" s="191"/>
      <c r="L325" s="195"/>
      <c r="M325" s="196"/>
      <c r="N325" s="197"/>
      <c r="O325" s="197"/>
      <c r="P325" s="197"/>
      <c r="Q325" s="197"/>
      <c r="R325" s="197"/>
      <c r="S325" s="197"/>
      <c r="T325" s="198"/>
      <c r="AT325" s="199" t="s">
        <v>144</v>
      </c>
      <c r="AU325" s="199" t="s">
        <v>81</v>
      </c>
      <c r="AV325" s="11" t="s">
        <v>79</v>
      </c>
      <c r="AW325" s="11" t="s">
        <v>33</v>
      </c>
      <c r="AX325" s="11" t="s">
        <v>72</v>
      </c>
      <c r="AY325" s="199" t="s">
        <v>133</v>
      </c>
    </row>
    <row r="326" spans="2:65" s="11" customFormat="1" ht="11.25">
      <c r="B326" s="190"/>
      <c r="C326" s="191"/>
      <c r="D326" s="187" t="s">
        <v>144</v>
      </c>
      <c r="E326" s="192" t="s">
        <v>1</v>
      </c>
      <c r="F326" s="193" t="s">
        <v>610</v>
      </c>
      <c r="G326" s="191"/>
      <c r="H326" s="192" t="s">
        <v>1</v>
      </c>
      <c r="I326" s="194"/>
      <c r="J326" s="191"/>
      <c r="K326" s="191"/>
      <c r="L326" s="195"/>
      <c r="M326" s="196"/>
      <c r="N326" s="197"/>
      <c r="O326" s="197"/>
      <c r="P326" s="197"/>
      <c r="Q326" s="197"/>
      <c r="R326" s="197"/>
      <c r="S326" s="197"/>
      <c r="T326" s="198"/>
      <c r="AT326" s="199" t="s">
        <v>144</v>
      </c>
      <c r="AU326" s="199" t="s">
        <v>81</v>
      </c>
      <c r="AV326" s="11" t="s">
        <v>79</v>
      </c>
      <c r="AW326" s="11" t="s">
        <v>33</v>
      </c>
      <c r="AX326" s="11" t="s">
        <v>72</v>
      </c>
      <c r="AY326" s="199" t="s">
        <v>133</v>
      </c>
    </row>
    <row r="327" spans="2:65" s="12" customFormat="1" ht="11.25">
      <c r="B327" s="200"/>
      <c r="C327" s="201"/>
      <c r="D327" s="187" t="s">
        <v>144</v>
      </c>
      <c r="E327" s="202" t="s">
        <v>1</v>
      </c>
      <c r="F327" s="203" t="s">
        <v>1248</v>
      </c>
      <c r="G327" s="201"/>
      <c r="H327" s="204">
        <v>9.5</v>
      </c>
      <c r="I327" s="205"/>
      <c r="J327" s="201"/>
      <c r="K327" s="201"/>
      <c r="L327" s="206"/>
      <c r="M327" s="207"/>
      <c r="N327" s="208"/>
      <c r="O327" s="208"/>
      <c r="P327" s="208"/>
      <c r="Q327" s="208"/>
      <c r="R327" s="208"/>
      <c r="S327" s="208"/>
      <c r="T327" s="209"/>
      <c r="AT327" s="210" t="s">
        <v>144</v>
      </c>
      <c r="AU327" s="210" t="s">
        <v>81</v>
      </c>
      <c r="AV327" s="12" t="s">
        <v>81</v>
      </c>
      <c r="AW327" s="12" t="s">
        <v>33</v>
      </c>
      <c r="AX327" s="12" t="s">
        <v>72</v>
      </c>
      <c r="AY327" s="210" t="s">
        <v>133</v>
      </c>
    </row>
    <row r="328" spans="2:65" s="13" customFormat="1" ht="11.25">
      <c r="B328" s="211"/>
      <c r="C328" s="212"/>
      <c r="D328" s="187" t="s">
        <v>144</v>
      </c>
      <c r="E328" s="213" t="s">
        <v>1</v>
      </c>
      <c r="F328" s="214" t="s">
        <v>149</v>
      </c>
      <c r="G328" s="212"/>
      <c r="H328" s="215">
        <v>9.5</v>
      </c>
      <c r="I328" s="216"/>
      <c r="J328" s="212"/>
      <c r="K328" s="212"/>
      <c r="L328" s="217"/>
      <c r="M328" s="218"/>
      <c r="N328" s="219"/>
      <c r="O328" s="219"/>
      <c r="P328" s="219"/>
      <c r="Q328" s="219"/>
      <c r="R328" s="219"/>
      <c r="S328" s="219"/>
      <c r="T328" s="220"/>
      <c r="AT328" s="221" t="s">
        <v>144</v>
      </c>
      <c r="AU328" s="221" t="s">
        <v>81</v>
      </c>
      <c r="AV328" s="13" t="s">
        <v>140</v>
      </c>
      <c r="AW328" s="13" t="s">
        <v>33</v>
      </c>
      <c r="AX328" s="13" t="s">
        <v>79</v>
      </c>
      <c r="AY328" s="221" t="s">
        <v>133</v>
      </c>
    </row>
    <row r="329" spans="2:65" s="1" customFormat="1" ht="16.5" customHeight="1">
      <c r="B329" s="33"/>
      <c r="C329" s="175" t="s">
        <v>843</v>
      </c>
      <c r="D329" s="175" t="s">
        <v>135</v>
      </c>
      <c r="E329" s="176" t="s">
        <v>614</v>
      </c>
      <c r="F329" s="177" t="s">
        <v>615</v>
      </c>
      <c r="G329" s="178" t="s">
        <v>138</v>
      </c>
      <c r="H329" s="179">
        <v>19</v>
      </c>
      <c r="I329" s="180"/>
      <c r="J329" s="181">
        <f>ROUND(I329*H329,2)</f>
        <v>0</v>
      </c>
      <c r="K329" s="177" t="s">
        <v>616</v>
      </c>
      <c r="L329" s="37"/>
      <c r="M329" s="182" t="s">
        <v>1</v>
      </c>
      <c r="N329" s="183" t="s">
        <v>43</v>
      </c>
      <c r="O329" s="59"/>
      <c r="P329" s="184">
        <f>O329*H329</f>
        <v>0</v>
      </c>
      <c r="Q329" s="184">
        <v>0</v>
      </c>
      <c r="R329" s="184">
        <f>Q329*H329</f>
        <v>0</v>
      </c>
      <c r="S329" s="184">
        <v>0</v>
      </c>
      <c r="T329" s="185">
        <f>S329*H329</f>
        <v>0</v>
      </c>
      <c r="AR329" s="16" t="s">
        <v>140</v>
      </c>
      <c r="AT329" s="16" t="s">
        <v>135</v>
      </c>
      <c r="AU329" s="16" t="s">
        <v>81</v>
      </c>
      <c r="AY329" s="16" t="s">
        <v>133</v>
      </c>
      <c r="BE329" s="186">
        <f>IF(N329="základní",J329,0)</f>
        <v>0</v>
      </c>
      <c r="BF329" s="186">
        <f>IF(N329="snížená",J329,0)</f>
        <v>0</v>
      </c>
      <c r="BG329" s="186">
        <f>IF(N329="zákl. přenesená",J329,0)</f>
        <v>0</v>
      </c>
      <c r="BH329" s="186">
        <f>IF(N329="sníž. přenesená",J329,0)</f>
        <v>0</v>
      </c>
      <c r="BI329" s="186">
        <f>IF(N329="nulová",J329,0)</f>
        <v>0</v>
      </c>
      <c r="BJ329" s="16" t="s">
        <v>79</v>
      </c>
      <c r="BK329" s="186">
        <f>ROUND(I329*H329,2)</f>
        <v>0</v>
      </c>
      <c r="BL329" s="16" t="s">
        <v>140</v>
      </c>
      <c r="BM329" s="16" t="s">
        <v>1418</v>
      </c>
    </row>
    <row r="330" spans="2:65" s="1" customFormat="1" ht="11.25">
      <c r="B330" s="33"/>
      <c r="C330" s="34"/>
      <c r="D330" s="187" t="s">
        <v>142</v>
      </c>
      <c r="E330" s="34"/>
      <c r="F330" s="188" t="s">
        <v>618</v>
      </c>
      <c r="G330" s="34"/>
      <c r="H330" s="34"/>
      <c r="I330" s="103"/>
      <c r="J330" s="34"/>
      <c r="K330" s="34"/>
      <c r="L330" s="37"/>
      <c r="M330" s="189"/>
      <c r="N330" s="59"/>
      <c r="O330" s="59"/>
      <c r="P330" s="59"/>
      <c r="Q330" s="59"/>
      <c r="R330" s="59"/>
      <c r="S330" s="59"/>
      <c r="T330" s="60"/>
      <c r="AT330" s="16" t="s">
        <v>142</v>
      </c>
      <c r="AU330" s="16" t="s">
        <v>81</v>
      </c>
    </row>
    <row r="331" spans="2:65" s="11" customFormat="1" ht="11.25">
      <c r="B331" s="190"/>
      <c r="C331" s="191"/>
      <c r="D331" s="187" t="s">
        <v>144</v>
      </c>
      <c r="E331" s="192" t="s">
        <v>1</v>
      </c>
      <c r="F331" s="193" t="s">
        <v>1263</v>
      </c>
      <c r="G331" s="191"/>
      <c r="H331" s="192" t="s">
        <v>1</v>
      </c>
      <c r="I331" s="194"/>
      <c r="J331" s="191"/>
      <c r="K331" s="191"/>
      <c r="L331" s="195"/>
      <c r="M331" s="196"/>
      <c r="N331" s="197"/>
      <c r="O331" s="197"/>
      <c r="P331" s="197"/>
      <c r="Q331" s="197"/>
      <c r="R331" s="197"/>
      <c r="S331" s="197"/>
      <c r="T331" s="198"/>
      <c r="AT331" s="199" t="s">
        <v>144</v>
      </c>
      <c r="AU331" s="199" t="s">
        <v>81</v>
      </c>
      <c r="AV331" s="11" t="s">
        <v>79</v>
      </c>
      <c r="AW331" s="11" t="s">
        <v>33</v>
      </c>
      <c r="AX331" s="11" t="s">
        <v>72</v>
      </c>
      <c r="AY331" s="199" t="s">
        <v>133</v>
      </c>
    </row>
    <row r="332" spans="2:65" s="11" customFormat="1" ht="11.25">
      <c r="B332" s="190"/>
      <c r="C332" s="191"/>
      <c r="D332" s="187" t="s">
        <v>144</v>
      </c>
      <c r="E332" s="192" t="s">
        <v>1</v>
      </c>
      <c r="F332" s="193" t="s">
        <v>1264</v>
      </c>
      <c r="G332" s="191"/>
      <c r="H332" s="192" t="s">
        <v>1</v>
      </c>
      <c r="I332" s="194"/>
      <c r="J332" s="191"/>
      <c r="K332" s="191"/>
      <c r="L332" s="195"/>
      <c r="M332" s="196"/>
      <c r="N332" s="197"/>
      <c r="O332" s="197"/>
      <c r="P332" s="197"/>
      <c r="Q332" s="197"/>
      <c r="R332" s="197"/>
      <c r="S332" s="197"/>
      <c r="T332" s="198"/>
      <c r="AT332" s="199" t="s">
        <v>144</v>
      </c>
      <c r="AU332" s="199" t="s">
        <v>81</v>
      </c>
      <c r="AV332" s="11" t="s">
        <v>79</v>
      </c>
      <c r="AW332" s="11" t="s">
        <v>33</v>
      </c>
      <c r="AX332" s="11" t="s">
        <v>72</v>
      </c>
      <c r="AY332" s="199" t="s">
        <v>133</v>
      </c>
    </row>
    <row r="333" spans="2:65" s="12" customFormat="1" ht="11.25">
      <c r="B333" s="200"/>
      <c r="C333" s="201"/>
      <c r="D333" s="187" t="s">
        <v>144</v>
      </c>
      <c r="E333" s="202" t="s">
        <v>1</v>
      </c>
      <c r="F333" s="203" t="s">
        <v>1419</v>
      </c>
      <c r="G333" s="201"/>
      <c r="H333" s="204">
        <v>19</v>
      </c>
      <c r="I333" s="205"/>
      <c r="J333" s="201"/>
      <c r="K333" s="201"/>
      <c r="L333" s="206"/>
      <c r="M333" s="207"/>
      <c r="N333" s="208"/>
      <c r="O333" s="208"/>
      <c r="P333" s="208"/>
      <c r="Q333" s="208"/>
      <c r="R333" s="208"/>
      <c r="S333" s="208"/>
      <c r="T333" s="209"/>
      <c r="AT333" s="210" t="s">
        <v>144</v>
      </c>
      <c r="AU333" s="210" t="s">
        <v>81</v>
      </c>
      <c r="AV333" s="12" t="s">
        <v>81</v>
      </c>
      <c r="AW333" s="12" t="s">
        <v>33</v>
      </c>
      <c r="AX333" s="12" t="s">
        <v>79</v>
      </c>
      <c r="AY333" s="210" t="s">
        <v>133</v>
      </c>
    </row>
    <row r="334" spans="2:65" s="1" customFormat="1" ht="16.5" customHeight="1">
      <c r="B334" s="33"/>
      <c r="C334" s="175" t="s">
        <v>533</v>
      </c>
      <c r="D334" s="175" t="s">
        <v>135</v>
      </c>
      <c r="E334" s="176" t="s">
        <v>1420</v>
      </c>
      <c r="F334" s="177" t="s">
        <v>1421</v>
      </c>
      <c r="G334" s="178" t="s">
        <v>211</v>
      </c>
      <c r="H334" s="179">
        <v>0.9</v>
      </c>
      <c r="I334" s="180"/>
      <c r="J334" s="181">
        <f>ROUND(I334*H334,2)</f>
        <v>0</v>
      </c>
      <c r="K334" s="177" t="s">
        <v>139</v>
      </c>
      <c r="L334" s="37"/>
      <c r="M334" s="182" t="s">
        <v>1</v>
      </c>
      <c r="N334" s="183" t="s">
        <v>43</v>
      </c>
      <c r="O334" s="59"/>
      <c r="P334" s="184">
        <f>O334*H334</f>
        <v>0</v>
      </c>
      <c r="Q334" s="184">
        <v>0</v>
      </c>
      <c r="R334" s="184">
        <f>Q334*H334</f>
        <v>0</v>
      </c>
      <c r="S334" s="184">
        <v>0</v>
      </c>
      <c r="T334" s="185">
        <f>S334*H334</f>
        <v>0</v>
      </c>
      <c r="AR334" s="16" t="s">
        <v>140</v>
      </c>
      <c r="AT334" s="16" t="s">
        <v>135</v>
      </c>
      <c r="AU334" s="16" t="s">
        <v>81</v>
      </c>
      <c r="AY334" s="16" t="s">
        <v>133</v>
      </c>
      <c r="BE334" s="186">
        <f>IF(N334="základní",J334,0)</f>
        <v>0</v>
      </c>
      <c r="BF334" s="186">
        <f>IF(N334="snížená",J334,0)</f>
        <v>0</v>
      </c>
      <c r="BG334" s="186">
        <f>IF(N334="zákl. přenesená",J334,0)</f>
        <v>0</v>
      </c>
      <c r="BH334" s="186">
        <f>IF(N334="sníž. přenesená",J334,0)</f>
        <v>0</v>
      </c>
      <c r="BI334" s="186">
        <f>IF(N334="nulová",J334,0)</f>
        <v>0</v>
      </c>
      <c r="BJ334" s="16" t="s">
        <v>79</v>
      </c>
      <c r="BK334" s="186">
        <f>ROUND(I334*H334,2)</f>
        <v>0</v>
      </c>
      <c r="BL334" s="16" t="s">
        <v>140</v>
      </c>
      <c r="BM334" s="16" t="s">
        <v>1422</v>
      </c>
    </row>
    <row r="335" spans="2:65" s="1" customFormat="1" ht="19.5">
      <c r="B335" s="33"/>
      <c r="C335" s="34"/>
      <c r="D335" s="187" t="s">
        <v>142</v>
      </c>
      <c r="E335" s="34"/>
      <c r="F335" s="188" t="s">
        <v>1423</v>
      </c>
      <c r="G335" s="34"/>
      <c r="H335" s="34"/>
      <c r="I335" s="103"/>
      <c r="J335" s="34"/>
      <c r="K335" s="34"/>
      <c r="L335" s="37"/>
      <c r="M335" s="189"/>
      <c r="N335" s="59"/>
      <c r="O335" s="59"/>
      <c r="P335" s="59"/>
      <c r="Q335" s="59"/>
      <c r="R335" s="59"/>
      <c r="S335" s="59"/>
      <c r="T335" s="60"/>
      <c r="AT335" s="16" t="s">
        <v>142</v>
      </c>
      <c r="AU335" s="16" t="s">
        <v>81</v>
      </c>
    </row>
    <row r="336" spans="2:65" s="11" customFormat="1" ht="11.25">
      <c r="B336" s="190"/>
      <c r="C336" s="191"/>
      <c r="D336" s="187" t="s">
        <v>144</v>
      </c>
      <c r="E336" s="192" t="s">
        <v>1</v>
      </c>
      <c r="F336" s="193" t="s">
        <v>1424</v>
      </c>
      <c r="G336" s="191"/>
      <c r="H336" s="192" t="s">
        <v>1</v>
      </c>
      <c r="I336" s="194"/>
      <c r="J336" s="191"/>
      <c r="K336" s="191"/>
      <c r="L336" s="195"/>
      <c r="M336" s="196"/>
      <c r="N336" s="197"/>
      <c r="O336" s="197"/>
      <c r="P336" s="197"/>
      <c r="Q336" s="197"/>
      <c r="R336" s="197"/>
      <c r="S336" s="197"/>
      <c r="T336" s="198"/>
      <c r="AT336" s="199" t="s">
        <v>144</v>
      </c>
      <c r="AU336" s="199" t="s">
        <v>81</v>
      </c>
      <c r="AV336" s="11" t="s">
        <v>79</v>
      </c>
      <c r="AW336" s="11" t="s">
        <v>33</v>
      </c>
      <c r="AX336" s="11" t="s">
        <v>72</v>
      </c>
      <c r="AY336" s="199" t="s">
        <v>133</v>
      </c>
    </row>
    <row r="337" spans="2:65" s="12" customFormat="1" ht="11.25">
      <c r="B337" s="200"/>
      <c r="C337" s="201"/>
      <c r="D337" s="187" t="s">
        <v>144</v>
      </c>
      <c r="E337" s="202" t="s">
        <v>1</v>
      </c>
      <c r="F337" s="203" t="s">
        <v>1425</v>
      </c>
      <c r="G337" s="201"/>
      <c r="H337" s="204">
        <v>0.9</v>
      </c>
      <c r="I337" s="205"/>
      <c r="J337" s="201"/>
      <c r="K337" s="201"/>
      <c r="L337" s="206"/>
      <c r="M337" s="207"/>
      <c r="N337" s="208"/>
      <c r="O337" s="208"/>
      <c r="P337" s="208"/>
      <c r="Q337" s="208"/>
      <c r="R337" s="208"/>
      <c r="S337" s="208"/>
      <c r="T337" s="209"/>
      <c r="AT337" s="210" t="s">
        <v>144</v>
      </c>
      <c r="AU337" s="210" t="s">
        <v>81</v>
      </c>
      <c r="AV337" s="12" t="s">
        <v>81</v>
      </c>
      <c r="AW337" s="12" t="s">
        <v>33</v>
      </c>
      <c r="AX337" s="12" t="s">
        <v>79</v>
      </c>
      <c r="AY337" s="210" t="s">
        <v>133</v>
      </c>
    </row>
    <row r="338" spans="2:65" s="1" customFormat="1" ht="16.5" customHeight="1">
      <c r="B338" s="33"/>
      <c r="C338" s="175" t="s">
        <v>538</v>
      </c>
      <c r="D338" s="175" t="s">
        <v>135</v>
      </c>
      <c r="E338" s="176" t="s">
        <v>1426</v>
      </c>
      <c r="F338" s="177" t="s">
        <v>1427</v>
      </c>
      <c r="G338" s="178" t="s">
        <v>508</v>
      </c>
      <c r="H338" s="179">
        <v>4.7E-2</v>
      </c>
      <c r="I338" s="180"/>
      <c r="J338" s="181">
        <f>ROUND(I338*H338,2)</f>
        <v>0</v>
      </c>
      <c r="K338" s="177" t="s">
        <v>139</v>
      </c>
      <c r="L338" s="37"/>
      <c r="M338" s="182" t="s">
        <v>1</v>
      </c>
      <c r="N338" s="183" t="s">
        <v>43</v>
      </c>
      <c r="O338" s="59"/>
      <c r="P338" s="184">
        <f>O338*H338</f>
        <v>0</v>
      </c>
      <c r="Q338" s="184">
        <v>1.0530600000000001</v>
      </c>
      <c r="R338" s="184">
        <f>Q338*H338</f>
        <v>4.9493820000000008E-2</v>
      </c>
      <c r="S338" s="184">
        <v>0</v>
      </c>
      <c r="T338" s="185">
        <f>S338*H338</f>
        <v>0</v>
      </c>
      <c r="AR338" s="16" t="s">
        <v>140</v>
      </c>
      <c r="AT338" s="16" t="s">
        <v>135</v>
      </c>
      <c r="AU338" s="16" t="s">
        <v>81</v>
      </c>
      <c r="AY338" s="16" t="s">
        <v>133</v>
      </c>
      <c r="BE338" s="186">
        <f>IF(N338="základní",J338,0)</f>
        <v>0</v>
      </c>
      <c r="BF338" s="186">
        <f>IF(N338="snížená",J338,0)</f>
        <v>0</v>
      </c>
      <c r="BG338" s="186">
        <f>IF(N338="zákl. přenesená",J338,0)</f>
        <v>0</v>
      </c>
      <c r="BH338" s="186">
        <f>IF(N338="sníž. přenesená",J338,0)</f>
        <v>0</v>
      </c>
      <c r="BI338" s="186">
        <f>IF(N338="nulová",J338,0)</f>
        <v>0</v>
      </c>
      <c r="BJ338" s="16" t="s">
        <v>79</v>
      </c>
      <c r="BK338" s="186">
        <f>ROUND(I338*H338,2)</f>
        <v>0</v>
      </c>
      <c r="BL338" s="16" t="s">
        <v>140</v>
      </c>
      <c r="BM338" s="16" t="s">
        <v>1428</v>
      </c>
    </row>
    <row r="339" spans="2:65" s="1" customFormat="1" ht="11.25">
      <c r="B339" s="33"/>
      <c r="C339" s="34"/>
      <c r="D339" s="187" t="s">
        <v>142</v>
      </c>
      <c r="E339" s="34"/>
      <c r="F339" s="188" t="s">
        <v>1429</v>
      </c>
      <c r="G339" s="34"/>
      <c r="H339" s="34"/>
      <c r="I339" s="103"/>
      <c r="J339" s="34"/>
      <c r="K339" s="34"/>
      <c r="L339" s="37"/>
      <c r="M339" s="189"/>
      <c r="N339" s="59"/>
      <c r="O339" s="59"/>
      <c r="P339" s="59"/>
      <c r="Q339" s="59"/>
      <c r="R339" s="59"/>
      <c r="S339" s="59"/>
      <c r="T339" s="60"/>
      <c r="AT339" s="16" t="s">
        <v>142</v>
      </c>
      <c r="AU339" s="16" t="s">
        <v>81</v>
      </c>
    </row>
    <row r="340" spans="2:65" s="1" customFormat="1" ht="16.5" customHeight="1">
      <c r="B340" s="33"/>
      <c r="C340" s="175" t="s">
        <v>547</v>
      </c>
      <c r="D340" s="175" t="s">
        <v>135</v>
      </c>
      <c r="E340" s="176" t="s">
        <v>625</v>
      </c>
      <c r="F340" s="177" t="s">
        <v>1430</v>
      </c>
      <c r="G340" s="178" t="s">
        <v>138</v>
      </c>
      <c r="H340" s="179">
        <v>19</v>
      </c>
      <c r="I340" s="180"/>
      <c r="J340" s="181">
        <f>ROUND(I340*H340,2)</f>
        <v>0</v>
      </c>
      <c r="K340" s="177" t="s">
        <v>139</v>
      </c>
      <c r="L340" s="37"/>
      <c r="M340" s="182" t="s">
        <v>1</v>
      </c>
      <c r="N340" s="183" t="s">
        <v>43</v>
      </c>
      <c r="O340" s="59"/>
      <c r="P340" s="184">
        <f>O340*H340</f>
        <v>0</v>
      </c>
      <c r="Q340" s="184">
        <v>0.12966</v>
      </c>
      <c r="R340" s="184">
        <f>Q340*H340</f>
        <v>2.4635400000000001</v>
      </c>
      <c r="S340" s="184">
        <v>0</v>
      </c>
      <c r="T340" s="185">
        <f>S340*H340</f>
        <v>0</v>
      </c>
      <c r="AR340" s="16" t="s">
        <v>140</v>
      </c>
      <c r="AT340" s="16" t="s">
        <v>135</v>
      </c>
      <c r="AU340" s="16" t="s">
        <v>81</v>
      </c>
      <c r="AY340" s="16" t="s">
        <v>133</v>
      </c>
      <c r="BE340" s="186">
        <f>IF(N340="základní",J340,0)</f>
        <v>0</v>
      </c>
      <c r="BF340" s="186">
        <f>IF(N340="snížená",J340,0)</f>
        <v>0</v>
      </c>
      <c r="BG340" s="186">
        <f>IF(N340="zákl. přenesená",J340,0)</f>
        <v>0</v>
      </c>
      <c r="BH340" s="186">
        <f>IF(N340="sníž. přenesená",J340,0)</f>
        <v>0</v>
      </c>
      <c r="BI340" s="186">
        <f>IF(N340="nulová",J340,0)</f>
        <v>0</v>
      </c>
      <c r="BJ340" s="16" t="s">
        <v>79</v>
      </c>
      <c r="BK340" s="186">
        <f>ROUND(I340*H340,2)</f>
        <v>0</v>
      </c>
      <c r="BL340" s="16" t="s">
        <v>140</v>
      </c>
      <c r="BM340" s="16" t="s">
        <v>1431</v>
      </c>
    </row>
    <row r="341" spans="2:65" s="1" customFormat="1" ht="11.25">
      <c r="B341" s="33"/>
      <c r="C341" s="34"/>
      <c r="D341" s="187" t="s">
        <v>142</v>
      </c>
      <c r="E341" s="34"/>
      <c r="F341" s="188" t="s">
        <v>1430</v>
      </c>
      <c r="G341" s="34"/>
      <c r="H341" s="34"/>
      <c r="I341" s="103"/>
      <c r="J341" s="34"/>
      <c r="K341" s="34"/>
      <c r="L341" s="37"/>
      <c r="M341" s="189"/>
      <c r="N341" s="59"/>
      <c r="O341" s="59"/>
      <c r="P341" s="59"/>
      <c r="Q341" s="59"/>
      <c r="R341" s="59"/>
      <c r="S341" s="59"/>
      <c r="T341" s="60"/>
      <c r="AT341" s="16" t="s">
        <v>142</v>
      </c>
      <c r="AU341" s="16" t="s">
        <v>81</v>
      </c>
    </row>
    <row r="342" spans="2:65" s="11" customFormat="1" ht="11.25">
      <c r="B342" s="190"/>
      <c r="C342" s="191"/>
      <c r="D342" s="187" t="s">
        <v>144</v>
      </c>
      <c r="E342" s="192" t="s">
        <v>1</v>
      </c>
      <c r="F342" s="193" t="s">
        <v>1263</v>
      </c>
      <c r="G342" s="191"/>
      <c r="H342" s="192" t="s">
        <v>1</v>
      </c>
      <c r="I342" s="194"/>
      <c r="J342" s="191"/>
      <c r="K342" s="191"/>
      <c r="L342" s="195"/>
      <c r="M342" s="196"/>
      <c r="N342" s="197"/>
      <c r="O342" s="197"/>
      <c r="P342" s="197"/>
      <c r="Q342" s="197"/>
      <c r="R342" s="197"/>
      <c r="S342" s="197"/>
      <c r="T342" s="198"/>
      <c r="AT342" s="199" t="s">
        <v>144</v>
      </c>
      <c r="AU342" s="199" t="s">
        <v>81</v>
      </c>
      <c r="AV342" s="11" t="s">
        <v>79</v>
      </c>
      <c r="AW342" s="11" t="s">
        <v>33</v>
      </c>
      <c r="AX342" s="11" t="s">
        <v>72</v>
      </c>
      <c r="AY342" s="199" t="s">
        <v>133</v>
      </c>
    </row>
    <row r="343" spans="2:65" s="11" customFormat="1" ht="11.25">
      <c r="B343" s="190"/>
      <c r="C343" s="191"/>
      <c r="D343" s="187" t="s">
        <v>144</v>
      </c>
      <c r="E343" s="192" t="s">
        <v>1</v>
      </c>
      <c r="F343" s="193" t="s">
        <v>1264</v>
      </c>
      <c r="G343" s="191"/>
      <c r="H343" s="192" t="s">
        <v>1</v>
      </c>
      <c r="I343" s="194"/>
      <c r="J343" s="191"/>
      <c r="K343" s="191"/>
      <c r="L343" s="195"/>
      <c r="M343" s="196"/>
      <c r="N343" s="197"/>
      <c r="O343" s="197"/>
      <c r="P343" s="197"/>
      <c r="Q343" s="197"/>
      <c r="R343" s="197"/>
      <c r="S343" s="197"/>
      <c r="T343" s="198"/>
      <c r="AT343" s="199" t="s">
        <v>144</v>
      </c>
      <c r="AU343" s="199" t="s">
        <v>81</v>
      </c>
      <c r="AV343" s="11" t="s">
        <v>79</v>
      </c>
      <c r="AW343" s="11" t="s">
        <v>33</v>
      </c>
      <c r="AX343" s="11" t="s">
        <v>72</v>
      </c>
      <c r="AY343" s="199" t="s">
        <v>133</v>
      </c>
    </row>
    <row r="344" spans="2:65" s="12" customFormat="1" ht="11.25">
      <c r="B344" s="200"/>
      <c r="C344" s="201"/>
      <c r="D344" s="187" t="s">
        <v>144</v>
      </c>
      <c r="E344" s="202" t="s">
        <v>1</v>
      </c>
      <c r="F344" s="203" t="s">
        <v>1419</v>
      </c>
      <c r="G344" s="201"/>
      <c r="H344" s="204">
        <v>19</v>
      </c>
      <c r="I344" s="205"/>
      <c r="J344" s="201"/>
      <c r="K344" s="201"/>
      <c r="L344" s="206"/>
      <c r="M344" s="207"/>
      <c r="N344" s="208"/>
      <c r="O344" s="208"/>
      <c r="P344" s="208"/>
      <c r="Q344" s="208"/>
      <c r="R344" s="208"/>
      <c r="S344" s="208"/>
      <c r="T344" s="209"/>
      <c r="AT344" s="210" t="s">
        <v>144</v>
      </c>
      <c r="AU344" s="210" t="s">
        <v>81</v>
      </c>
      <c r="AV344" s="12" t="s">
        <v>81</v>
      </c>
      <c r="AW344" s="12" t="s">
        <v>33</v>
      </c>
      <c r="AX344" s="12" t="s">
        <v>79</v>
      </c>
      <c r="AY344" s="210" t="s">
        <v>133</v>
      </c>
    </row>
    <row r="345" spans="2:65" s="1" customFormat="1" ht="16.5" customHeight="1">
      <c r="B345" s="33"/>
      <c r="C345" s="175" t="s">
        <v>553</v>
      </c>
      <c r="D345" s="175" t="s">
        <v>135</v>
      </c>
      <c r="E345" s="176" t="s">
        <v>1432</v>
      </c>
      <c r="F345" s="177" t="s">
        <v>1433</v>
      </c>
      <c r="G345" s="178" t="s">
        <v>138</v>
      </c>
      <c r="H345" s="179">
        <v>9.5</v>
      </c>
      <c r="I345" s="180"/>
      <c r="J345" s="181">
        <f>ROUND(I345*H345,2)</f>
        <v>0</v>
      </c>
      <c r="K345" s="177" t="s">
        <v>139</v>
      </c>
      <c r="L345" s="37"/>
      <c r="M345" s="182" t="s">
        <v>1</v>
      </c>
      <c r="N345" s="183" t="s">
        <v>43</v>
      </c>
      <c r="O345" s="59"/>
      <c r="P345" s="184">
        <f>O345*H345</f>
        <v>0</v>
      </c>
      <c r="Q345" s="184">
        <v>0</v>
      </c>
      <c r="R345" s="184">
        <f>Q345*H345</f>
        <v>0</v>
      </c>
      <c r="S345" s="184">
        <v>0</v>
      </c>
      <c r="T345" s="185">
        <f>S345*H345</f>
        <v>0</v>
      </c>
      <c r="AR345" s="16" t="s">
        <v>140</v>
      </c>
      <c r="AT345" s="16" t="s">
        <v>135</v>
      </c>
      <c r="AU345" s="16" t="s">
        <v>81</v>
      </c>
      <c r="AY345" s="16" t="s">
        <v>133</v>
      </c>
      <c r="BE345" s="186">
        <f>IF(N345="základní",J345,0)</f>
        <v>0</v>
      </c>
      <c r="BF345" s="186">
        <f>IF(N345="snížená",J345,0)</f>
        <v>0</v>
      </c>
      <c r="BG345" s="186">
        <f>IF(N345="zákl. přenesená",J345,0)</f>
        <v>0</v>
      </c>
      <c r="BH345" s="186">
        <f>IF(N345="sníž. přenesená",J345,0)</f>
        <v>0</v>
      </c>
      <c r="BI345" s="186">
        <f>IF(N345="nulová",J345,0)</f>
        <v>0</v>
      </c>
      <c r="BJ345" s="16" t="s">
        <v>79</v>
      </c>
      <c r="BK345" s="186">
        <f>ROUND(I345*H345,2)</f>
        <v>0</v>
      </c>
      <c r="BL345" s="16" t="s">
        <v>140</v>
      </c>
      <c r="BM345" s="16" t="s">
        <v>1434</v>
      </c>
    </row>
    <row r="346" spans="2:65" s="1" customFormat="1" ht="19.5">
      <c r="B346" s="33"/>
      <c r="C346" s="34"/>
      <c r="D346" s="187" t="s">
        <v>142</v>
      </c>
      <c r="E346" s="34"/>
      <c r="F346" s="188" t="s">
        <v>1435</v>
      </c>
      <c r="G346" s="34"/>
      <c r="H346" s="34"/>
      <c r="I346" s="103"/>
      <c r="J346" s="34"/>
      <c r="K346" s="34"/>
      <c r="L346" s="37"/>
      <c r="M346" s="189"/>
      <c r="N346" s="59"/>
      <c r="O346" s="59"/>
      <c r="P346" s="59"/>
      <c r="Q346" s="59"/>
      <c r="R346" s="59"/>
      <c r="S346" s="59"/>
      <c r="T346" s="60"/>
      <c r="AT346" s="16" t="s">
        <v>142</v>
      </c>
      <c r="AU346" s="16" t="s">
        <v>81</v>
      </c>
    </row>
    <row r="347" spans="2:65" s="11" customFormat="1" ht="11.25">
      <c r="B347" s="190"/>
      <c r="C347" s="191"/>
      <c r="D347" s="187" t="s">
        <v>144</v>
      </c>
      <c r="E347" s="192" t="s">
        <v>1</v>
      </c>
      <c r="F347" s="193" t="s">
        <v>1263</v>
      </c>
      <c r="G347" s="191"/>
      <c r="H347" s="192" t="s">
        <v>1</v>
      </c>
      <c r="I347" s="194"/>
      <c r="J347" s="191"/>
      <c r="K347" s="191"/>
      <c r="L347" s="195"/>
      <c r="M347" s="196"/>
      <c r="N347" s="197"/>
      <c r="O347" s="197"/>
      <c r="P347" s="197"/>
      <c r="Q347" s="197"/>
      <c r="R347" s="197"/>
      <c r="S347" s="197"/>
      <c r="T347" s="198"/>
      <c r="AT347" s="199" t="s">
        <v>144</v>
      </c>
      <c r="AU347" s="199" t="s">
        <v>81</v>
      </c>
      <c r="AV347" s="11" t="s">
        <v>79</v>
      </c>
      <c r="AW347" s="11" t="s">
        <v>33</v>
      </c>
      <c r="AX347" s="11" t="s">
        <v>72</v>
      </c>
      <c r="AY347" s="199" t="s">
        <v>133</v>
      </c>
    </row>
    <row r="348" spans="2:65" s="12" customFormat="1" ht="11.25">
      <c r="B348" s="200"/>
      <c r="C348" s="201"/>
      <c r="D348" s="187" t="s">
        <v>144</v>
      </c>
      <c r="E348" s="202" t="s">
        <v>1</v>
      </c>
      <c r="F348" s="203" t="s">
        <v>1248</v>
      </c>
      <c r="G348" s="201"/>
      <c r="H348" s="204">
        <v>9.5</v>
      </c>
      <c r="I348" s="205"/>
      <c r="J348" s="201"/>
      <c r="K348" s="201"/>
      <c r="L348" s="206"/>
      <c r="M348" s="207"/>
      <c r="N348" s="208"/>
      <c r="O348" s="208"/>
      <c r="P348" s="208"/>
      <c r="Q348" s="208"/>
      <c r="R348" s="208"/>
      <c r="S348" s="208"/>
      <c r="T348" s="209"/>
      <c r="AT348" s="210" t="s">
        <v>144</v>
      </c>
      <c r="AU348" s="210" t="s">
        <v>81</v>
      </c>
      <c r="AV348" s="12" t="s">
        <v>81</v>
      </c>
      <c r="AW348" s="12" t="s">
        <v>33</v>
      </c>
      <c r="AX348" s="12" t="s">
        <v>79</v>
      </c>
      <c r="AY348" s="210" t="s">
        <v>133</v>
      </c>
    </row>
    <row r="349" spans="2:65" s="10" customFormat="1" ht="22.9" customHeight="1">
      <c r="B349" s="159"/>
      <c r="C349" s="160"/>
      <c r="D349" s="161" t="s">
        <v>71</v>
      </c>
      <c r="E349" s="173" t="s">
        <v>188</v>
      </c>
      <c r="F349" s="173" t="s">
        <v>633</v>
      </c>
      <c r="G349" s="160"/>
      <c r="H349" s="160"/>
      <c r="I349" s="163"/>
      <c r="J349" s="174">
        <f>BK349</f>
        <v>0</v>
      </c>
      <c r="K349" s="160"/>
      <c r="L349" s="165"/>
      <c r="M349" s="166"/>
      <c r="N349" s="167"/>
      <c r="O349" s="167"/>
      <c r="P349" s="168">
        <f>SUM(P350:P438)</f>
        <v>0</v>
      </c>
      <c r="Q349" s="167"/>
      <c r="R349" s="168">
        <f>SUM(R350:R438)</f>
        <v>9.0143190000000004</v>
      </c>
      <c r="S349" s="167"/>
      <c r="T349" s="169">
        <f>SUM(T350:T438)</f>
        <v>0</v>
      </c>
      <c r="AR349" s="170" t="s">
        <v>79</v>
      </c>
      <c r="AT349" s="171" t="s">
        <v>71</v>
      </c>
      <c r="AU349" s="171" t="s">
        <v>79</v>
      </c>
      <c r="AY349" s="170" t="s">
        <v>133</v>
      </c>
      <c r="BK349" s="172">
        <f>SUM(BK350:BK438)</f>
        <v>0</v>
      </c>
    </row>
    <row r="350" spans="2:65" s="1" customFormat="1" ht="16.5" customHeight="1">
      <c r="B350" s="33"/>
      <c r="C350" s="175" t="s">
        <v>559</v>
      </c>
      <c r="D350" s="175" t="s">
        <v>135</v>
      </c>
      <c r="E350" s="176" t="s">
        <v>1436</v>
      </c>
      <c r="F350" s="177" t="s">
        <v>801</v>
      </c>
      <c r="G350" s="178" t="s">
        <v>637</v>
      </c>
      <c r="H350" s="179">
        <v>3</v>
      </c>
      <c r="I350" s="180"/>
      <c r="J350" s="181">
        <f>ROUND(I350*H350,2)</f>
        <v>0</v>
      </c>
      <c r="K350" s="177" t="s">
        <v>791</v>
      </c>
      <c r="L350" s="37"/>
      <c r="M350" s="182" t="s">
        <v>1</v>
      </c>
      <c r="N350" s="183" t="s">
        <v>43</v>
      </c>
      <c r="O350" s="59"/>
      <c r="P350" s="184">
        <f>O350*H350</f>
        <v>0</v>
      </c>
      <c r="Q350" s="184">
        <v>0.26495999999999997</v>
      </c>
      <c r="R350" s="184">
        <f>Q350*H350</f>
        <v>0.79487999999999992</v>
      </c>
      <c r="S350" s="184">
        <v>0</v>
      </c>
      <c r="T350" s="185">
        <f>S350*H350</f>
        <v>0</v>
      </c>
      <c r="AR350" s="16" t="s">
        <v>140</v>
      </c>
      <c r="AT350" s="16" t="s">
        <v>135</v>
      </c>
      <c r="AU350" s="16" t="s">
        <v>81</v>
      </c>
      <c r="AY350" s="16" t="s">
        <v>133</v>
      </c>
      <c r="BE350" s="186">
        <f>IF(N350="základní",J350,0)</f>
        <v>0</v>
      </c>
      <c r="BF350" s="186">
        <f>IF(N350="snížená",J350,0)</f>
        <v>0</v>
      </c>
      <c r="BG350" s="186">
        <f>IF(N350="zákl. přenesená",J350,0)</f>
        <v>0</v>
      </c>
      <c r="BH350" s="186">
        <f>IF(N350="sníž. přenesená",J350,0)</f>
        <v>0</v>
      </c>
      <c r="BI350" s="186">
        <f>IF(N350="nulová",J350,0)</f>
        <v>0</v>
      </c>
      <c r="BJ350" s="16" t="s">
        <v>79</v>
      </c>
      <c r="BK350" s="186">
        <f>ROUND(I350*H350,2)</f>
        <v>0</v>
      </c>
      <c r="BL350" s="16" t="s">
        <v>140</v>
      </c>
      <c r="BM350" s="16" t="s">
        <v>1437</v>
      </c>
    </row>
    <row r="351" spans="2:65" s="1" customFormat="1" ht="11.25">
      <c r="B351" s="33"/>
      <c r="C351" s="34"/>
      <c r="D351" s="187" t="s">
        <v>142</v>
      </c>
      <c r="E351" s="34"/>
      <c r="F351" s="188" t="s">
        <v>803</v>
      </c>
      <c r="G351" s="34"/>
      <c r="H351" s="34"/>
      <c r="I351" s="103"/>
      <c r="J351" s="34"/>
      <c r="K351" s="34"/>
      <c r="L351" s="37"/>
      <c r="M351" s="189"/>
      <c r="N351" s="59"/>
      <c r="O351" s="59"/>
      <c r="P351" s="59"/>
      <c r="Q351" s="59"/>
      <c r="R351" s="59"/>
      <c r="S351" s="59"/>
      <c r="T351" s="60"/>
      <c r="AT351" s="16" t="s">
        <v>142</v>
      </c>
      <c r="AU351" s="16" t="s">
        <v>81</v>
      </c>
    </row>
    <row r="352" spans="2:65" s="1" customFormat="1" ht="16.5" customHeight="1">
      <c r="B352" s="33"/>
      <c r="C352" s="222" t="s">
        <v>567</v>
      </c>
      <c r="D352" s="222" t="s">
        <v>505</v>
      </c>
      <c r="E352" s="223" t="s">
        <v>823</v>
      </c>
      <c r="F352" s="224" t="s">
        <v>824</v>
      </c>
      <c r="G352" s="225" t="s">
        <v>637</v>
      </c>
      <c r="H352" s="226">
        <v>1</v>
      </c>
      <c r="I352" s="227"/>
      <c r="J352" s="228">
        <f>ROUND(I352*H352,2)</f>
        <v>0</v>
      </c>
      <c r="K352" s="224" t="s">
        <v>791</v>
      </c>
      <c r="L352" s="229"/>
      <c r="M352" s="230" t="s">
        <v>1</v>
      </c>
      <c r="N352" s="231" t="s">
        <v>43</v>
      </c>
      <c r="O352" s="59"/>
      <c r="P352" s="184">
        <f>O352*H352</f>
        <v>0</v>
      </c>
      <c r="Q352" s="184">
        <v>0.54800000000000004</v>
      </c>
      <c r="R352" s="184">
        <f>Q352*H352</f>
        <v>0.54800000000000004</v>
      </c>
      <c r="S352" s="184">
        <v>0</v>
      </c>
      <c r="T352" s="185">
        <f>S352*H352</f>
        <v>0</v>
      </c>
      <c r="AR352" s="16" t="s">
        <v>188</v>
      </c>
      <c r="AT352" s="16" t="s">
        <v>505</v>
      </c>
      <c r="AU352" s="16" t="s">
        <v>81</v>
      </c>
      <c r="AY352" s="16" t="s">
        <v>133</v>
      </c>
      <c r="BE352" s="186">
        <f>IF(N352="základní",J352,0)</f>
        <v>0</v>
      </c>
      <c r="BF352" s="186">
        <f>IF(N352="snížená",J352,0)</f>
        <v>0</v>
      </c>
      <c r="BG352" s="186">
        <f>IF(N352="zákl. přenesená",J352,0)</f>
        <v>0</v>
      </c>
      <c r="BH352" s="186">
        <f>IF(N352="sníž. přenesená",J352,0)</f>
        <v>0</v>
      </c>
      <c r="BI352" s="186">
        <f>IF(N352="nulová",J352,0)</f>
        <v>0</v>
      </c>
      <c r="BJ352" s="16" t="s">
        <v>79</v>
      </c>
      <c r="BK352" s="186">
        <f>ROUND(I352*H352,2)</f>
        <v>0</v>
      </c>
      <c r="BL352" s="16" t="s">
        <v>140</v>
      </c>
      <c r="BM352" s="16" t="s">
        <v>1438</v>
      </c>
    </row>
    <row r="353" spans="2:65" s="1" customFormat="1" ht="11.25">
      <c r="B353" s="33"/>
      <c r="C353" s="34"/>
      <c r="D353" s="187" t="s">
        <v>142</v>
      </c>
      <c r="E353" s="34"/>
      <c r="F353" s="188" t="s">
        <v>824</v>
      </c>
      <c r="G353" s="34"/>
      <c r="H353" s="34"/>
      <c r="I353" s="103"/>
      <c r="J353" s="34"/>
      <c r="K353" s="34"/>
      <c r="L353" s="37"/>
      <c r="M353" s="189"/>
      <c r="N353" s="59"/>
      <c r="O353" s="59"/>
      <c r="P353" s="59"/>
      <c r="Q353" s="59"/>
      <c r="R353" s="59"/>
      <c r="S353" s="59"/>
      <c r="T353" s="60"/>
      <c r="AT353" s="16" t="s">
        <v>142</v>
      </c>
      <c r="AU353" s="16" t="s">
        <v>81</v>
      </c>
    </row>
    <row r="354" spans="2:65" s="1" customFormat="1" ht="16.5" customHeight="1">
      <c r="B354" s="33"/>
      <c r="C354" s="222" t="s">
        <v>578</v>
      </c>
      <c r="D354" s="222" t="s">
        <v>505</v>
      </c>
      <c r="E354" s="223" t="s">
        <v>1439</v>
      </c>
      <c r="F354" s="224" t="s">
        <v>1440</v>
      </c>
      <c r="G354" s="225" t="s">
        <v>637</v>
      </c>
      <c r="H354" s="226">
        <v>1</v>
      </c>
      <c r="I354" s="227"/>
      <c r="J354" s="228">
        <f>ROUND(I354*H354,2)</f>
        <v>0</v>
      </c>
      <c r="K354" s="224" t="s">
        <v>1</v>
      </c>
      <c r="L354" s="229"/>
      <c r="M354" s="230" t="s">
        <v>1</v>
      </c>
      <c r="N354" s="231" t="s">
        <v>43</v>
      </c>
      <c r="O354" s="59"/>
      <c r="P354" s="184">
        <f>O354*H354</f>
        <v>0</v>
      </c>
      <c r="Q354" s="184">
        <v>0.252</v>
      </c>
      <c r="R354" s="184">
        <f>Q354*H354</f>
        <v>0.252</v>
      </c>
      <c r="S354" s="184">
        <v>0</v>
      </c>
      <c r="T354" s="185">
        <f>S354*H354</f>
        <v>0</v>
      </c>
      <c r="AR354" s="16" t="s">
        <v>188</v>
      </c>
      <c r="AT354" s="16" t="s">
        <v>505</v>
      </c>
      <c r="AU354" s="16" t="s">
        <v>81</v>
      </c>
      <c r="AY354" s="16" t="s">
        <v>133</v>
      </c>
      <c r="BE354" s="186">
        <f>IF(N354="základní",J354,0)</f>
        <v>0</v>
      </c>
      <c r="BF354" s="186">
        <f>IF(N354="snížená",J354,0)</f>
        <v>0</v>
      </c>
      <c r="BG354" s="186">
        <f>IF(N354="zákl. přenesená",J354,0)</f>
        <v>0</v>
      </c>
      <c r="BH354" s="186">
        <f>IF(N354="sníž. přenesená",J354,0)</f>
        <v>0</v>
      </c>
      <c r="BI354" s="186">
        <f>IF(N354="nulová",J354,0)</f>
        <v>0</v>
      </c>
      <c r="BJ354" s="16" t="s">
        <v>79</v>
      </c>
      <c r="BK354" s="186">
        <f>ROUND(I354*H354,2)</f>
        <v>0</v>
      </c>
      <c r="BL354" s="16" t="s">
        <v>140</v>
      </c>
      <c r="BM354" s="16" t="s">
        <v>1441</v>
      </c>
    </row>
    <row r="355" spans="2:65" s="1" customFormat="1" ht="11.25">
      <c r="B355" s="33"/>
      <c r="C355" s="34"/>
      <c r="D355" s="187" t="s">
        <v>142</v>
      </c>
      <c r="E355" s="34"/>
      <c r="F355" s="188" t="s">
        <v>1440</v>
      </c>
      <c r="G355" s="34"/>
      <c r="H355" s="34"/>
      <c r="I355" s="103"/>
      <c r="J355" s="34"/>
      <c r="K355" s="34"/>
      <c r="L355" s="37"/>
      <c r="M355" s="189"/>
      <c r="N355" s="59"/>
      <c r="O355" s="59"/>
      <c r="P355" s="59"/>
      <c r="Q355" s="59"/>
      <c r="R355" s="59"/>
      <c r="S355" s="59"/>
      <c r="T355" s="60"/>
      <c r="AT355" s="16" t="s">
        <v>142</v>
      </c>
      <c r="AU355" s="16" t="s">
        <v>81</v>
      </c>
    </row>
    <row r="356" spans="2:65" s="1" customFormat="1" ht="16.5" customHeight="1">
      <c r="B356" s="33"/>
      <c r="C356" s="222" t="s">
        <v>584</v>
      </c>
      <c r="D356" s="222" t="s">
        <v>505</v>
      </c>
      <c r="E356" s="223" t="s">
        <v>1442</v>
      </c>
      <c r="F356" s="224" t="s">
        <v>1443</v>
      </c>
      <c r="G356" s="225" t="s">
        <v>637</v>
      </c>
      <c r="H356" s="226">
        <v>4</v>
      </c>
      <c r="I356" s="227"/>
      <c r="J356" s="228">
        <f>ROUND(I356*H356,2)</f>
        <v>0</v>
      </c>
      <c r="K356" s="224" t="s">
        <v>1</v>
      </c>
      <c r="L356" s="229"/>
      <c r="M356" s="230" t="s">
        <v>1</v>
      </c>
      <c r="N356" s="231" t="s">
        <v>43</v>
      </c>
      <c r="O356" s="59"/>
      <c r="P356" s="184">
        <f>O356*H356</f>
        <v>0</v>
      </c>
      <c r="Q356" s="184">
        <v>0.504</v>
      </c>
      <c r="R356" s="184">
        <f>Q356*H356</f>
        <v>2.016</v>
      </c>
      <c r="S356" s="184">
        <v>0</v>
      </c>
      <c r="T356" s="185">
        <f>S356*H356</f>
        <v>0</v>
      </c>
      <c r="AR356" s="16" t="s">
        <v>188</v>
      </c>
      <c r="AT356" s="16" t="s">
        <v>505</v>
      </c>
      <c r="AU356" s="16" t="s">
        <v>81</v>
      </c>
      <c r="AY356" s="16" t="s">
        <v>133</v>
      </c>
      <c r="BE356" s="186">
        <f>IF(N356="základní",J356,0)</f>
        <v>0</v>
      </c>
      <c r="BF356" s="186">
        <f>IF(N356="snížená",J356,0)</f>
        <v>0</v>
      </c>
      <c r="BG356" s="186">
        <f>IF(N356="zákl. přenesená",J356,0)</f>
        <v>0</v>
      </c>
      <c r="BH356" s="186">
        <f>IF(N356="sníž. přenesená",J356,0)</f>
        <v>0</v>
      </c>
      <c r="BI356" s="186">
        <f>IF(N356="nulová",J356,0)</f>
        <v>0</v>
      </c>
      <c r="BJ356" s="16" t="s">
        <v>79</v>
      </c>
      <c r="BK356" s="186">
        <f>ROUND(I356*H356,2)</f>
        <v>0</v>
      </c>
      <c r="BL356" s="16" t="s">
        <v>140</v>
      </c>
      <c r="BM356" s="16" t="s">
        <v>1444</v>
      </c>
    </row>
    <row r="357" spans="2:65" s="1" customFormat="1" ht="11.25">
      <c r="B357" s="33"/>
      <c r="C357" s="34"/>
      <c r="D357" s="187" t="s">
        <v>142</v>
      </c>
      <c r="E357" s="34"/>
      <c r="F357" s="188" t="s">
        <v>1443</v>
      </c>
      <c r="G357" s="34"/>
      <c r="H357" s="34"/>
      <c r="I357" s="103"/>
      <c r="J357" s="34"/>
      <c r="K357" s="34"/>
      <c r="L357" s="37"/>
      <c r="M357" s="189"/>
      <c r="N357" s="59"/>
      <c r="O357" s="59"/>
      <c r="P357" s="59"/>
      <c r="Q357" s="59"/>
      <c r="R357" s="59"/>
      <c r="S357" s="59"/>
      <c r="T357" s="60"/>
      <c r="AT357" s="16" t="s">
        <v>142</v>
      </c>
      <c r="AU357" s="16" t="s">
        <v>81</v>
      </c>
    </row>
    <row r="358" spans="2:65" s="1" customFormat="1" ht="16.5" customHeight="1">
      <c r="B358" s="33"/>
      <c r="C358" s="222" t="s">
        <v>590</v>
      </c>
      <c r="D358" s="222" t="s">
        <v>505</v>
      </c>
      <c r="E358" s="223" t="s">
        <v>1445</v>
      </c>
      <c r="F358" s="224" t="s">
        <v>1446</v>
      </c>
      <c r="G358" s="225" t="s">
        <v>637</v>
      </c>
      <c r="H358" s="226">
        <v>1</v>
      </c>
      <c r="I358" s="227"/>
      <c r="J358" s="228">
        <f>ROUND(I358*H358,2)</f>
        <v>0</v>
      </c>
      <c r="K358" s="224" t="s">
        <v>139</v>
      </c>
      <c r="L358" s="229"/>
      <c r="M358" s="230" t="s">
        <v>1</v>
      </c>
      <c r="N358" s="231" t="s">
        <v>43</v>
      </c>
      <c r="O358" s="59"/>
      <c r="P358" s="184">
        <f>O358*H358</f>
        <v>0</v>
      </c>
      <c r="Q358" s="184">
        <v>1.363</v>
      </c>
      <c r="R358" s="184">
        <f>Q358*H358</f>
        <v>1.363</v>
      </c>
      <c r="S358" s="184">
        <v>0</v>
      </c>
      <c r="T358" s="185">
        <f>S358*H358</f>
        <v>0</v>
      </c>
      <c r="AR358" s="16" t="s">
        <v>188</v>
      </c>
      <c r="AT358" s="16" t="s">
        <v>505</v>
      </c>
      <c r="AU358" s="16" t="s">
        <v>81</v>
      </c>
      <c r="AY358" s="16" t="s">
        <v>133</v>
      </c>
      <c r="BE358" s="186">
        <f>IF(N358="základní",J358,0)</f>
        <v>0</v>
      </c>
      <c r="BF358" s="186">
        <f>IF(N358="snížená",J358,0)</f>
        <v>0</v>
      </c>
      <c r="BG358" s="186">
        <f>IF(N358="zákl. přenesená",J358,0)</f>
        <v>0</v>
      </c>
      <c r="BH358" s="186">
        <f>IF(N358="sníž. přenesená",J358,0)</f>
        <v>0</v>
      </c>
      <c r="BI358" s="186">
        <f>IF(N358="nulová",J358,0)</f>
        <v>0</v>
      </c>
      <c r="BJ358" s="16" t="s">
        <v>79</v>
      </c>
      <c r="BK358" s="186">
        <f>ROUND(I358*H358,2)</f>
        <v>0</v>
      </c>
      <c r="BL358" s="16" t="s">
        <v>140</v>
      </c>
      <c r="BM358" s="16" t="s">
        <v>1447</v>
      </c>
    </row>
    <row r="359" spans="2:65" s="1" customFormat="1" ht="11.25">
      <c r="B359" s="33"/>
      <c r="C359" s="34"/>
      <c r="D359" s="187" t="s">
        <v>142</v>
      </c>
      <c r="E359" s="34"/>
      <c r="F359" s="188" t="s">
        <v>1448</v>
      </c>
      <c r="G359" s="34"/>
      <c r="H359" s="34"/>
      <c r="I359" s="103"/>
      <c r="J359" s="34"/>
      <c r="K359" s="34"/>
      <c r="L359" s="37"/>
      <c r="M359" s="189"/>
      <c r="N359" s="59"/>
      <c r="O359" s="59"/>
      <c r="P359" s="59"/>
      <c r="Q359" s="59"/>
      <c r="R359" s="59"/>
      <c r="S359" s="59"/>
      <c r="T359" s="60"/>
      <c r="AT359" s="16" t="s">
        <v>142</v>
      </c>
      <c r="AU359" s="16" t="s">
        <v>81</v>
      </c>
    </row>
    <row r="360" spans="2:65" s="1" customFormat="1" ht="16.5" customHeight="1">
      <c r="B360" s="33"/>
      <c r="C360" s="175" t="s">
        <v>596</v>
      </c>
      <c r="D360" s="175" t="s">
        <v>135</v>
      </c>
      <c r="E360" s="176" t="s">
        <v>1449</v>
      </c>
      <c r="F360" s="177" t="s">
        <v>1450</v>
      </c>
      <c r="G360" s="178" t="s">
        <v>637</v>
      </c>
      <c r="H360" s="179">
        <v>2</v>
      </c>
      <c r="I360" s="180"/>
      <c r="J360" s="181">
        <f>ROUND(I360*H360,2)</f>
        <v>0</v>
      </c>
      <c r="K360" s="177" t="s">
        <v>1</v>
      </c>
      <c r="L360" s="37"/>
      <c r="M360" s="182" t="s">
        <v>1</v>
      </c>
      <c r="N360" s="183" t="s">
        <v>43</v>
      </c>
      <c r="O360" s="59"/>
      <c r="P360" s="184">
        <f>O360*H360</f>
        <v>0</v>
      </c>
      <c r="Q360" s="184">
        <v>4.0200000000000001E-3</v>
      </c>
      <c r="R360" s="184">
        <f>Q360*H360</f>
        <v>8.0400000000000003E-3</v>
      </c>
      <c r="S360" s="184">
        <v>0</v>
      </c>
      <c r="T360" s="185">
        <f>S360*H360</f>
        <v>0</v>
      </c>
      <c r="AR360" s="16" t="s">
        <v>250</v>
      </c>
      <c r="AT360" s="16" t="s">
        <v>135</v>
      </c>
      <c r="AU360" s="16" t="s">
        <v>81</v>
      </c>
      <c r="AY360" s="16" t="s">
        <v>133</v>
      </c>
      <c r="BE360" s="186">
        <f>IF(N360="základní",J360,0)</f>
        <v>0</v>
      </c>
      <c r="BF360" s="186">
        <f>IF(N360="snížená",J360,0)</f>
        <v>0</v>
      </c>
      <c r="BG360" s="186">
        <f>IF(N360="zákl. přenesená",J360,0)</f>
        <v>0</v>
      </c>
      <c r="BH360" s="186">
        <f>IF(N360="sníž. přenesená",J360,0)</f>
        <v>0</v>
      </c>
      <c r="BI360" s="186">
        <f>IF(N360="nulová",J360,0)</f>
        <v>0</v>
      </c>
      <c r="BJ360" s="16" t="s">
        <v>79</v>
      </c>
      <c r="BK360" s="186">
        <f>ROUND(I360*H360,2)</f>
        <v>0</v>
      </c>
      <c r="BL360" s="16" t="s">
        <v>250</v>
      </c>
      <c r="BM360" s="16" t="s">
        <v>1451</v>
      </c>
    </row>
    <row r="361" spans="2:65" s="1" customFormat="1" ht="11.25">
      <c r="B361" s="33"/>
      <c r="C361" s="34"/>
      <c r="D361" s="187" t="s">
        <v>142</v>
      </c>
      <c r="E361" s="34"/>
      <c r="F361" s="188" t="s">
        <v>1452</v>
      </c>
      <c r="G361" s="34"/>
      <c r="H361" s="34"/>
      <c r="I361" s="103"/>
      <c r="J361" s="34"/>
      <c r="K361" s="34"/>
      <c r="L361" s="37"/>
      <c r="M361" s="189"/>
      <c r="N361" s="59"/>
      <c r="O361" s="59"/>
      <c r="P361" s="59"/>
      <c r="Q361" s="59"/>
      <c r="R361" s="59"/>
      <c r="S361" s="59"/>
      <c r="T361" s="60"/>
      <c r="AT361" s="16" t="s">
        <v>142</v>
      </c>
      <c r="AU361" s="16" t="s">
        <v>81</v>
      </c>
    </row>
    <row r="362" spans="2:65" s="1" customFormat="1" ht="16.5" customHeight="1">
      <c r="B362" s="33"/>
      <c r="C362" s="222" t="s">
        <v>1191</v>
      </c>
      <c r="D362" s="222" t="s">
        <v>505</v>
      </c>
      <c r="E362" s="223" t="s">
        <v>1453</v>
      </c>
      <c r="F362" s="224" t="s">
        <v>1454</v>
      </c>
      <c r="G362" s="225" t="s">
        <v>637</v>
      </c>
      <c r="H362" s="226">
        <v>1</v>
      </c>
      <c r="I362" s="227"/>
      <c r="J362" s="228">
        <f>ROUND(I362*H362,2)</f>
        <v>0</v>
      </c>
      <c r="K362" s="224" t="s">
        <v>1</v>
      </c>
      <c r="L362" s="229"/>
      <c r="M362" s="230" t="s">
        <v>1</v>
      </c>
      <c r="N362" s="231" t="s">
        <v>43</v>
      </c>
      <c r="O362" s="59"/>
      <c r="P362" s="184">
        <f>O362*H362</f>
        <v>0</v>
      </c>
      <c r="Q362" s="184">
        <v>1.7999999999999999E-2</v>
      </c>
      <c r="R362" s="184">
        <f>Q362*H362</f>
        <v>1.7999999999999999E-2</v>
      </c>
      <c r="S362" s="184">
        <v>0</v>
      </c>
      <c r="T362" s="185">
        <f>S362*H362</f>
        <v>0</v>
      </c>
      <c r="AR362" s="16" t="s">
        <v>425</v>
      </c>
      <c r="AT362" s="16" t="s">
        <v>505</v>
      </c>
      <c r="AU362" s="16" t="s">
        <v>81</v>
      </c>
      <c r="AY362" s="16" t="s">
        <v>133</v>
      </c>
      <c r="BE362" s="186">
        <f>IF(N362="základní",J362,0)</f>
        <v>0</v>
      </c>
      <c r="BF362" s="186">
        <f>IF(N362="snížená",J362,0)</f>
        <v>0</v>
      </c>
      <c r="BG362" s="186">
        <f>IF(N362="zákl. přenesená",J362,0)</f>
        <v>0</v>
      </c>
      <c r="BH362" s="186">
        <f>IF(N362="sníž. přenesená",J362,0)</f>
        <v>0</v>
      </c>
      <c r="BI362" s="186">
        <f>IF(N362="nulová",J362,0)</f>
        <v>0</v>
      </c>
      <c r="BJ362" s="16" t="s">
        <v>79</v>
      </c>
      <c r="BK362" s="186">
        <f>ROUND(I362*H362,2)</f>
        <v>0</v>
      </c>
      <c r="BL362" s="16" t="s">
        <v>250</v>
      </c>
      <c r="BM362" s="16" t="s">
        <v>1455</v>
      </c>
    </row>
    <row r="363" spans="2:65" s="1" customFormat="1" ht="11.25">
      <c r="B363" s="33"/>
      <c r="C363" s="34"/>
      <c r="D363" s="187" t="s">
        <v>142</v>
      </c>
      <c r="E363" s="34"/>
      <c r="F363" s="188" t="s">
        <v>1456</v>
      </c>
      <c r="G363" s="34"/>
      <c r="H363" s="34"/>
      <c r="I363" s="103"/>
      <c r="J363" s="34"/>
      <c r="K363" s="34"/>
      <c r="L363" s="37"/>
      <c r="M363" s="189"/>
      <c r="N363" s="59"/>
      <c r="O363" s="59"/>
      <c r="P363" s="59"/>
      <c r="Q363" s="59"/>
      <c r="R363" s="59"/>
      <c r="S363" s="59"/>
      <c r="T363" s="60"/>
      <c r="AT363" s="16" t="s">
        <v>142</v>
      </c>
      <c r="AU363" s="16" t="s">
        <v>81</v>
      </c>
    </row>
    <row r="364" spans="2:65" s="1" customFormat="1" ht="16.5" customHeight="1">
      <c r="B364" s="33"/>
      <c r="C364" s="222" t="s">
        <v>601</v>
      </c>
      <c r="D364" s="222" t="s">
        <v>505</v>
      </c>
      <c r="E364" s="223" t="s">
        <v>1457</v>
      </c>
      <c r="F364" s="224" t="s">
        <v>1458</v>
      </c>
      <c r="G364" s="225" t="s">
        <v>637</v>
      </c>
      <c r="H364" s="226">
        <v>1</v>
      </c>
      <c r="I364" s="227"/>
      <c r="J364" s="228">
        <f>ROUND(I364*H364,2)</f>
        <v>0</v>
      </c>
      <c r="K364" s="224" t="s">
        <v>1</v>
      </c>
      <c r="L364" s="229"/>
      <c r="M364" s="230" t="s">
        <v>1</v>
      </c>
      <c r="N364" s="231" t="s">
        <v>43</v>
      </c>
      <c r="O364" s="59"/>
      <c r="P364" s="184">
        <f>O364*H364</f>
        <v>0</v>
      </c>
      <c r="Q364" s="184">
        <v>6.8000000000000005E-4</v>
      </c>
      <c r="R364" s="184">
        <f>Q364*H364</f>
        <v>6.8000000000000005E-4</v>
      </c>
      <c r="S364" s="184">
        <v>0</v>
      </c>
      <c r="T364" s="185">
        <f>S364*H364</f>
        <v>0</v>
      </c>
      <c r="AR364" s="16" t="s">
        <v>188</v>
      </c>
      <c r="AT364" s="16" t="s">
        <v>505</v>
      </c>
      <c r="AU364" s="16" t="s">
        <v>81</v>
      </c>
      <c r="AY364" s="16" t="s">
        <v>133</v>
      </c>
      <c r="BE364" s="186">
        <f>IF(N364="základní",J364,0)</f>
        <v>0</v>
      </c>
      <c r="BF364" s="186">
        <f>IF(N364="snížená",J364,0)</f>
        <v>0</v>
      </c>
      <c r="BG364" s="186">
        <f>IF(N364="zákl. přenesená",J364,0)</f>
        <v>0</v>
      </c>
      <c r="BH364" s="186">
        <f>IF(N364="sníž. přenesená",J364,0)</f>
        <v>0</v>
      </c>
      <c r="BI364" s="186">
        <f>IF(N364="nulová",J364,0)</f>
        <v>0</v>
      </c>
      <c r="BJ364" s="16" t="s">
        <v>79</v>
      </c>
      <c r="BK364" s="186">
        <f>ROUND(I364*H364,2)</f>
        <v>0</v>
      </c>
      <c r="BL364" s="16" t="s">
        <v>140</v>
      </c>
      <c r="BM364" s="16" t="s">
        <v>1459</v>
      </c>
    </row>
    <row r="365" spans="2:65" s="1" customFormat="1" ht="11.25">
      <c r="B365" s="33"/>
      <c r="C365" s="34"/>
      <c r="D365" s="187" t="s">
        <v>142</v>
      </c>
      <c r="E365" s="34"/>
      <c r="F365" s="188" t="s">
        <v>1460</v>
      </c>
      <c r="G365" s="34"/>
      <c r="H365" s="34"/>
      <c r="I365" s="103"/>
      <c r="J365" s="34"/>
      <c r="K365" s="34"/>
      <c r="L365" s="37"/>
      <c r="M365" s="189"/>
      <c r="N365" s="59"/>
      <c r="O365" s="59"/>
      <c r="P365" s="59"/>
      <c r="Q365" s="59"/>
      <c r="R365" s="59"/>
      <c r="S365" s="59"/>
      <c r="T365" s="60"/>
      <c r="AT365" s="16" t="s">
        <v>142</v>
      </c>
      <c r="AU365" s="16" t="s">
        <v>81</v>
      </c>
    </row>
    <row r="366" spans="2:65" s="1" customFormat="1" ht="16.5" customHeight="1">
      <c r="B366" s="33"/>
      <c r="C366" s="175" t="s">
        <v>624</v>
      </c>
      <c r="D366" s="175" t="s">
        <v>135</v>
      </c>
      <c r="E366" s="176" t="s">
        <v>649</v>
      </c>
      <c r="F366" s="177" t="s">
        <v>1461</v>
      </c>
      <c r="G366" s="178" t="s">
        <v>637</v>
      </c>
      <c r="H366" s="179">
        <v>10</v>
      </c>
      <c r="I366" s="180"/>
      <c r="J366" s="181">
        <f>ROUND(I366*H366,2)</f>
        <v>0</v>
      </c>
      <c r="K366" s="177" t="s">
        <v>139</v>
      </c>
      <c r="L366" s="37"/>
      <c r="M366" s="182" t="s">
        <v>1</v>
      </c>
      <c r="N366" s="183" t="s">
        <v>43</v>
      </c>
      <c r="O366" s="59"/>
      <c r="P366" s="184">
        <f>O366*H366</f>
        <v>0</v>
      </c>
      <c r="Q366" s="184">
        <v>1.6100000000000001E-3</v>
      </c>
      <c r="R366" s="184">
        <f>Q366*H366</f>
        <v>1.61E-2</v>
      </c>
      <c r="S366" s="184">
        <v>0</v>
      </c>
      <c r="T366" s="185">
        <f>S366*H366</f>
        <v>0</v>
      </c>
      <c r="AR366" s="16" t="s">
        <v>140</v>
      </c>
      <c r="AT366" s="16" t="s">
        <v>135</v>
      </c>
      <c r="AU366" s="16" t="s">
        <v>81</v>
      </c>
      <c r="AY366" s="16" t="s">
        <v>133</v>
      </c>
      <c r="BE366" s="186">
        <f>IF(N366="základní",J366,0)</f>
        <v>0</v>
      </c>
      <c r="BF366" s="186">
        <f>IF(N366="snížená",J366,0)</f>
        <v>0</v>
      </c>
      <c r="BG366" s="186">
        <f>IF(N366="zákl. přenesená",J366,0)</f>
        <v>0</v>
      </c>
      <c r="BH366" s="186">
        <f>IF(N366="sníž. přenesená",J366,0)</f>
        <v>0</v>
      </c>
      <c r="BI366" s="186">
        <f>IF(N366="nulová",J366,0)</f>
        <v>0</v>
      </c>
      <c r="BJ366" s="16" t="s">
        <v>79</v>
      </c>
      <c r="BK366" s="186">
        <f>ROUND(I366*H366,2)</f>
        <v>0</v>
      </c>
      <c r="BL366" s="16" t="s">
        <v>140</v>
      </c>
      <c r="BM366" s="16" t="s">
        <v>1462</v>
      </c>
    </row>
    <row r="367" spans="2:65" s="1" customFormat="1" ht="19.5">
      <c r="B367" s="33"/>
      <c r="C367" s="34"/>
      <c r="D367" s="187" t="s">
        <v>142</v>
      </c>
      <c r="E367" s="34"/>
      <c r="F367" s="188" t="s">
        <v>1463</v>
      </c>
      <c r="G367" s="34"/>
      <c r="H367" s="34"/>
      <c r="I367" s="103"/>
      <c r="J367" s="34"/>
      <c r="K367" s="34"/>
      <c r="L367" s="37"/>
      <c r="M367" s="189"/>
      <c r="N367" s="59"/>
      <c r="O367" s="59"/>
      <c r="P367" s="59"/>
      <c r="Q367" s="59"/>
      <c r="R367" s="59"/>
      <c r="S367" s="59"/>
      <c r="T367" s="60"/>
      <c r="AT367" s="16" t="s">
        <v>142</v>
      </c>
      <c r="AU367" s="16" t="s">
        <v>81</v>
      </c>
    </row>
    <row r="368" spans="2:65" s="1" customFormat="1" ht="16.5" customHeight="1">
      <c r="B368" s="33"/>
      <c r="C368" s="222" t="s">
        <v>628</v>
      </c>
      <c r="D368" s="222" t="s">
        <v>505</v>
      </c>
      <c r="E368" s="223" t="s">
        <v>1464</v>
      </c>
      <c r="F368" s="224" t="s">
        <v>1465</v>
      </c>
      <c r="G368" s="225" t="s">
        <v>637</v>
      </c>
      <c r="H368" s="226">
        <v>1</v>
      </c>
      <c r="I368" s="227"/>
      <c r="J368" s="228">
        <f>ROUND(I368*H368,2)</f>
        <v>0</v>
      </c>
      <c r="K368" s="224" t="s">
        <v>139</v>
      </c>
      <c r="L368" s="229"/>
      <c r="M368" s="230" t="s">
        <v>1</v>
      </c>
      <c r="N368" s="231" t="s">
        <v>43</v>
      </c>
      <c r="O368" s="59"/>
      <c r="P368" s="184">
        <f>O368*H368</f>
        <v>0</v>
      </c>
      <c r="Q368" s="184">
        <v>1.6500000000000001E-2</v>
      </c>
      <c r="R368" s="184">
        <f>Q368*H368</f>
        <v>1.6500000000000001E-2</v>
      </c>
      <c r="S368" s="184">
        <v>0</v>
      </c>
      <c r="T368" s="185">
        <f>S368*H368</f>
        <v>0</v>
      </c>
      <c r="AR368" s="16" t="s">
        <v>188</v>
      </c>
      <c r="AT368" s="16" t="s">
        <v>505</v>
      </c>
      <c r="AU368" s="16" t="s">
        <v>81</v>
      </c>
      <c r="AY368" s="16" t="s">
        <v>133</v>
      </c>
      <c r="BE368" s="186">
        <f>IF(N368="základní",J368,0)</f>
        <v>0</v>
      </c>
      <c r="BF368" s="186">
        <f>IF(N368="snížená",J368,0)</f>
        <v>0</v>
      </c>
      <c r="BG368" s="186">
        <f>IF(N368="zákl. přenesená",J368,0)</f>
        <v>0</v>
      </c>
      <c r="BH368" s="186">
        <f>IF(N368="sníž. přenesená",J368,0)</f>
        <v>0</v>
      </c>
      <c r="BI368" s="186">
        <f>IF(N368="nulová",J368,0)</f>
        <v>0</v>
      </c>
      <c r="BJ368" s="16" t="s">
        <v>79</v>
      </c>
      <c r="BK368" s="186">
        <f>ROUND(I368*H368,2)</f>
        <v>0</v>
      </c>
      <c r="BL368" s="16" t="s">
        <v>140</v>
      </c>
      <c r="BM368" s="16" t="s">
        <v>1466</v>
      </c>
    </row>
    <row r="369" spans="2:65" s="1" customFormat="1" ht="11.25">
      <c r="B369" s="33"/>
      <c r="C369" s="34"/>
      <c r="D369" s="187" t="s">
        <v>142</v>
      </c>
      <c r="E369" s="34"/>
      <c r="F369" s="188" t="s">
        <v>1467</v>
      </c>
      <c r="G369" s="34"/>
      <c r="H369" s="34"/>
      <c r="I369" s="103"/>
      <c r="J369" s="34"/>
      <c r="K369" s="34"/>
      <c r="L369" s="37"/>
      <c r="M369" s="189"/>
      <c r="N369" s="59"/>
      <c r="O369" s="59"/>
      <c r="P369" s="59"/>
      <c r="Q369" s="59"/>
      <c r="R369" s="59"/>
      <c r="S369" s="59"/>
      <c r="T369" s="60"/>
      <c r="AT369" s="16" t="s">
        <v>142</v>
      </c>
      <c r="AU369" s="16" t="s">
        <v>81</v>
      </c>
    </row>
    <row r="370" spans="2:65" s="1" customFormat="1" ht="16.5" customHeight="1">
      <c r="B370" s="33"/>
      <c r="C370" s="222" t="s">
        <v>634</v>
      </c>
      <c r="D370" s="222" t="s">
        <v>505</v>
      </c>
      <c r="E370" s="223" t="s">
        <v>657</v>
      </c>
      <c r="F370" s="224" t="s">
        <v>1468</v>
      </c>
      <c r="G370" s="225" t="s">
        <v>637</v>
      </c>
      <c r="H370" s="226">
        <v>3</v>
      </c>
      <c r="I370" s="227"/>
      <c r="J370" s="228">
        <f>ROUND(I370*H370,2)</f>
        <v>0</v>
      </c>
      <c r="K370" s="224" t="s">
        <v>1</v>
      </c>
      <c r="L370" s="229"/>
      <c r="M370" s="230" t="s">
        <v>1</v>
      </c>
      <c r="N370" s="231" t="s">
        <v>43</v>
      </c>
      <c r="O370" s="59"/>
      <c r="P370" s="184">
        <f>O370*H370</f>
        <v>0</v>
      </c>
      <c r="Q370" s="184">
        <v>1.6500000000000001E-2</v>
      </c>
      <c r="R370" s="184">
        <f>Q370*H370</f>
        <v>4.9500000000000002E-2</v>
      </c>
      <c r="S370" s="184">
        <v>0</v>
      </c>
      <c r="T370" s="185">
        <f>S370*H370</f>
        <v>0</v>
      </c>
      <c r="AR370" s="16" t="s">
        <v>188</v>
      </c>
      <c r="AT370" s="16" t="s">
        <v>505</v>
      </c>
      <c r="AU370" s="16" t="s">
        <v>81</v>
      </c>
      <c r="AY370" s="16" t="s">
        <v>133</v>
      </c>
      <c r="BE370" s="186">
        <f>IF(N370="základní",J370,0)</f>
        <v>0</v>
      </c>
      <c r="BF370" s="186">
        <f>IF(N370="snížená",J370,0)</f>
        <v>0</v>
      </c>
      <c r="BG370" s="186">
        <f>IF(N370="zákl. přenesená",J370,0)</f>
        <v>0</v>
      </c>
      <c r="BH370" s="186">
        <f>IF(N370="sníž. přenesená",J370,0)</f>
        <v>0</v>
      </c>
      <c r="BI370" s="186">
        <f>IF(N370="nulová",J370,0)</f>
        <v>0</v>
      </c>
      <c r="BJ370" s="16" t="s">
        <v>79</v>
      </c>
      <c r="BK370" s="186">
        <f>ROUND(I370*H370,2)</f>
        <v>0</v>
      </c>
      <c r="BL370" s="16" t="s">
        <v>140</v>
      </c>
      <c r="BM370" s="16" t="s">
        <v>1469</v>
      </c>
    </row>
    <row r="371" spans="2:65" s="1" customFormat="1" ht="11.25">
      <c r="B371" s="33"/>
      <c r="C371" s="34"/>
      <c r="D371" s="187" t="s">
        <v>142</v>
      </c>
      <c r="E371" s="34"/>
      <c r="F371" s="188" t="s">
        <v>1468</v>
      </c>
      <c r="G371" s="34"/>
      <c r="H371" s="34"/>
      <c r="I371" s="103"/>
      <c r="J371" s="34"/>
      <c r="K371" s="34"/>
      <c r="L371" s="37"/>
      <c r="M371" s="189"/>
      <c r="N371" s="59"/>
      <c r="O371" s="59"/>
      <c r="P371" s="59"/>
      <c r="Q371" s="59"/>
      <c r="R371" s="59"/>
      <c r="S371" s="59"/>
      <c r="T371" s="60"/>
      <c r="AT371" s="16" t="s">
        <v>142</v>
      </c>
      <c r="AU371" s="16" t="s">
        <v>81</v>
      </c>
    </row>
    <row r="372" spans="2:65" s="1" customFormat="1" ht="16.5" customHeight="1">
      <c r="B372" s="33"/>
      <c r="C372" s="222" t="s">
        <v>640</v>
      </c>
      <c r="D372" s="222" t="s">
        <v>505</v>
      </c>
      <c r="E372" s="223" t="s">
        <v>1470</v>
      </c>
      <c r="F372" s="224" t="s">
        <v>1471</v>
      </c>
      <c r="G372" s="225" t="s">
        <v>637</v>
      </c>
      <c r="H372" s="226">
        <v>2</v>
      </c>
      <c r="I372" s="227"/>
      <c r="J372" s="228">
        <f>ROUND(I372*H372,2)</f>
        <v>0</v>
      </c>
      <c r="K372" s="224" t="s">
        <v>139</v>
      </c>
      <c r="L372" s="229"/>
      <c r="M372" s="230" t="s">
        <v>1</v>
      </c>
      <c r="N372" s="231" t="s">
        <v>43</v>
      </c>
      <c r="O372" s="59"/>
      <c r="P372" s="184">
        <f>O372*H372</f>
        <v>0</v>
      </c>
      <c r="Q372" s="184">
        <v>2.5899999999999999E-2</v>
      </c>
      <c r="R372" s="184">
        <f>Q372*H372</f>
        <v>5.1799999999999999E-2</v>
      </c>
      <c r="S372" s="184">
        <v>0</v>
      </c>
      <c r="T372" s="185">
        <f>S372*H372</f>
        <v>0</v>
      </c>
      <c r="AR372" s="16" t="s">
        <v>188</v>
      </c>
      <c r="AT372" s="16" t="s">
        <v>505</v>
      </c>
      <c r="AU372" s="16" t="s">
        <v>81</v>
      </c>
      <c r="AY372" s="16" t="s">
        <v>133</v>
      </c>
      <c r="BE372" s="186">
        <f>IF(N372="základní",J372,0)</f>
        <v>0</v>
      </c>
      <c r="BF372" s="186">
        <f>IF(N372="snížená",J372,0)</f>
        <v>0</v>
      </c>
      <c r="BG372" s="186">
        <f>IF(N372="zákl. přenesená",J372,0)</f>
        <v>0</v>
      </c>
      <c r="BH372" s="186">
        <f>IF(N372="sníž. přenesená",J372,0)</f>
        <v>0</v>
      </c>
      <c r="BI372" s="186">
        <f>IF(N372="nulová",J372,0)</f>
        <v>0</v>
      </c>
      <c r="BJ372" s="16" t="s">
        <v>79</v>
      </c>
      <c r="BK372" s="186">
        <f>ROUND(I372*H372,2)</f>
        <v>0</v>
      </c>
      <c r="BL372" s="16" t="s">
        <v>140</v>
      </c>
      <c r="BM372" s="16" t="s">
        <v>1472</v>
      </c>
    </row>
    <row r="373" spans="2:65" s="1" customFormat="1" ht="11.25">
      <c r="B373" s="33"/>
      <c r="C373" s="34"/>
      <c r="D373" s="187" t="s">
        <v>142</v>
      </c>
      <c r="E373" s="34"/>
      <c r="F373" s="188" t="s">
        <v>1471</v>
      </c>
      <c r="G373" s="34"/>
      <c r="H373" s="34"/>
      <c r="I373" s="103"/>
      <c r="J373" s="34"/>
      <c r="K373" s="34"/>
      <c r="L373" s="37"/>
      <c r="M373" s="189"/>
      <c r="N373" s="59"/>
      <c r="O373" s="59"/>
      <c r="P373" s="59"/>
      <c r="Q373" s="59"/>
      <c r="R373" s="59"/>
      <c r="S373" s="59"/>
      <c r="T373" s="60"/>
      <c r="AT373" s="16" t="s">
        <v>142</v>
      </c>
      <c r="AU373" s="16" t="s">
        <v>81</v>
      </c>
    </row>
    <row r="374" spans="2:65" s="1" customFormat="1" ht="16.5" customHeight="1">
      <c r="B374" s="33"/>
      <c r="C374" s="222" t="s">
        <v>644</v>
      </c>
      <c r="D374" s="222" t="s">
        <v>505</v>
      </c>
      <c r="E374" s="223" t="s">
        <v>1473</v>
      </c>
      <c r="F374" s="224" t="s">
        <v>1474</v>
      </c>
      <c r="G374" s="225" t="s">
        <v>637</v>
      </c>
      <c r="H374" s="226">
        <v>1</v>
      </c>
      <c r="I374" s="227"/>
      <c r="J374" s="228">
        <f>ROUND(I374*H374,2)</f>
        <v>0</v>
      </c>
      <c r="K374" s="224" t="s">
        <v>139</v>
      </c>
      <c r="L374" s="229"/>
      <c r="M374" s="230" t="s">
        <v>1</v>
      </c>
      <c r="N374" s="231" t="s">
        <v>43</v>
      </c>
      <c r="O374" s="59"/>
      <c r="P374" s="184">
        <f>O374*H374</f>
        <v>0</v>
      </c>
      <c r="Q374" s="184">
        <v>1.06E-2</v>
      </c>
      <c r="R374" s="184">
        <f>Q374*H374</f>
        <v>1.06E-2</v>
      </c>
      <c r="S374" s="184">
        <v>0</v>
      </c>
      <c r="T374" s="185">
        <f>S374*H374</f>
        <v>0</v>
      </c>
      <c r="AR374" s="16" t="s">
        <v>188</v>
      </c>
      <c r="AT374" s="16" t="s">
        <v>505</v>
      </c>
      <c r="AU374" s="16" t="s">
        <v>81</v>
      </c>
      <c r="AY374" s="16" t="s">
        <v>133</v>
      </c>
      <c r="BE374" s="186">
        <f>IF(N374="základní",J374,0)</f>
        <v>0</v>
      </c>
      <c r="BF374" s="186">
        <f>IF(N374="snížená",J374,0)</f>
        <v>0</v>
      </c>
      <c r="BG374" s="186">
        <f>IF(N374="zákl. přenesená",J374,0)</f>
        <v>0</v>
      </c>
      <c r="BH374" s="186">
        <f>IF(N374="sníž. přenesená",J374,0)</f>
        <v>0</v>
      </c>
      <c r="BI374" s="186">
        <f>IF(N374="nulová",J374,0)</f>
        <v>0</v>
      </c>
      <c r="BJ374" s="16" t="s">
        <v>79</v>
      </c>
      <c r="BK374" s="186">
        <f>ROUND(I374*H374,2)</f>
        <v>0</v>
      </c>
      <c r="BL374" s="16" t="s">
        <v>140</v>
      </c>
      <c r="BM374" s="16" t="s">
        <v>1475</v>
      </c>
    </row>
    <row r="375" spans="2:65" s="1" customFormat="1" ht="11.25">
      <c r="B375" s="33"/>
      <c r="C375" s="34"/>
      <c r="D375" s="187" t="s">
        <v>142</v>
      </c>
      <c r="E375" s="34"/>
      <c r="F375" s="188" t="s">
        <v>1474</v>
      </c>
      <c r="G375" s="34"/>
      <c r="H375" s="34"/>
      <c r="I375" s="103"/>
      <c r="J375" s="34"/>
      <c r="K375" s="34"/>
      <c r="L375" s="37"/>
      <c r="M375" s="189"/>
      <c r="N375" s="59"/>
      <c r="O375" s="59"/>
      <c r="P375" s="59"/>
      <c r="Q375" s="59"/>
      <c r="R375" s="59"/>
      <c r="S375" s="59"/>
      <c r="T375" s="60"/>
      <c r="AT375" s="16" t="s">
        <v>142</v>
      </c>
      <c r="AU375" s="16" t="s">
        <v>81</v>
      </c>
    </row>
    <row r="376" spans="2:65" s="1" customFormat="1" ht="16.5" customHeight="1">
      <c r="B376" s="33"/>
      <c r="C376" s="222" t="s">
        <v>648</v>
      </c>
      <c r="D376" s="222" t="s">
        <v>505</v>
      </c>
      <c r="E376" s="223" t="s">
        <v>1476</v>
      </c>
      <c r="F376" s="224" t="s">
        <v>1477</v>
      </c>
      <c r="G376" s="225" t="s">
        <v>637</v>
      </c>
      <c r="H376" s="226">
        <v>2</v>
      </c>
      <c r="I376" s="227"/>
      <c r="J376" s="228">
        <f>ROUND(I376*H376,2)</f>
        <v>0</v>
      </c>
      <c r="K376" s="224" t="s">
        <v>139</v>
      </c>
      <c r="L376" s="229"/>
      <c r="M376" s="230" t="s">
        <v>1</v>
      </c>
      <c r="N376" s="231" t="s">
        <v>43</v>
      </c>
      <c r="O376" s="59"/>
      <c r="P376" s="184">
        <f>O376*H376</f>
        <v>0</v>
      </c>
      <c r="Q376" s="184">
        <v>1.12E-2</v>
      </c>
      <c r="R376" s="184">
        <f>Q376*H376</f>
        <v>2.24E-2</v>
      </c>
      <c r="S376" s="184">
        <v>0</v>
      </c>
      <c r="T376" s="185">
        <f>S376*H376</f>
        <v>0</v>
      </c>
      <c r="AR376" s="16" t="s">
        <v>188</v>
      </c>
      <c r="AT376" s="16" t="s">
        <v>505</v>
      </c>
      <c r="AU376" s="16" t="s">
        <v>81</v>
      </c>
      <c r="AY376" s="16" t="s">
        <v>133</v>
      </c>
      <c r="BE376" s="186">
        <f>IF(N376="základní",J376,0)</f>
        <v>0</v>
      </c>
      <c r="BF376" s="186">
        <f>IF(N376="snížená",J376,0)</f>
        <v>0</v>
      </c>
      <c r="BG376" s="186">
        <f>IF(N376="zákl. přenesená",J376,0)</f>
        <v>0</v>
      </c>
      <c r="BH376" s="186">
        <f>IF(N376="sníž. přenesená",J376,0)</f>
        <v>0</v>
      </c>
      <c r="BI376" s="186">
        <f>IF(N376="nulová",J376,0)</f>
        <v>0</v>
      </c>
      <c r="BJ376" s="16" t="s">
        <v>79</v>
      </c>
      <c r="BK376" s="186">
        <f>ROUND(I376*H376,2)</f>
        <v>0</v>
      </c>
      <c r="BL376" s="16" t="s">
        <v>140</v>
      </c>
      <c r="BM376" s="16" t="s">
        <v>1478</v>
      </c>
    </row>
    <row r="377" spans="2:65" s="1" customFormat="1" ht="11.25">
      <c r="B377" s="33"/>
      <c r="C377" s="34"/>
      <c r="D377" s="187" t="s">
        <v>142</v>
      </c>
      <c r="E377" s="34"/>
      <c r="F377" s="188" t="s">
        <v>1477</v>
      </c>
      <c r="G377" s="34"/>
      <c r="H377" s="34"/>
      <c r="I377" s="103"/>
      <c r="J377" s="34"/>
      <c r="K377" s="34"/>
      <c r="L377" s="37"/>
      <c r="M377" s="189"/>
      <c r="N377" s="59"/>
      <c r="O377" s="59"/>
      <c r="P377" s="59"/>
      <c r="Q377" s="59"/>
      <c r="R377" s="59"/>
      <c r="S377" s="59"/>
      <c r="T377" s="60"/>
      <c r="AT377" s="16" t="s">
        <v>142</v>
      </c>
      <c r="AU377" s="16" t="s">
        <v>81</v>
      </c>
    </row>
    <row r="378" spans="2:65" s="1" customFormat="1" ht="16.5" customHeight="1">
      <c r="B378" s="33"/>
      <c r="C378" s="175" t="s">
        <v>652</v>
      </c>
      <c r="D378" s="175" t="s">
        <v>135</v>
      </c>
      <c r="E378" s="176" t="s">
        <v>1479</v>
      </c>
      <c r="F378" s="177" t="s">
        <v>1480</v>
      </c>
      <c r="G378" s="178" t="s">
        <v>637</v>
      </c>
      <c r="H378" s="179">
        <v>1</v>
      </c>
      <c r="I378" s="180"/>
      <c r="J378" s="181">
        <f>ROUND(I378*H378,2)</f>
        <v>0</v>
      </c>
      <c r="K378" s="177" t="s">
        <v>139</v>
      </c>
      <c r="L378" s="37"/>
      <c r="M378" s="182" t="s">
        <v>1</v>
      </c>
      <c r="N378" s="183" t="s">
        <v>43</v>
      </c>
      <c r="O378" s="59"/>
      <c r="P378" s="184">
        <f>O378*H378</f>
        <v>0</v>
      </c>
      <c r="Q378" s="184">
        <v>1.0200000000000001E-3</v>
      </c>
      <c r="R378" s="184">
        <f>Q378*H378</f>
        <v>1.0200000000000001E-3</v>
      </c>
      <c r="S378" s="184">
        <v>0</v>
      </c>
      <c r="T378" s="185">
        <f>S378*H378</f>
        <v>0</v>
      </c>
      <c r="AR378" s="16" t="s">
        <v>140</v>
      </c>
      <c r="AT378" s="16" t="s">
        <v>135</v>
      </c>
      <c r="AU378" s="16" t="s">
        <v>81</v>
      </c>
      <c r="AY378" s="16" t="s">
        <v>133</v>
      </c>
      <c r="BE378" s="186">
        <f>IF(N378="základní",J378,0)</f>
        <v>0</v>
      </c>
      <c r="BF378" s="186">
        <f>IF(N378="snížená",J378,0)</f>
        <v>0</v>
      </c>
      <c r="BG378" s="186">
        <f>IF(N378="zákl. přenesená",J378,0)</f>
        <v>0</v>
      </c>
      <c r="BH378" s="186">
        <f>IF(N378="sníž. přenesená",J378,0)</f>
        <v>0</v>
      </c>
      <c r="BI378" s="186">
        <f>IF(N378="nulová",J378,0)</f>
        <v>0</v>
      </c>
      <c r="BJ378" s="16" t="s">
        <v>79</v>
      </c>
      <c r="BK378" s="186">
        <f>ROUND(I378*H378,2)</f>
        <v>0</v>
      </c>
      <c r="BL378" s="16" t="s">
        <v>140</v>
      </c>
      <c r="BM378" s="16" t="s">
        <v>1481</v>
      </c>
    </row>
    <row r="379" spans="2:65" s="1" customFormat="1" ht="19.5">
      <c r="B379" s="33"/>
      <c r="C379" s="34"/>
      <c r="D379" s="187" t="s">
        <v>142</v>
      </c>
      <c r="E379" s="34"/>
      <c r="F379" s="188" t="s">
        <v>1482</v>
      </c>
      <c r="G379" s="34"/>
      <c r="H379" s="34"/>
      <c r="I379" s="103"/>
      <c r="J379" s="34"/>
      <c r="K379" s="34"/>
      <c r="L379" s="37"/>
      <c r="M379" s="189"/>
      <c r="N379" s="59"/>
      <c r="O379" s="59"/>
      <c r="P379" s="59"/>
      <c r="Q379" s="59"/>
      <c r="R379" s="59"/>
      <c r="S379" s="59"/>
      <c r="T379" s="60"/>
      <c r="AT379" s="16" t="s">
        <v>142</v>
      </c>
      <c r="AU379" s="16" t="s">
        <v>81</v>
      </c>
    </row>
    <row r="380" spans="2:65" s="1" customFormat="1" ht="16.5" customHeight="1">
      <c r="B380" s="33"/>
      <c r="C380" s="222" t="s">
        <v>656</v>
      </c>
      <c r="D380" s="222" t="s">
        <v>505</v>
      </c>
      <c r="E380" s="223" t="s">
        <v>1483</v>
      </c>
      <c r="F380" s="224" t="s">
        <v>1484</v>
      </c>
      <c r="G380" s="225" t="s">
        <v>637</v>
      </c>
      <c r="H380" s="226">
        <v>1</v>
      </c>
      <c r="I380" s="227"/>
      <c r="J380" s="228">
        <f>ROUND(I380*H380,2)</f>
        <v>0</v>
      </c>
      <c r="K380" s="224" t="s">
        <v>139</v>
      </c>
      <c r="L380" s="229"/>
      <c r="M380" s="230" t="s">
        <v>1</v>
      </c>
      <c r="N380" s="231" t="s">
        <v>43</v>
      </c>
      <c r="O380" s="59"/>
      <c r="P380" s="184">
        <f>O380*H380</f>
        <v>0</v>
      </c>
      <c r="Q380" s="184">
        <v>1.49E-2</v>
      </c>
      <c r="R380" s="184">
        <f>Q380*H380</f>
        <v>1.49E-2</v>
      </c>
      <c r="S380" s="184">
        <v>0</v>
      </c>
      <c r="T380" s="185">
        <f>S380*H380</f>
        <v>0</v>
      </c>
      <c r="AR380" s="16" t="s">
        <v>188</v>
      </c>
      <c r="AT380" s="16" t="s">
        <v>505</v>
      </c>
      <c r="AU380" s="16" t="s">
        <v>81</v>
      </c>
      <c r="AY380" s="16" t="s">
        <v>133</v>
      </c>
      <c r="BE380" s="186">
        <f>IF(N380="základní",J380,0)</f>
        <v>0</v>
      </c>
      <c r="BF380" s="186">
        <f>IF(N380="snížená",J380,0)</f>
        <v>0</v>
      </c>
      <c r="BG380" s="186">
        <f>IF(N380="zákl. přenesená",J380,0)</f>
        <v>0</v>
      </c>
      <c r="BH380" s="186">
        <f>IF(N380="sníž. přenesená",J380,0)</f>
        <v>0</v>
      </c>
      <c r="BI380" s="186">
        <f>IF(N380="nulová",J380,0)</f>
        <v>0</v>
      </c>
      <c r="BJ380" s="16" t="s">
        <v>79</v>
      </c>
      <c r="BK380" s="186">
        <f>ROUND(I380*H380,2)</f>
        <v>0</v>
      </c>
      <c r="BL380" s="16" t="s">
        <v>140</v>
      </c>
      <c r="BM380" s="16" t="s">
        <v>1485</v>
      </c>
    </row>
    <row r="381" spans="2:65" s="1" customFormat="1" ht="11.25">
      <c r="B381" s="33"/>
      <c r="C381" s="34"/>
      <c r="D381" s="187" t="s">
        <v>142</v>
      </c>
      <c r="E381" s="34"/>
      <c r="F381" s="188" t="s">
        <v>1484</v>
      </c>
      <c r="G381" s="34"/>
      <c r="H381" s="34"/>
      <c r="I381" s="103"/>
      <c r="J381" s="34"/>
      <c r="K381" s="34"/>
      <c r="L381" s="37"/>
      <c r="M381" s="189"/>
      <c r="N381" s="59"/>
      <c r="O381" s="59"/>
      <c r="P381" s="59"/>
      <c r="Q381" s="59"/>
      <c r="R381" s="59"/>
      <c r="S381" s="59"/>
      <c r="T381" s="60"/>
      <c r="AT381" s="16" t="s">
        <v>142</v>
      </c>
      <c r="AU381" s="16" t="s">
        <v>81</v>
      </c>
    </row>
    <row r="382" spans="2:65" s="12" customFormat="1" ht="11.25">
      <c r="B382" s="200"/>
      <c r="C382" s="201"/>
      <c r="D382" s="187" t="s">
        <v>144</v>
      </c>
      <c r="E382" s="202" t="s">
        <v>1</v>
      </c>
      <c r="F382" s="203" t="s">
        <v>79</v>
      </c>
      <c r="G382" s="201"/>
      <c r="H382" s="204">
        <v>1</v>
      </c>
      <c r="I382" s="205"/>
      <c r="J382" s="201"/>
      <c r="K382" s="201"/>
      <c r="L382" s="206"/>
      <c r="M382" s="207"/>
      <c r="N382" s="208"/>
      <c r="O382" s="208"/>
      <c r="P382" s="208"/>
      <c r="Q382" s="208"/>
      <c r="R382" s="208"/>
      <c r="S382" s="208"/>
      <c r="T382" s="209"/>
      <c r="AT382" s="210" t="s">
        <v>144</v>
      </c>
      <c r="AU382" s="210" t="s">
        <v>81</v>
      </c>
      <c r="AV382" s="12" t="s">
        <v>81</v>
      </c>
      <c r="AW382" s="12" t="s">
        <v>33</v>
      </c>
      <c r="AX382" s="12" t="s">
        <v>79</v>
      </c>
      <c r="AY382" s="210" t="s">
        <v>133</v>
      </c>
    </row>
    <row r="383" spans="2:65" s="1" customFormat="1" ht="16.5" customHeight="1">
      <c r="B383" s="33"/>
      <c r="C383" s="175" t="s">
        <v>660</v>
      </c>
      <c r="D383" s="175" t="s">
        <v>135</v>
      </c>
      <c r="E383" s="176" t="s">
        <v>1486</v>
      </c>
      <c r="F383" s="177" t="s">
        <v>1487</v>
      </c>
      <c r="G383" s="178" t="s">
        <v>196</v>
      </c>
      <c r="H383" s="179">
        <v>395.5</v>
      </c>
      <c r="I383" s="180"/>
      <c r="J383" s="181">
        <f>ROUND(I383*H383,2)</f>
        <v>0</v>
      </c>
      <c r="K383" s="177" t="s">
        <v>1</v>
      </c>
      <c r="L383" s="37"/>
      <c r="M383" s="182" t="s">
        <v>1</v>
      </c>
      <c r="N383" s="183" t="s">
        <v>43</v>
      </c>
      <c r="O383" s="59"/>
      <c r="P383" s="184">
        <f>O383*H383</f>
        <v>0</v>
      </c>
      <c r="Q383" s="184">
        <v>0</v>
      </c>
      <c r="R383" s="184">
        <f>Q383*H383</f>
        <v>0</v>
      </c>
      <c r="S383" s="184">
        <v>0</v>
      </c>
      <c r="T383" s="185">
        <f>S383*H383</f>
        <v>0</v>
      </c>
      <c r="AR383" s="16" t="s">
        <v>140</v>
      </c>
      <c r="AT383" s="16" t="s">
        <v>135</v>
      </c>
      <c r="AU383" s="16" t="s">
        <v>81</v>
      </c>
      <c r="AY383" s="16" t="s">
        <v>133</v>
      </c>
      <c r="BE383" s="186">
        <f>IF(N383="základní",J383,0)</f>
        <v>0</v>
      </c>
      <c r="BF383" s="186">
        <f>IF(N383="snížená",J383,0)</f>
        <v>0</v>
      </c>
      <c r="BG383" s="186">
        <f>IF(N383="zákl. přenesená",J383,0)</f>
        <v>0</v>
      </c>
      <c r="BH383" s="186">
        <f>IF(N383="sníž. přenesená",J383,0)</f>
        <v>0</v>
      </c>
      <c r="BI383" s="186">
        <f>IF(N383="nulová",J383,0)</f>
        <v>0</v>
      </c>
      <c r="BJ383" s="16" t="s">
        <v>79</v>
      </c>
      <c r="BK383" s="186">
        <f>ROUND(I383*H383,2)</f>
        <v>0</v>
      </c>
      <c r="BL383" s="16" t="s">
        <v>140</v>
      </c>
      <c r="BM383" s="16" t="s">
        <v>1488</v>
      </c>
    </row>
    <row r="384" spans="2:65" s="1" customFormat="1" ht="11.25">
      <c r="B384" s="33"/>
      <c r="C384" s="34"/>
      <c r="D384" s="187" t="s">
        <v>142</v>
      </c>
      <c r="E384" s="34"/>
      <c r="F384" s="188" t="s">
        <v>1489</v>
      </c>
      <c r="G384" s="34"/>
      <c r="H384" s="34"/>
      <c r="I384" s="103"/>
      <c r="J384" s="34"/>
      <c r="K384" s="34"/>
      <c r="L384" s="37"/>
      <c r="M384" s="189"/>
      <c r="N384" s="59"/>
      <c r="O384" s="59"/>
      <c r="P384" s="59"/>
      <c r="Q384" s="59"/>
      <c r="R384" s="59"/>
      <c r="S384" s="59"/>
      <c r="T384" s="60"/>
      <c r="AT384" s="16" t="s">
        <v>142</v>
      </c>
      <c r="AU384" s="16" t="s">
        <v>81</v>
      </c>
    </row>
    <row r="385" spans="2:65" s="1" customFormat="1" ht="16.5" customHeight="1">
      <c r="B385" s="33"/>
      <c r="C385" s="222" t="s">
        <v>664</v>
      </c>
      <c r="D385" s="222" t="s">
        <v>505</v>
      </c>
      <c r="E385" s="223" t="s">
        <v>1490</v>
      </c>
      <c r="F385" s="224" t="s">
        <v>1491</v>
      </c>
      <c r="G385" s="225" t="s">
        <v>196</v>
      </c>
      <c r="H385" s="226">
        <v>395.5</v>
      </c>
      <c r="I385" s="227"/>
      <c r="J385" s="228">
        <f>ROUND(I385*H385,2)</f>
        <v>0</v>
      </c>
      <c r="K385" s="224" t="s">
        <v>139</v>
      </c>
      <c r="L385" s="229"/>
      <c r="M385" s="230" t="s">
        <v>1</v>
      </c>
      <c r="N385" s="231" t="s">
        <v>43</v>
      </c>
      <c r="O385" s="59"/>
      <c r="P385" s="184">
        <f>O385*H385</f>
        <v>0</v>
      </c>
      <c r="Q385" s="184">
        <v>1.47E-3</v>
      </c>
      <c r="R385" s="184">
        <f>Q385*H385</f>
        <v>0.58138499999999993</v>
      </c>
      <c r="S385" s="184">
        <v>0</v>
      </c>
      <c r="T385" s="185">
        <f>S385*H385</f>
        <v>0</v>
      </c>
      <c r="AR385" s="16" t="s">
        <v>188</v>
      </c>
      <c r="AT385" s="16" t="s">
        <v>505</v>
      </c>
      <c r="AU385" s="16" t="s">
        <v>81</v>
      </c>
      <c r="AY385" s="16" t="s">
        <v>133</v>
      </c>
      <c r="BE385" s="186">
        <f>IF(N385="základní",J385,0)</f>
        <v>0</v>
      </c>
      <c r="BF385" s="186">
        <f>IF(N385="snížená",J385,0)</f>
        <v>0</v>
      </c>
      <c r="BG385" s="186">
        <f>IF(N385="zákl. přenesená",J385,0)</f>
        <v>0</v>
      </c>
      <c r="BH385" s="186">
        <f>IF(N385="sníž. přenesená",J385,0)</f>
        <v>0</v>
      </c>
      <c r="BI385" s="186">
        <f>IF(N385="nulová",J385,0)</f>
        <v>0</v>
      </c>
      <c r="BJ385" s="16" t="s">
        <v>79</v>
      </c>
      <c r="BK385" s="186">
        <f>ROUND(I385*H385,2)</f>
        <v>0</v>
      </c>
      <c r="BL385" s="16" t="s">
        <v>140</v>
      </c>
      <c r="BM385" s="16" t="s">
        <v>1492</v>
      </c>
    </row>
    <row r="386" spans="2:65" s="1" customFormat="1" ht="11.25">
      <c r="B386" s="33"/>
      <c r="C386" s="34"/>
      <c r="D386" s="187" t="s">
        <v>142</v>
      </c>
      <c r="E386" s="34"/>
      <c r="F386" s="188" t="s">
        <v>1491</v>
      </c>
      <c r="G386" s="34"/>
      <c r="H386" s="34"/>
      <c r="I386" s="103"/>
      <c r="J386" s="34"/>
      <c r="K386" s="34"/>
      <c r="L386" s="37"/>
      <c r="M386" s="189"/>
      <c r="N386" s="59"/>
      <c r="O386" s="59"/>
      <c r="P386" s="59"/>
      <c r="Q386" s="59"/>
      <c r="R386" s="59"/>
      <c r="S386" s="59"/>
      <c r="T386" s="60"/>
      <c r="AT386" s="16" t="s">
        <v>142</v>
      </c>
      <c r="AU386" s="16" t="s">
        <v>81</v>
      </c>
    </row>
    <row r="387" spans="2:65" s="1" customFormat="1" ht="16.5" customHeight="1">
      <c r="B387" s="33"/>
      <c r="C387" s="175" t="s">
        <v>668</v>
      </c>
      <c r="D387" s="175" t="s">
        <v>135</v>
      </c>
      <c r="E387" s="176" t="s">
        <v>1493</v>
      </c>
      <c r="F387" s="177" t="s">
        <v>1494</v>
      </c>
      <c r="G387" s="178" t="s">
        <v>637</v>
      </c>
      <c r="H387" s="179">
        <v>4</v>
      </c>
      <c r="I387" s="180"/>
      <c r="J387" s="181">
        <f>ROUND(I387*H387,2)</f>
        <v>0</v>
      </c>
      <c r="K387" s="177" t="s">
        <v>1</v>
      </c>
      <c r="L387" s="37"/>
      <c r="M387" s="182" t="s">
        <v>1</v>
      </c>
      <c r="N387" s="183" t="s">
        <v>43</v>
      </c>
      <c r="O387" s="59"/>
      <c r="P387" s="184">
        <f>O387*H387</f>
        <v>0</v>
      </c>
      <c r="Q387" s="184">
        <v>0</v>
      </c>
      <c r="R387" s="184">
        <f>Q387*H387</f>
        <v>0</v>
      </c>
      <c r="S387" s="184">
        <v>0</v>
      </c>
      <c r="T387" s="185">
        <f>S387*H387</f>
        <v>0</v>
      </c>
      <c r="AR387" s="16" t="s">
        <v>140</v>
      </c>
      <c r="AT387" s="16" t="s">
        <v>135</v>
      </c>
      <c r="AU387" s="16" t="s">
        <v>81</v>
      </c>
      <c r="AY387" s="16" t="s">
        <v>133</v>
      </c>
      <c r="BE387" s="186">
        <f>IF(N387="základní",J387,0)</f>
        <v>0</v>
      </c>
      <c r="BF387" s="186">
        <f>IF(N387="snížená",J387,0)</f>
        <v>0</v>
      </c>
      <c r="BG387" s="186">
        <f>IF(N387="zákl. přenesená",J387,0)</f>
        <v>0</v>
      </c>
      <c r="BH387" s="186">
        <f>IF(N387="sníž. přenesená",J387,0)</f>
        <v>0</v>
      </c>
      <c r="BI387" s="186">
        <f>IF(N387="nulová",J387,0)</f>
        <v>0</v>
      </c>
      <c r="BJ387" s="16" t="s">
        <v>79</v>
      </c>
      <c r="BK387" s="186">
        <f>ROUND(I387*H387,2)</f>
        <v>0</v>
      </c>
      <c r="BL387" s="16" t="s">
        <v>140</v>
      </c>
      <c r="BM387" s="16" t="s">
        <v>1495</v>
      </c>
    </row>
    <row r="388" spans="2:65" s="1" customFormat="1" ht="19.5">
      <c r="B388" s="33"/>
      <c r="C388" s="34"/>
      <c r="D388" s="187" t="s">
        <v>142</v>
      </c>
      <c r="E388" s="34"/>
      <c r="F388" s="188" t="s">
        <v>1496</v>
      </c>
      <c r="G388" s="34"/>
      <c r="H388" s="34"/>
      <c r="I388" s="103"/>
      <c r="J388" s="34"/>
      <c r="K388" s="34"/>
      <c r="L388" s="37"/>
      <c r="M388" s="189"/>
      <c r="N388" s="59"/>
      <c r="O388" s="59"/>
      <c r="P388" s="59"/>
      <c r="Q388" s="59"/>
      <c r="R388" s="59"/>
      <c r="S388" s="59"/>
      <c r="T388" s="60"/>
      <c r="AT388" s="16" t="s">
        <v>142</v>
      </c>
      <c r="AU388" s="16" t="s">
        <v>81</v>
      </c>
    </row>
    <row r="389" spans="2:65" s="1" customFormat="1" ht="16.5" customHeight="1">
      <c r="B389" s="33"/>
      <c r="C389" s="222" t="s">
        <v>673</v>
      </c>
      <c r="D389" s="222" t="s">
        <v>505</v>
      </c>
      <c r="E389" s="223" t="s">
        <v>1497</v>
      </c>
      <c r="F389" s="224" t="s">
        <v>1498</v>
      </c>
      <c r="G389" s="225" t="s">
        <v>637</v>
      </c>
      <c r="H389" s="226">
        <v>2</v>
      </c>
      <c r="I389" s="227"/>
      <c r="J389" s="228">
        <f>ROUND(I389*H389,2)</f>
        <v>0</v>
      </c>
      <c r="K389" s="224" t="s">
        <v>139</v>
      </c>
      <c r="L389" s="229"/>
      <c r="M389" s="230" t="s">
        <v>1</v>
      </c>
      <c r="N389" s="231" t="s">
        <v>43</v>
      </c>
      <c r="O389" s="59"/>
      <c r="P389" s="184">
        <f>O389*H389</f>
        <v>0</v>
      </c>
      <c r="Q389" s="184">
        <v>6.8000000000000005E-4</v>
      </c>
      <c r="R389" s="184">
        <f>Q389*H389</f>
        <v>1.3600000000000001E-3</v>
      </c>
      <c r="S389" s="184">
        <v>0</v>
      </c>
      <c r="T389" s="185">
        <f>S389*H389</f>
        <v>0</v>
      </c>
      <c r="AR389" s="16" t="s">
        <v>188</v>
      </c>
      <c r="AT389" s="16" t="s">
        <v>505</v>
      </c>
      <c r="AU389" s="16" t="s">
        <v>81</v>
      </c>
      <c r="AY389" s="16" t="s">
        <v>133</v>
      </c>
      <c r="BE389" s="186">
        <f>IF(N389="základní",J389,0)</f>
        <v>0</v>
      </c>
      <c r="BF389" s="186">
        <f>IF(N389="snížená",J389,0)</f>
        <v>0</v>
      </c>
      <c r="BG389" s="186">
        <f>IF(N389="zákl. přenesená",J389,0)</f>
        <v>0</v>
      </c>
      <c r="BH389" s="186">
        <f>IF(N389="sníž. přenesená",J389,0)</f>
        <v>0</v>
      </c>
      <c r="BI389" s="186">
        <f>IF(N389="nulová",J389,0)</f>
        <v>0</v>
      </c>
      <c r="BJ389" s="16" t="s">
        <v>79</v>
      </c>
      <c r="BK389" s="186">
        <f>ROUND(I389*H389,2)</f>
        <v>0</v>
      </c>
      <c r="BL389" s="16" t="s">
        <v>140</v>
      </c>
      <c r="BM389" s="16" t="s">
        <v>1499</v>
      </c>
    </row>
    <row r="390" spans="2:65" s="1" customFormat="1" ht="11.25">
      <c r="B390" s="33"/>
      <c r="C390" s="34"/>
      <c r="D390" s="187" t="s">
        <v>142</v>
      </c>
      <c r="E390" s="34"/>
      <c r="F390" s="188" t="s">
        <v>1498</v>
      </c>
      <c r="G390" s="34"/>
      <c r="H390" s="34"/>
      <c r="I390" s="103"/>
      <c r="J390" s="34"/>
      <c r="K390" s="34"/>
      <c r="L390" s="37"/>
      <c r="M390" s="189"/>
      <c r="N390" s="59"/>
      <c r="O390" s="59"/>
      <c r="P390" s="59"/>
      <c r="Q390" s="59"/>
      <c r="R390" s="59"/>
      <c r="S390" s="59"/>
      <c r="T390" s="60"/>
      <c r="AT390" s="16" t="s">
        <v>142</v>
      </c>
      <c r="AU390" s="16" t="s">
        <v>81</v>
      </c>
    </row>
    <row r="391" spans="2:65" s="1" customFormat="1" ht="16.5" customHeight="1">
      <c r="B391" s="33"/>
      <c r="C391" s="222" t="s">
        <v>678</v>
      </c>
      <c r="D391" s="222" t="s">
        <v>505</v>
      </c>
      <c r="E391" s="223" t="s">
        <v>1500</v>
      </c>
      <c r="F391" s="224" t="s">
        <v>1501</v>
      </c>
      <c r="G391" s="225" t="s">
        <v>637</v>
      </c>
      <c r="H391" s="226">
        <v>2</v>
      </c>
      <c r="I391" s="227"/>
      <c r="J391" s="228">
        <f>ROUND(I391*H391,2)</f>
        <v>0</v>
      </c>
      <c r="K391" s="224" t="s">
        <v>1</v>
      </c>
      <c r="L391" s="229"/>
      <c r="M391" s="230" t="s">
        <v>1</v>
      </c>
      <c r="N391" s="231" t="s">
        <v>43</v>
      </c>
      <c r="O391" s="59"/>
      <c r="P391" s="184">
        <f>O391*H391</f>
        <v>0</v>
      </c>
      <c r="Q391" s="184">
        <v>6.8000000000000005E-4</v>
      </c>
      <c r="R391" s="184">
        <f>Q391*H391</f>
        <v>1.3600000000000001E-3</v>
      </c>
      <c r="S391" s="184">
        <v>0</v>
      </c>
      <c r="T391" s="185">
        <f>S391*H391</f>
        <v>0</v>
      </c>
      <c r="AR391" s="16" t="s">
        <v>188</v>
      </c>
      <c r="AT391" s="16" t="s">
        <v>505</v>
      </c>
      <c r="AU391" s="16" t="s">
        <v>81</v>
      </c>
      <c r="AY391" s="16" t="s">
        <v>133</v>
      </c>
      <c r="BE391" s="186">
        <f>IF(N391="základní",J391,0)</f>
        <v>0</v>
      </c>
      <c r="BF391" s="186">
        <f>IF(N391="snížená",J391,0)</f>
        <v>0</v>
      </c>
      <c r="BG391" s="186">
        <f>IF(N391="zákl. přenesená",J391,0)</f>
        <v>0</v>
      </c>
      <c r="BH391" s="186">
        <f>IF(N391="sníž. přenesená",J391,0)</f>
        <v>0</v>
      </c>
      <c r="BI391" s="186">
        <f>IF(N391="nulová",J391,0)</f>
        <v>0</v>
      </c>
      <c r="BJ391" s="16" t="s">
        <v>79</v>
      </c>
      <c r="BK391" s="186">
        <f>ROUND(I391*H391,2)</f>
        <v>0</v>
      </c>
      <c r="BL391" s="16" t="s">
        <v>140</v>
      </c>
      <c r="BM391" s="16" t="s">
        <v>1502</v>
      </c>
    </row>
    <row r="392" spans="2:65" s="1" customFormat="1" ht="11.25">
      <c r="B392" s="33"/>
      <c r="C392" s="34"/>
      <c r="D392" s="187" t="s">
        <v>142</v>
      </c>
      <c r="E392" s="34"/>
      <c r="F392" s="188" t="s">
        <v>1503</v>
      </c>
      <c r="G392" s="34"/>
      <c r="H392" s="34"/>
      <c r="I392" s="103"/>
      <c r="J392" s="34"/>
      <c r="K392" s="34"/>
      <c r="L392" s="37"/>
      <c r="M392" s="189"/>
      <c r="N392" s="59"/>
      <c r="O392" s="59"/>
      <c r="P392" s="59"/>
      <c r="Q392" s="59"/>
      <c r="R392" s="59"/>
      <c r="S392" s="59"/>
      <c r="T392" s="60"/>
      <c r="AT392" s="16" t="s">
        <v>142</v>
      </c>
      <c r="AU392" s="16" t="s">
        <v>81</v>
      </c>
    </row>
    <row r="393" spans="2:65" s="1" customFormat="1" ht="16.5" customHeight="1">
      <c r="B393" s="33"/>
      <c r="C393" s="175" t="s">
        <v>684</v>
      </c>
      <c r="D393" s="175" t="s">
        <v>135</v>
      </c>
      <c r="E393" s="176" t="s">
        <v>1504</v>
      </c>
      <c r="F393" s="177" t="s">
        <v>1505</v>
      </c>
      <c r="G393" s="178" t="s">
        <v>637</v>
      </c>
      <c r="H393" s="179">
        <v>2</v>
      </c>
      <c r="I393" s="180"/>
      <c r="J393" s="181">
        <f>ROUND(I393*H393,2)</f>
        <v>0</v>
      </c>
      <c r="K393" s="177" t="s">
        <v>139</v>
      </c>
      <c r="L393" s="37"/>
      <c r="M393" s="182" t="s">
        <v>1</v>
      </c>
      <c r="N393" s="183" t="s">
        <v>43</v>
      </c>
      <c r="O393" s="59"/>
      <c r="P393" s="184">
        <f>O393*H393</f>
        <v>0</v>
      </c>
      <c r="Q393" s="184">
        <v>8.5999999999999998E-4</v>
      </c>
      <c r="R393" s="184">
        <f>Q393*H393</f>
        <v>1.72E-3</v>
      </c>
      <c r="S393" s="184">
        <v>0</v>
      </c>
      <c r="T393" s="185">
        <f>S393*H393</f>
        <v>0</v>
      </c>
      <c r="AR393" s="16" t="s">
        <v>140</v>
      </c>
      <c r="AT393" s="16" t="s">
        <v>135</v>
      </c>
      <c r="AU393" s="16" t="s">
        <v>81</v>
      </c>
      <c r="AY393" s="16" t="s">
        <v>133</v>
      </c>
      <c r="BE393" s="186">
        <f>IF(N393="základní",J393,0)</f>
        <v>0</v>
      </c>
      <c r="BF393" s="186">
        <f>IF(N393="snížená",J393,0)</f>
        <v>0</v>
      </c>
      <c r="BG393" s="186">
        <f>IF(N393="zákl. přenesená",J393,0)</f>
        <v>0</v>
      </c>
      <c r="BH393" s="186">
        <f>IF(N393="sníž. přenesená",J393,0)</f>
        <v>0</v>
      </c>
      <c r="BI393" s="186">
        <f>IF(N393="nulová",J393,0)</f>
        <v>0</v>
      </c>
      <c r="BJ393" s="16" t="s">
        <v>79</v>
      </c>
      <c r="BK393" s="186">
        <f>ROUND(I393*H393,2)</f>
        <v>0</v>
      </c>
      <c r="BL393" s="16" t="s">
        <v>140</v>
      </c>
      <c r="BM393" s="16" t="s">
        <v>1506</v>
      </c>
    </row>
    <row r="394" spans="2:65" s="1" customFormat="1" ht="19.5">
      <c r="B394" s="33"/>
      <c r="C394" s="34"/>
      <c r="D394" s="187" t="s">
        <v>142</v>
      </c>
      <c r="E394" s="34"/>
      <c r="F394" s="188" t="s">
        <v>1507</v>
      </c>
      <c r="G394" s="34"/>
      <c r="H394" s="34"/>
      <c r="I394" s="103"/>
      <c r="J394" s="34"/>
      <c r="K394" s="34"/>
      <c r="L394" s="37"/>
      <c r="M394" s="189"/>
      <c r="N394" s="59"/>
      <c r="O394" s="59"/>
      <c r="P394" s="59"/>
      <c r="Q394" s="59"/>
      <c r="R394" s="59"/>
      <c r="S394" s="59"/>
      <c r="T394" s="60"/>
      <c r="AT394" s="16" t="s">
        <v>142</v>
      </c>
      <c r="AU394" s="16" t="s">
        <v>81</v>
      </c>
    </row>
    <row r="395" spans="2:65" s="1" customFormat="1" ht="16.5" customHeight="1">
      <c r="B395" s="33"/>
      <c r="C395" s="222" t="s">
        <v>688</v>
      </c>
      <c r="D395" s="222" t="s">
        <v>505</v>
      </c>
      <c r="E395" s="223" t="s">
        <v>729</v>
      </c>
      <c r="F395" s="224" t="s">
        <v>1508</v>
      </c>
      <c r="G395" s="225" t="s">
        <v>637</v>
      </c>
      <c r="H395" s="226">
        <v>2</v>
      </c>
      <c r="I395" s="227"/>
      <c r="J395" s="228">
        <f>ROUND(I395*H395,2)</f>
        <v>0</v>
      </c>
      <c r="K395" s="224" t="s">
        <v>1</v>
      </c>
      <c r="L395" s="229"/>
      <c r="M395" s="230" t="s">
        <v>1</v>
      </c>
      <c r="N395" s="231" t="s">
        <v>43</v>
      </c>
      <c r="O395" s="59"/>
      <c r="P395" s="184">
        <f>O395*H395</f>
        <v>0</v>
      </c>
      <c r="Q395" s="184">
        <v>1.5100000000000001E-2</v>
      </c>
      <c r="R395" s="184">
        <f>Q395*H395</f>
        <v>3.0200000000000001E-2</v>
      </c>
      <c r="S395" s="184">
        <v>0</v>
      </c>
      <c r="T395" s="185">
        <f>S395*H395</f>
        <v>0</v>
      </c>
      <c r="AR395" s="16" t="s">
        <v>188</v>
      </c>
      <c r="AT395" s="16" t="s">
        <v>505</v>
      </c>
      <c r="AU395" s="16" t="s">
        <v>81</v>
      </c>
      <c r="AY395" s="16" t="s">
        <v>133</v>
      </c>
      <c r="BE395" s="186">
        <f>IF(N395="základní",J395,0)</f>
        <v>0</v>
      </c>
      <c r="BF395" s="186">
        <f>IF(N395="snížená",J395,0)</f>
        <v>0</v>
      </c>
      <c r="BG395" s="186">
        <f>IF(N395="zákl. přenesená",J395,0)</f>
        <v>0</v>
      </c>
      <c r="BH395" s="186">
        <f>IF(N395="sníž. přenesená",J395,0)</f>
        <v>0</v>
      </c>
      <c r="BI395" s="186">
        <f>IF(N395="nulová",J395,0)</f>
        <v>0</v>
      </c>
      <c r="BJ395" s="16" t="s">
        <v>79</v>
      </c>
      <c r="BK395" s="186">
        <f>ROUND(I395*H395,2)</f>
        <v>0</v>
      </c>
      <c r="BL395" s="16" t="s">
        <v>140</v>
      </c>
      <c r="BM395" s="16" t="s">
        <v>1509</v>
      </c>
    </row>
    <row r="396" spans="2:65" s="1" customFormat="1" ht="11.25">
      <c r="B396" s="33"/>
      <c r="C396" s="34"/>
      <c r="D396" s="187" t="s">
        <v>142</v>
      </c>
      <c r="E396" s="34"/>
      <c r="F396" s="188" t="s">
        <v>1508</v>
      </c>
      <c r="G396" s="34"/>
      <c r="H396" s="34"/>
      <c r="I396" s="103"/>
      <c r="J396" s="34"/>
      <c r="K396" s="34"/>
      <c r="L396" s="37"/>
      <c r="M396" s="189"/>
      <c r="N396" s="59"/>
      <c r="O396" s="59"/>
      <c r="P396" s="59"/>
      <c r="Q396" s="59"/>
      <c r="R396" s="59"/>
      <c r="S396" s="59"/>
      <c r="T396" s="60"/>
      <c r="AT396" s="16" t="s">
        <v>142</v>
      </c>
      <c r="AU396" s="16" t="s">
        <v>81</v>
      </c>
    </row>
    <row r="397" spans="2:65" s="1" customFormat="1" ht="16.5" customHeight="1">
      <c r="B397" s="33"/>
      <c r="C397" s="222" t="s">
        <v>693</v>
      </c>
      <c r="D397" s="222" t="s">
        <v>505</v>
      </c>
      <c r="E397" s="223" t="s">
        <v>1510</v>
      </c>
      <c r="F397" s="224" t="s">
        <v>1511</v>
      </c>
      <c r="G397" s="225" t="s">
        <v>637</v>
      </c>
      <c r="H397" s="226">
        <v>3</v>
      </c>
      <c r="I397" s="227"/>
      <c r="J397" s="228">
        <f>ROUND(I397*H397,2)</f>
        <v>0</v>
      </c>
      <c r="K397" s="224" t="s">
        <v>139</v>
      </c>
      <c r="L397" s="229"/>
      <c r="M397" s="230" t="s">
        <v>1</v>
      </c>
      <c r="N397" s="231" t="s">
        <v>43</v>
      </c>
      <c r="O397" s="59"/>
      <c r="P397" s="184">
        <f>O397*H397</f>
        <v>0</v>
      </c>
      <c r="Q397" s="184">
        <v>3.5000000000000001E-3</v>
      </c>
      <c r="R397" s="184">
        <f>Q397*H397</f>
        <v>1.0500000000000001E-2</v>
      </c>
      <c r="S397" s="184">
        <v>0</v>
      </c>
      <c r="T397" s="185">
        <f>S397*H397</f>
        <v>0</v>
      </c>
      <c r="AR397" s="16" t="s">
        <v>188</v>
      </c>
      <c r="AT397" s="16" t="s">
        <v>505</v>
      </c>
      <c r="AU397" s="16" t="s">
        <v>81</v>
      </c>
      <c r="AY397" s="16" t="s">
        <v>133</v>
      </c>
      <c r="BE397" s="186">
        <f>IF(N397="základní",J397,0)</f>
        <v>0</v>
      </c>
      <c r="BF397" s="186">
        <f>IF(N397="snížená",J397,0)</f>
        <v>0</v>
      </c>
      <c r="BG397" s="186">
        <f>IF(N397="zákl. přenesená",J397,0)</f>
        <v>0</v>
      </c>
      <c r="BH397" s="186">
        <f>IF(N397="sníž. přenesená",J397,0)</f>
        <v>0</v>
      </c>
      <c r="BI397" s="186">
        <f>IF(N397="nulová",J397,0)</f>
        <v>0</v>
      </c>
      <c r="BJ397" s="16" t="s">
        <v>79</v>
      </c>
      <c r="BK397" s="186">
        <f>ROUND(I397*H397,2)</f>
        <v>0</v>
      </c>
      <c r="BL397" s="16" t="s">
        <v>140</v>
      </c>
      <c r="BM397" s="16" t="s">
        <v>1512</v>
      </c>
    </row>
    <row r="398" spans="2:65" s="1" customFormat="1" ht="16.5" customHeight="1">
      <c r="B398" s="33"/>
      <c r="C398" s="222" t="s">
        <v>697</v>
      </c>
      <c r="D398" s="222" t="s">
        <v>505</v>
      </c>
      <c r="E398" s="223" t="s">
        <v>1513</v>
      </c>
      <c r="F398" s="224" t="s">
        <v>1514</v>
      </c>
      <c r="G398" s="225" t="s">
        <v>637</v>
      </c>
      <c r="H398" s="226">
        <v>2</v>
      </c>
      <c r="I398" s="227"/>
      <c r="J398" s="228">
        <f>ROUND(I398*H398,2)</f>
        <v>0</v>
      </c>
      <c r="K398" s="224" t="s">
        <v>1</v>
      </c>
      <c r="L398" s="229"/>
      <c r="M398" s="230" t="s">
        <v>1</v>
      </c>
      <c r="N398" s="231" t="s">
        <v>43</v>
      </c>
      <c r="O398" s="59"/>
      <c r="P398" s="184">
        <f>O398*H398</f>
        <v>0</v>
      </c>
      <c r="Q398" s="184">
        <v>4.0000000000000001E-3</v>
      </c>
      <c r="R398" s="184">
        <f>Q398*H398</f>
        <v>8.0000000000000002E-3</v>
      </c>
      <c r="S398" s="184">
        <v>0</v>
      </c>
      <c r="T398" s="185">
        <f>S398*H398</f>
        <v>0</v>
      </c>
      <c r="AR398" s="16" t="s">
        <v>188</v>
      </c>
      <c r="AT398" s="16" t="s">
        <v>505</v>
      </c>
      <c r="AU398" s="16" t="s">
        <v>81</v>
      </c>
      <c r="AY398" s="16" t="s">
        <v>133</v>
      </c>
      <c r="BE398" s="186">
        <f>IF(N398="základní",J398,0)</f>
        <v>0</v>
      </c>
      <c r="BF398" s="186">
        <f>IF(N398="snížená",J398,0)</f>
        <v>0</v>
      </c>
      <c r="BG398" s="186">
        <f>IF(N398="zákl. přenesená",J398,0)</f>
        <v>0</v>
      </c>
      <c r="BH398" s="186">
        <f>IF(N398="sníž. přenesená",J398,0)</f>
        <v>0</v>
      </c>
      <c r="BI398" s="186">
        <f>IF(N398="nulová",J398,0)</f>
        <v>0</v>
      </c>
      <c r="BJ398" s="16" t="s">
        <v>79</v>
      </c>
      <c r="BK398" s="186">
        <f>ROUND(I398*H398,2)</f>
        <v>0</v>
      </c>
      <c r="BL398" s="16" t="s">
        <v>140</v>
      </c>
      <c r="BM398" s="16" t="s">
        <v>1515</v>
      </c>
    </row>
    <row r="399" spans="2:65" s="1" customFormat="1" ht="11.25">
      <c r="B399" s="33"/>
      <c r="C399" s="34"/>
      <c r="D399" s="187" t="s">
        <v>142</v>
      </c>
      <c r="E399" s="34"/>
      <c r="F399" s="188" t="s">
        <v>1514</v>
      </c>
      <c r="G399" s="34"/>
      <c r="H399" s="34"/>
      <c r="I399" s="103"/>
      <c r="J399" s="34"/>
      <c r="K399" s="34"/>
      <c r="L399" s="37"/>
      <c r="M399" s="189"/>
      <c r="N399" s="59"/>
      <c r="O399" s="59"/>
      <c r="P399" s="59"/>
      <c r="Q399" s="59"/>
      <c r="R399" s="59"/>
      <c r="S399" s="59"/>
      <c r="T399" s="60"/>
      <c r="AT399" s="16" t="s">
        <v>142</v>
      </c>
      <c r="AU399" s="16" t="s">
        <v>81</v>
      </c>
    </row>
    <row r="400" spans="2:65" s="1" customFormat="1" ht="16.5" customHeight="1">
      <c r="B400" s="33"/>
      <c r="C400" s="175" t="s">
        <v>702</v>
      </c>
      <c r="D400" s="175" t="s">
        <v>135</v>
      </c>
      <c r="E400" s="176" t="s">
        <v>1516</v>
      </c>
      <c r="F400" s="177" t="s">
        <v>1517</v>
      </c>
      <c r="G400" s="178" t="s">
        <v>637</v>
      </c>
      <c r="H400" s="179">
        <v>1</v>
      </c>
      <c r="I400" s="180"/>
      <c r="J400" s="181">
        <f>ROUND(I400*H400,2)</f>
        <v>0</v>
      </c>
      <c r="K400" s="177" t="s">
        <v>139</v>
      </c>
      <c r="L400" s="37"/>
      <c r="M400" s="182" t="s">
        <v>1</v>
      </c>
      <c r="N400" s="183" t="s">
        <v>43</v>
      </c>
      <c r="O400" s="59"/>
      <c r="P400" s="184">
        <f>O400*H400</f>
        <v>0</v>
      </c>
      <c r="Q400" s="184">
        <v>3.4000000000000002E-4</v>
      </c>
      <c r="R400" s="184">
        <f>Q400*H400</f>
        <v>3.4000000000000002E-4</v>
      </c>
      <c r="S400" s="184">
        <v>0</v>
      </c>
      <c r="T400" s="185">
        <f>S400*H400</f>
        <v>0</v>
      </c>
      <c r="AR400" s="16" t="s">
        <v>140</v>
      </c>
      <c r="AT400" s="16" t="s">
        <v>135</v>
      </c>
      <c r="AU400" s="16" t="s">
        <v>81</v>
      </c>
      <c r="AY400" s="16" t="s">
        <v>133</v>
      </c>
      <c r="BE400" s="186">
        <f>IF(N400="základní",J400,0)</f>
        <v>0</v>
      </c>
      <c r="BF400" s="186">
        <f>IF(N400="snížená",J400,0)</f>
        <v>0</v>
      </c>
      <c r="BG400" s="186">
        <f>IF(N400="zákl. přenesená",J400,0)</f>
        <v>0</v>
      </c>
      <c r="BH400" s="186">
        <f>IF(N400="sníž. přenesená",J400,0)</f>
        <v>0</v>
      </c>
      <c r="BI400" s="186">
        <f>IF(N400="nulová",J400,0)</f>
        <v>0</v>
      </c>
      <c r="BJ400" s="16" t="s">
        <v>79</v>
      </c>
      <c r="BK400" s="186">
        <f>ROUND(I400*H400,2)</f>
        <v>0</v>
      </c>
      <c r="BL400" s="16" t="s">
        <v>140</v>
      </c>
      <c r="BM400" s="16" t="s">
        <v>1518</v>
      </c>
    </row>
    <row r="401" spans="2:65" s="1" customFormat="1" ht="11.25">
      <c r="B401" s="33"/>
      <c r="C401" s="34"/>
      <c r="D401" s="187" t="s">
        <v>142</v>
      </c>
      <c r="E401" s="34"/>
      <c r="F401" s="188" t="s">
        <v>1517</v>
      </c>
      <c r="G401" s="34"/>
      <c r="H401" s="34"/>
      <c r="I401" s="103"/>
      <c r="J401" s="34"/>
      <c r="K401" s="34"/>
      <c r="L401" s="37"/>
      <c r="M401" s="189"/>
      <c r="N401" s="59"/>
      <c r="O401" s="59"/>
      <c r="P401" s="59"/>
      <c r="Q401" s="59"/>
      <c r="R401" s="59"/>
      <c r="S401" s="59"/>
      <c r="T401" s="60"/>
      <c r="AT401" s="16" t="s">
        <v>142</v>
      </c>
      <c r="AU401" s="16" t="s">
        <v>81</v>
      </c>
    </row>
    <row r="402" spans="2:65" s="1" customFormat="1" ht="16.5" customHeight="1">
      <c r="B402" s="33"/>
      <c r="C402" s="222" t="s">
        <v>707</v>
      </c>
      <c r="D402" s="222" t="s">
        <v>505</v>
      </c>
      <c r="E402" s="223" t="s">
        <v>1519</v>
      </c>
      <c r="F402" s="224" t="s">
        <v>1520</v>
      </c>
      <c r="G402" s="225" t="s">
        <v>637</v>
      </c>
      <c r="H402" s="226">
        <v>1</v>
      </c>
      <c r="I402" s="227"/>
      <c r="J402" s="228">
        <f>ROUND(I402*H402,2)</f>
        <v>0</v>
      </c>
      <c r="K402" s="224" t="s">
        <v>1</v>
      </c>
      <c r="L402" s="229"/>
      <c r="M402" s="230" t="s">
        <v>1</v>
      </c>
      <c r="N402" s="231" t="s">
        <v>43</v>
      </c>
      <c r="O402" s="59"/>
      <c r="P402" s="184">
        <f>O402*H402</f>
        <v>0</v>
      </c>
      <c r="Q402" s="184">
        <v>4.9000000000000002E-2</v>
      </c>
      <c r="R402" s="184">
        <f>Q402*H402</f>
        <v>4.9000000000000002E-2</v>
      </c>
      <c r="S402" s="184">
        <v>0</v>
      </c>
      <c r="T402" s="185">
        <f>S402*H402</f>
        <v>0</v>
      </c>
      <c r="AR402" s="16" t="s">
        <v>188</v>
      </c>
      <c r="AT402" s="16" t="s">
        <v>505</v>
      </c>
      <c r="AU402" s="16" t="s">
        <v>81</v>
      </c>
      <c r="AY402" s="16" t="s">
        <v>133</v>
      </c>
      <c r="BE402" s="186">
        <f>IF(N402="základní",J402,0)</f>
        <v>0</v>
      </c>
      <c r="BF402" s="186">
        <f>IF(N402="snížená",J402,0)</f>
        <v>0</v>
      </c>
      <c r="BG402" s="186">
        <f>IF(N402="zákl. přenesená",J402,0)</f>
        <v>0</v>
      </c>
      <c r="BH402" s="186">
        <f>IF(N402="sníž. přenesená",J402,0)</f>
        <v>0</v>
      </c>
      <c r="BI402" s="186">
        <f>IF(N402="nulová",J402,0)</f>
        <v>0</v>
      </c>
      <c r="BJ402" s="16" t="s">
        <v>79</v>
      </c>
      <c r="BK402" s="186">
        <f>ROUND(I402*H402,2)</f>
        <v>0</v>
      </c>
      <c r="BL402" s="16" t="s">
        <v>140</v>
      </c>
      <c r="BM402" s="16" t="s">
        <v>1521</v>
      </c>
    </row>
    <row r="403" spans="2:65" s="1" customFormat="1" ht="11.25">
      <c r="B403" s="33"/>
      <c r="C403" s="34"/>
      <c r="D403" s="187" t="s">
        <v>142</v>
      </c>
      <c r="E403" s="34"/>
      <c r="F403" s="188" t="s">
        <v>1520</v>
      </c>
      <c r="G403" s="34"/>
      <c r="H403" s="34"/>
      <c r="I403" s="103"/>
      <c r="J403" s="34"/>
      <c r="K403" s="34"/>
      <c r="L403" s="37"/>
      <c r="M403" s="189"/>
      <c r="N403" s="59"/>
      <c r="O403" s="59"/>
      <c r="P403" s="59"/>
      <c r="Q403" s="59"/>
      <c r="R403" s="59"/>
      <c r="S403" s="59"/>
      <c r="T403" s="60"/>
      <c r="AT403" s="16" t="s">
        <v>142</v>
      </c>
      <c r="AU403" s="16" t="s">
        <v>81</v>
      </c>
    </row>
    <row r="404" spans="2:65" s="1" customFormat="1" ht="16.5" customHeight="1">
      <c r="B404" s="33"/>
      <c r="C404" s="175" t="s">
        <v>711</v>
      </c>
      <c r="D404" s="175" t="s">
        <v>135</v>
      </c>
      <c r="E404" s="176" t="s">
        <v>1522</v>
      </c>
      <c r="F404" s="177" t="s">
        <v>1523</v>
      </c>
      <c r="G404" s="178" t="s">
        <v>196</v>
      </c>
      <c r="H404" s="179">
        <v>395.5</v>
      </c>
      <c r="I404" s="180"/>
      <c r="J404" s="181">
        <f>ROUND(I404*H404,2)</f>
        <v>0</v>
      </c>
      <c r="K404" s="177" t="s">
        <v>139</v>
      </c>
      <c r="L404" s="37"/>
      <c r="M404" s="182" t="s">
        <v>1</v>
      </c>
      <c r="N404" s="183" t="s">
        <v>43</v>
      </c>
      <c r="O404" s="59"/>
      <c r="P404" s="184">
        <f>O404*H404</f>
        <v>0</v>
      </c>
      <c r="Q404" s="184">
        <v>0</v>
      </c>
      <c r="R404" s="184">
        <f>Q404*H404</f>
        <v>0</v>
      </c>
      <c r="S404" s="184">
        <v>0</v>
      </c>
      <c r="T404" s="185">
        <f>S404*H404</f>
        <v>0</v>
      </c>
      <c r="AR404" s="16" t="s">
        <v>140</v>
      </c>
      <c r="AT404" s="16" t="s">
        <v>135</v>
      </c>
      <c r="AU404" s="16" t="s">
        <v>81</v>
      </c>
      <c r="AY404" s="16" t="s">
        <v>133</v>
      </c>
      <c r="BE404" s="186">
        <f>IF(N404="základní",J404,0)</f>
        <v>0</v>
      </c>
      <c r="BF404" s="186">
        <f>IF(N404="snížená",J404,0)</f>
        <v>0</v>
      </c>
      <c r="BG404" s="186">
        <f>IF(N404="zákl. přenesená",J404,0)</f>
        <v>0</v>
      </c>
      <c r="BH404" s="186">
        <f>IF(N404="sníž. přenesená",J404,0)</f>
        <v>0</v>
      </c>
      <c r="BI404" s="186">
        <f>IF(N404="nulová",J404,0)</f>
        <v>0</v>
      </c>
      <c r="BJ404" s="16" t="s">
        <v>79</v>
      </c>
      <c r="BK404" s="186">
        <f>ROUND(I404*H404,2)</f>
        <v>0</v>
      </c>
      <c r="BL404" s="16" t="s">
        <v>140</v>
      </c>
      <c r="BM404" s="16" t="s">
        <v>1524</v>
      </c>
    </row>
    <row r="405" spans="2:65" s="1" customFormat="1" ht="11.25">
      <c r="B405" s="33"/>
      <c r="C405" s="34"/>
      <c r="D405" s="187" t="s">
        <v>142</v>
      </c>
      <c r="E405" s="34"/>
      <c r="F405" s="188" t="s">
        <v>1525</v>
      </c>
      <c r="G405" s="34"/>
      <c r="H405" s="34"/>
      <c r="I405" s="103"/>
      <c r="J405" s="34"/>
      <c r="K405" s="34"/>
      <c r="L405" s="37"/>
      <c r="M405" s="189"/>
      <c r="N405" s="59"/>
      <c r="O405" s="59"/>
      <c r="P405" s="59"/>
      <c r="Q405" s="59"/>
      <c r="R405" s="59"/>
      <c r="S405" s="59"/>
      <c r="T405" s="60"/>
      <c r="AT405" s="16" t="s">
        <v>142</v>
      </c>
      <c r="AU405" s="16" t="s">
        <v>81</v>
      </c>
    </row>
    <row r="406" spans="2:65" s="1" customFormat="1" ht="16.5" customHeight="1">
      <c r="B406" s="33"/>
      <c r="C406" s="175" t="s">
        <v>715</v>
      </c>
      <c r="D406" s="175" t="s">
        <v>135</v>
      </c>
      <c r="E406" s="176" t="s">
        <v>733</v>
      </c>
      <c r="F406" s="177" t="s">
        <v>734</v>
      </c>
      <c r="G406" s="178" t="s">
        <v>637</v>
      </c>
      <c r="H406" s="179">
        <v>1</v>
      </c>
      <c r="I406" s="180"/>
      <c r="J406" s="181">
        <f>ROUND(I406*H406,2)</f>
        <v>0</v>
      </c>
      <c r="K406" s="177" t="s">
        <v>139</v>
      </c>
      <c r="L406" s="37"/>
      <c r="M406" s="182" t="s">
        <v>1</v>
      </c>
      <c r="N406" s="183" t="s">
        <v>43</v>
      </c>
      <c r="O406" s="59"/>
      <c r="P406" s="184">
        <f>O406*H406</f>
        <v>0</v>
      </c>
      <c r="Q406" s="184">
        <v>0.46009</v>
      </c>
      <c r="R406" s="184">
        <f>Q406*H406</f>
        <v>0.46009</v>
      </c>
      <c r="S406" s="184">
        <v>0</v>
      </c>
      <c r="T406" s="185">
        <f>S406*H406</f>
        <v>0</v>
      </c>
      <c r="AR406" s="16" t="s">
        <v>140</v>
      </c>
      <c r="AT406" s="16" t="s">
        <v>135</v>
      </c>
      <c r="AU406" s="16" t="s">
        <v>81</v>
      </c>
      <c r="AY406" s="16" t="s">
        <v>133</v>
      </c>
      <c r="BE406" s="186">
        <f>IF(N406="základní",J406,0)</f>
        <v>0</v>
      </c>
      <c r="BF406" s="186">
        <f>IF(N406="snížená",J406,0)</f>
        <v>0</v>
      </c>
      <c r="BG406" s="186">
        <f>IF(N406="zákl. přenesená",J406,0)</f>
        <v>0</v>
      </c>
      <c r="BH406" s="186">
        <f>IF(N406="sníž. přenesená",J406,0)</f>
        <v>0</v>
      </c>
      <c r="BI406" s="186">
        <f>IF(N406="nulová",J406,0)</f>
        <v>0</v>
      </c>
      <c r="BJ406" s="16" t="s">
        <v>79</v>
      </c>
      <c r="BK406" s="186">
        <f>ROUND(I406*H406,2)</f>
        <v>0</v>
      </c>
      <c r="BL406" s="16" t="s">
        <v>140</v>
      </c>
      <c r="BM406" s="16" t="s">
        <v>1526</v>
      </c>
    </row>
    <row r="407" spans="2:65" s="1" customFormat="1" ht="11.25">
      <c r="B407" s="33"/>
      <c r="C407" s="34"/>
      <c r="D407" s="187" t="s">
        <v>142</v>
      </c>
      <c r="E407" s="34"/>
      <c r="F407" s="188" t="s">
        <v>734</v>
      </c>
      <c r="G407" s="34"/>
      <c r="H407" s="34"/>
      <c r="I407" s="103"/>
      <c r="J407" s="34"/>
      <c r="K407" s="34"/>
      <c r="L407" s="37"/>
      <c r="M407" s="189"/>
      <c r="N407" s="59"/>
      <c r="O407" s="59"/>
      <c r="P407" s="59"/>
      <c r="Q407" s="59"/>
      <c r="R407" s="59"/>
      <c r="S407" s="59"/>
      <c r="T407" s="60"/>
      <c r="AT407" s="16" t="s">
        <v>142</v>
      </c>
      <c r="AU407" s="16" t="s">
        <v>81</v>
      </c>
    </row>
    <row r="408" spans="2:65" s="1" customFormat="1" ht="16.5" customHeight="1">
      <c r="B408" s="33"/>
      <c r="C408" s="175" t="s">
        <v>719</v>
      </c>
      <c r="D408" s="175" t="s">
        <v>135</v>
      </c>
      <c r="E408" s="176" t="s">
        <v>746</v>
      </c>
      <c r="F408" s="177" t="s">
        <v>747</v>
      </c>
      <c r="G408" s="178" t="s">
        <v>637</v>
      </c>
      <c r="H408" s="179">
        <v>3</v>
      </c>
      <c r="I408" s="180"/>
      <c r="J408" s="181">
        <f>ROUND(I408*H408,2)</f>
        <v>0</v>
      </c>
      <c r="K408" s="177" t="s">
        <v>791</v>
      </c>
      <c r="L408" s="37"/>
      <c r="M408" s="182" t="s">
        <v>1</v>
      </c>
      <c r="N408" s="183" t="s">
        <v>43</v>
      </c>
      <c r="O408" s="59"/>
      <c r="P408" s="184">
        <f>O408*H408</f>
        <v>0</v>
      </c>
      <c r="Q408" s="184">
        <v>3.5729999999999998E-2</v>
      </c>
      <c r="R408" s="184">
        <f>Q408*H408</f>
        <v>0.10718999999999999</v>
      </c>
      <c r="S408" s="184">
        <v>0</v>
      </c>
      <c r="T408" s="185">
        <f>S408*H408</f>
        <v>0</v>
      </c>
      <c r="AR408" s="16" t="s">
        <v>140</v>
      </c>
      <c r="AT408" s="16" t="s">
        <v>135</v>
      </c>
      <c r="AU408" s="16" t="s">
        <v>81</v>
      </c>
      <c r="AY408" s="16" t="s">
        <v>133</v>
      </c>
      <c r="BE408" s="186">
        <f>IF(N408="základní",J408,0)</f>
        <v>0</v>
      </c>
      <c r="BF408" s="186">
        <f>IF(N408="snížená",J408,0)</f>
        <v>0</v>
      </c>
      <c r="BG408" s="186">
        <f>IF(N408="zákl. přenesená",J408,0)</f>
        <v>0</v>
      </c>
      <c r="BH408" s="186">
        <f>IF(N408="sníž. přenesená",J408,0)</f>
        <v>0</v>
      </c>
      <c r="BI408" s="186">
        <f>IF(N408="nulová",J408,0)</f>
        <v>0</v>
      </c>
      <c r="BJ408" s="16" t="s">
        <v>79</v>
      </c>
      <c r="BK408" s="186">
        <f>ROUND(I408*H408,2)</f>
        <v>0</v>
      </c>
      <c r="BL408" s="16" t="s">
        <v>140</v>
      </c>
      <c r="BM408" s="16" t="s">
        <v>1527</v>
      </c>
    </row>
    <row r="409" spans="2:65" s="1" customFormat="1" ht="11.25">
      <c r="B409" s="33"/>
      <c r="C409" s="34"/>
      <c r="D409" s="187" t="s">
        <v>142</v>
      </c>
      <c r="E409" s="34"/>
      <c r="F409" s="188" t="s">
        <v>747</v>
      </c>
      <c r="G409" s="34"/>
      <c r="H409" s="34"/>
      <c r="I409" s="103"/>
      <c r="J409" s="34"/>
      <c r="K409" s="34"/>
      <c r="L409" s="37"/>
      <c r="M409" s="189"/>
      <c r="N409" s="59"/>
      <c r="O409" s="59"/>
      <c r="P409" s="59"/>
      <c r="Q409" s="59"/>
      <c r="R409" s="59"/>
      <c r="S409" s="59"/>
      <c r="T409" s="60"/>
      <c r="AT409" s="16" t="s">
        <v>142</v>
      </c>
      <c r="AU409" s="16" t="s">
        <v>81</v>
      </c>
    </row>
    <row r="410" spans="2:65" s="1" customFormat="1" ht="16.5" customHeight="1">
      <c r="B410" s="33"/>
      <c r="C410" s="175" t="s">
        <v>723</v>
      </c>
      <c r="D410" s="175" t="s">
        <v>135</v>
      </c>
      <c r="E410" s="176" t="s">
        <v>750</v>
      </c>
      <c r="F410" s="177" t="s">
        <v>1528</v>
      </c>
      <c r="G410" s="178" t="s">
        <v>637</v>
      </c>
      <c r="H410" s="179">
        <v>5</v>
      </c>
      <c r="I410" s="180"/>
      <c r="J410" s="181">
        <f>ROUND(I410*H410,2)</f>
        <v>0</v>
      </c>
      <c r="K410" s="177" t="s">
        <v>1</v>
      </c>
      <c r="L410" s="37"/>
      <c r="M410" s="182" t="s">
        <v>1</v>
      </c>
      <c r="N410" s="183" t="s">
        <v>43</v>
      </c>
      <c r="O410" s="59"/>
      <c r="P410" s="184">
        <f>O410*H410</f>
        <v>0</v>
      </c>
      <c r="Q410" s="184">
        <v>0</v>
      </c>
      <c r="R410" s="184">
        <f>Q410*H410</f>
        <v>0</v>
      </c>
      <c r="S410" s="184">
        <v>0</v>
      </c>
      <c r="T410" s="185">
        <f>S410*H410</f>
        <v>0</v>
      </c>
      <c r="AR410" s="16" t="s">
        <v>140</v>
      </c>
      <c r="AT410" s="16" t="s">
        <v>135</v>
      </c>
      <c r="AU410" s="16" t="s">
        <v>81</v>
      </c>
      <c r="AY410" s="16" t="s">
        <v>133</v>
      </c>
      <c r="BE410" s="186">
        <f>IF(N410="základní",J410,0)</f>
        <v>0</v>
      </c>
      <c r="BF410" s="186">
        <f>IF(N410="snížená",J410,0)</f>
        <v>0</v>
      </c>
      <c r="BG410" s="186">
        <f>IF(N410="zákl. přenesená",J410,0)</f>
        <v>0</v>
      </c>
      <c r="BH410" s="186">
        <f>IF(N410="sníž. přenesená",J410,0)</f>
        <v>0</v>
      </c>
      <c r="BI410" s="186">
        <f>IF(N410="nulová",J410,0)</f>
        <v>0</v>
      </c>
      <c r="BJ410" s="16" t="s">
        <v>79</v>
      </c>
      <c r="BK410" s="186">
        <f>ROUND(I410*H410,2)</f>
        <v>0</v>
      </c>
      <c r="BL410" s="16" t="s">
        <v>140</v>
      </c>
      <c r="BM410" s="16" t="s">
        <v>1529</v>
      </c>
    </row>
    <row r="411" spans="2:65" s="1" customFormat="1" ht="11.25">
      <c r="B411" s="33"/>
      <c r="C411" s="34"/>
      <c r="D411" s="187" t="s">
        <v>142</v>
      </c>
      <c r="E411" s="34"/>
      <c r="F411" s="188" t="s">
        <v>1530</v>
      </c>
      <c r="G411" s="34"/>
      <c r="H411" s="34"/>
      <c r="I411" s="103"/>
      <c r="J411" s="34"/>
      <c r="K411" s="34"/>
      <c r="L411" s="37"/>
      <c r="M411" s="189"/>
      <c r="N411" s="59"/>
      <c r="O411" s="59"/>
      <c r="P411" s="59"/>
      <c r="Q411" s="59"/>
      <c r="R411" s="59"/>
      <c r="S411" s="59"/>
      <c r="T411" s="60"/>
      <c r="AT411" s="16" t="s">
        <v>142</v>
      </c>
      <c r="AU411" s="16" t="s">
        <v>81</v>
      </c>
    </row>
    <row r="412" spans="2:65" s="1" customFormat="1" ht="22.5" customHeight="1">
      <c r="B412" s="33"/>
      <c r="C412" s="175" t="s">
        <v>728</v>
      </c>
      <c r="D412" s="175" t="s">
        <v>135</v>
      </c>
      <c r="E412" s="176" t="s">
        <v>755</v>
      </c>
      <c r="F412" s="177" t="s">
        <v>1531</v>
      </c>
      <c r="G412" s="178" t="s">
        <v>637</v>
      </c>
      <c r="H412" s="179">
        <v>1</v>
      </c>
      <c r="I412" s="180"/>
      <c r="J412" s="181">
        <f>ROUND(I412*H412,2)</f>
        <v>0</v>
      </c>
      <c r="K412" s="177" t="s">
        <v>1</v>
      </c>
      <c r="L412" s="37"/>
      <c r="M412" s="182" t="s">
        <v>1</v>
      </c>
      <c r="N412" s="183" t="s">
        <v>43</v>
      </c>
      <c r="O412" s="59"/>
      <c r="P412" s="184">
        <f>O412*H412</f>
        <v>0</v>
      </c>
      <c r="Q412" s="184">
        <v>0</v>
      </c>
      <c r="R412" s="184">
        <f>Q412*H412</f>
        <v>0</v>
      </c>
      <c r="S412" s="184">
        <v>0</v>
      </c>
      <c r="T412" s="185">
        <f>S412*H412</f>
        <v>0</v>
      </c>
      <c r="AR412" s="16" t="s">
        <v>140</v>
      </c>
      <c r="AT412" s="16" t="s">
        <v>135</v>
      </c>
      <c r="AU412" s="16" t="s">
        <v>81</v>
      </c>
      <c r="AY412" s="16" t="s">
        <v>133</v>
      </c>
      <c r="BE412" s="186">
        <f>IF(N412="základní",J412,0)</f>
        <v>0</v>
      </c>
      <c r="BF412" s="186">
        <f>IF(N412="snížená",J412,0)</f>
        <v>0</v>
      </c>
      <c r="BG412" s="186">
        <f>IF(N412="zákl. přenesená",J412,0)</f>
        <v>0</v>
      </c>
      <c r="BH412" s="186">
        <f>IF(N412="sníž. přenesená",J412,0)</f>
        <v>0</v>
      </c>
      <c r="BI412" s="186">
        <f>IF(N412="nulová",J412,0)</f>
        <v>0</v>
      </c>
      <c r="BJ412" s="16" t="s">
        <v>79</v>
      </c>
      <c r="BK412" s="186">
        <f>ROUND(I412*H412,2)</f>
        <v>0</v>
      </c>
      <c r="BL412" s="16" t="s">
        <v>140</v>
      </c>
      <c r="BM412" s="16" t="s">
        <v>1532</v>
      </c>
    </row>
    <row r="413" spans="2:65" s="1" customFormat="1" ht="11.25">
      <c r="B413" s="33"/>
      <c r="C413" s="34"/>
      <c r="D413" s="187" t="s">
        <v>142</v>
      </c>
      <c r="E413" s="34"/>
      <c r="F413" s="188" t="s">
        <v>1533</v>
      </c>
      <c r="G413" s="34"/>
      <c r="H413" s="34"/>
      <c r="I413" s="103"/>
      <c r="J413" s="34"/>
      <c r="K413" s="34"/>
      <c r="L413" s="37"/>
      <c r="M413" s="189"/>
      <c r="N413" s="59"/>
      <c r="O413" s="59"/>
      <c r="P413" s="59"/>
      <c r="Q413" s="59"/>
      <c r="R413" s="59"/>
      <c r="S413" s="59"/>
      <c r="T413" s="60"/>
      <c r="AT413" s="16" t="s">
        <v>142</v>
      </c>
      <c r="AU413" s="16" t="s">
        <v>81</v>
      </c>
    </row>
    <row r="414" spans="2:65" s="1" customFormat="1" ht="22.5" customHeight="1">
      <c r="B414" s="33"/>
      <c r="C414" s="175" t="s">
        <v>732</v>
      </c>
      <c r="D414" s="175" t="s">
        <v>135</v>
      </c>
      <c r="E414" s="176" t="s">
        <v>760</v>
      </c>
      <c r="F414" s="177" t="s">
        <v>1534</v>
      </c>
      <c r="G414" s="178" t="s">
        <v>637</v>
      </c>
      <c r="H414" s="179">
        <v>2</v>
      </c>
      <c r="I414" s="180"/>
      <c r="J414" s="181">
        <f>ROUND(I414*H414,2)</f>
        <v>0</v>
      </c>
      <c r="K414" s="177" t="s">
        <v>1</v>
      </c>
      <c r="L414" s="37"/>
      <c r="M414" s="182" t="s">
        <v>1</v>
      </c>
      <c r="N414" s="183" t="s">
        <v>43</v>
      </c>
      <c r="O414" s="59"/>
      <c r="P414" s="184">
        <f>O414*H414</f>
        <v>0</v>
      </c>
      <c r="Q414" s="184">
        <v>0</v>
      </c>
      <c r="R414" s="184">
        <f>Q414*H414</f>
        <v>0</v>
      </c>
      <c r="S414" s="184">
        <v>0</v>
      </c>
      <c r="T414" s="185">
        <f>S414*H414</f>
        <v>0</v>
      </c>
      <c r="AR414" s="16" t="s">
        <v>140</v>
      </c>
      <c r="AT414" s="16" t="s">
        <v>135</v>
      </c>
      <c r="AU414" s="16" t="s">
        <v>81</v>
      </c>
      <c r="AY414" s="16" t="s">
        <v>133</v>
      </c>
      <c r="BE414" s="186">
        <f>IF(N414="základní",J414,0)</f>
        <v>0</v>
      </c>
      <c r="BF414" s="186">
        <f>IF(N414="snížená",J414,0)</f>
        <v>0</v>
      </c>
      <c r="BG414" s="186">
        <f>IF(N414="zákl. přenesená",J414,0)</f>
        <v>0</v>
      </c>
      <c r="BH414" s="186">
        <f>IF(N414="sníž. přenesená",J414,0)</f>
        <v>0</v>
      </c>
      <c r="BI414" s="186">
        <f>IF(N414="nulová",J414,0)</f>
        <v>0</v>
      </c>
      <c r="BJ414" s="16" t="s">
        <v>79</v>
      </c>
      <c r="BK414" s="186">
        <f>ROUND(I414*H414,2)</f>
        <v>0</v>
      </c>
      <c r="BL414" s="16" t="s">
        <v>140</v>
      </c>
      <c r="BM414" s="16" t="s">
        <v>1535</v>
      </c>
    </row>
    <row r="415" spans="2:65" s="1" customFormat="1" ht="11.25">
      <c r="B415" s="33"/>
      <c r="C415" s="34"/>
      <c r="D415" s="187" t="s">
        <v>142</v>
      </c>
      <c r="E415" s="34"/>
      <c r="F415" s="188" t="s">
        <v>1536</v>
      </c>
      <c r="G415" s="34"/>
      <c r="H415" s="34"/>
      <c r="I415" s="103"/>
      <c r="J415" s="34"/>
      <c r="K415" s="34"/>
      <c r="L415" s="37"/>
      <c r="M415" s="189"/>
      <c r="N415" s="59"/>
      <c r="O415" s="59"/>
      <c r="P415" s="59"/>
      <c r="Q415" s="59"/>
      <c r="R415" s="59"/>
      <c r="S415" s="59"/>
      <c r="T415" s="60"/>
      <c r="AT415" s="16" t="s">
        <v>142</v>
      </c>
      <c r="AU415" s="16" t="s">
        <v>81</v>
      </c>
    </row>
    <row r="416" spans="2:65" s="1" customFormat="1" ht="16.5" customHeight="1">
      <c r="B416" s="33"/>
      <c r="C416" s="175" t="s">
        <v>736</v>
      </c>
      <c r="D416" s="175" t="s">
        <v>135</v>
      </c>
      <c r="E416" s="176" t="s">
        <v>775</v>
      </c>
      <c r="F416" s="177" t="s">
        <v>1537</v>
      </c>
      <c r="G416" s="178" t="s">
        <v>637</v>
      </c>
      <c r="H416" s="179">
        <v>1</v>
      </c>
      <c r="I416" s="180"/>
      <c r="J416" s="181">
        <f>ROUND(I416*H416,2)</f>
        <v>0</v>
      </c>
      <c r="K416" s="177" t="s">
        <v>1</v>
      </c>
      <c r="L416" s="37"/>
      <c r="M416" s="182" t="s">
        <v>1</v>
      </c>
      <c r="N416" s="183" t="s">
        <v>43</v>
      </c>
      <c r="O416" s="59"/>
      <c r="P416" s="184">
        <f>O416*H416</f>
        <v>0</v>
      </c>
      <c r="Q416" s="184">
        <v>0</v>
      </c>
      <c r="R416" s="184">
        <f>Q416*H416</f>
        <v>0</v>
      </c>
      <c r="S416" s="184">
        <v>0</v>
      </c>
      <c r="T416" s="185">
        <f>S416*H416</f>
        <v>0</v>
      </c>
      <c r="AR416" s="16" t="s">
        <v>140</v>
      </c>
      <c r="AT416" s="16" t="s">
        <v>135</v>
      </c>
      <c r="AU416" s="16" t="s">
        <v>81</v>
      </c>
      <c r="AY416" s="16" t="s">
        <v>133</v>
      </c>
      <c r="BE416" s="186">
        <f>IF(N416="základní",J416,0)</f>
        <v>0</v>
      </c>
      <c r="BF416" s="186">
        <f>IF(N416="snížená",J416,0)</f>
        <v>0</v>
      </c>
      <c r="BG416" s="186">
        <f>IF(N416="zákl. přenesená",J416,0)</f>
        <v>0</v>
      </c>
      <c r="BH416" s="186">
        <f>IF(N416="sníž. přenesená",J416,0)</f>
        <v>0</v>
      </c>
      <c r="BI416" s="186">
        <f>IF(N416="nulová",J416,0)</f>
        <v>0</v>
      </c>
      <c r="BJ416" s="16" t="s">
        <v>79</v>
      </c>
      <c r="BK416" s="186">
        <f>ROUND(I416*H416,2)</f>
        <v>0</v>
      </c>
      <c r="BL416" s="16" t="s">
        <v>140</v>
      </c>
      <c r="BM416" s="16" t="s">
        <v>1538</v>
      </c>
    </row>
    <row r="417" spans="2:65" s="1" customFormat="1" ht="11.25">
      <c r="B417" s="33"/>
      <c r="C417" s="34"/>
      <c r="D417" s="187" t="s">
        <v>142</v>
      </c>
      <c r="E417" s="34"/>
      <c r="F417" s="188" t="s">
        <v>776</v>
      </c>
      <c r="G417" s="34"/>
      <c r="H417" s="34"/>
      <c r="I417" s="103"/>
      <c r="J417" s="34"/>
      <c r="K417" s="34"/>
      <c r="L417" s="37"/>
      <c r="M417" s="189"/>
      <c r="N417" s="59"/>
      <c r="O417" s="59"/>
      <c r="P417" s="59"/>
      <c r="Q417" s="59"/>
      <c r="R417" s="59"/>
      <c r="S417" s="59"/>
      <c r="T417" s="60"/>
      <c r="AT417" s="16" t="s">
        <v>142</v>
      </c>
      <c r="AU417" s="16" t="s">
        <v>81</v>
      </c>
    </row>
    <row r="418" spans="2:65" s="1" customFormat="1" ht="16.5" customHeight="1">
      <c r="B418" s="33"/>
      <c r="C418" s="175" t="s">
        <v>740</v>
      </c>
      <c r="D418" s="175" t="s">
        <v>135</v>
      </c>
      <c r="E418" s="176" t="s">
        <v>779</v>
      </c>
      <c r="F418" s="177" t="s">
        <v>780</v>
      </c>
      <c r="G418" s="178" t="s">
        <v>637</v>
      </c>
      <c r="H418" s="179">
        <v>1</v>
      </c>
      <c r="I418" s="180"/>
      <c r="J418" s="181">
        <f>ROUND(I418*H418,2)</f>
        <v>0</v>
      </c>
      <c r="K418" s="177" t="s">
        <v>1</v>
      </c>
      <c r="L418" s="37"/>
      <c r="M418" s="182" t="s">
        <v>1</v>
      </c>
      <c r="N418" s="183" t="s">
        <v>43</v>
      </c>
      <c r="O418" s="59"/>
      <c r="P418" s="184">
        <f>O418*H418</f>
        <v>0</v>
      </c>
      <c r="Q418" s="184">
        <v>0</v>
      </c>
      <c r="R418" s="184">
        <f>Q418*H418</f>
        <v>0</v>
      </c>
      <c r="S418" s="184">
        <v>0</v>
      </c>
      <c r="T418" s="185">
        <f>S418*H418</f>
        <v>0</v>
      </c>
      <c r="AR418" s="16" t="s">
        <v>140</v>
      </c>
      <c r="AT418" s="16" t="s">
        <v>135</v>
      </c>
      <c r="AU418" s="16" t="s">
        <v>81</v>
      </c>
      <c r="AY418" s="16" t="s">
        <v>133</v>
      </c>
      <c r="BE418" s="186">
        <f>IF(N418="základní",J418,0)</f>
        <v>0</v>
      </c>
      <c r="BF418" s="186">
        <f>IF(N418="snížená",J418,0)</f>
        <v>0</v>
      </c>
      <c r="BG418" s="186">
        <f>IF(N418="zákl. přenesená",J418,0)</f>
        <v>0</v>
      </c>
      <c r="BH418" s="186">
        <f>IF(N418="sníž. přenesená",J418,0)</f>
        <v>0</v>
      </c>
      <c r="BI418" s="186">
        <f>IF(N418="nulová",J418,0)</f>
        <v>0</v>
      </c>
      <c r="BJ418" s="16" t="s">
        <v>79</v>
      </c>
      <c r="BK418" s="186">
        <f>ROUND(I418*H418,2)</f>
        <v>0</v>
      </c>
      <c r="BL418" s="16" t="s">
        <v>140</v>
      </c>
      <c r="BM418" s="16" t="s">
        <v>1539</v>
      </c>
    </row>
    <row r="419" spans="2:65" s="1" customFormat="1" ht="11.25">
      <c r="B419" s="33"/>
      <c r="C419" s="34"/>
      <c r="D419" s="187" t="s">
        <v>142</v>
      </c>
      <c r="E419" s="34"/>
      <c r="F419" s="188" t="s">
        <v>782</v>
      </c>
      <c r="G419" s="34"/>
      <c r="H419" s="34"/>
      <c r="I419" s="103"/>
      <c r="J419" s="34"/>
      <c r="K419" s="34"/>
      <c r="L419" s="37"/>
      <c r="M419" s="189"/>
      <c r="N419" s="59"/>
      <c r="O419" s="59"/>
      <c r="P419" s="59"/>
      <c r="Q419" s="59"/>
      <c r="R419" s="59"/>
      <c r="S419" s="59"/>
      <c r="T419" s="60"/>
      <c r="AT419" s="16" t="s">
        <v>142</v>
      </c>
      <c r="AU419" s="16" t="s">
        <v>81</v>
      </c>
    </row>
    <row r="420" spans="2:65" s="1" customFormat="1" ht="16.5" customHeight="1">
      <c r="B420" s="33"/>
      <c r="C420" s="175" t="s">
        <v>745</v>
      </c>
      <c r="D420" s="175" t="s">
        <v>135</v>
      </c>
      <c r="E420" s="176" t="s">
        <v>784</v>
      </c>
      <c r="F420" s="177" t="s">
        <v>785</v>
      </c>
      <c r="G420" s="178" t="s">
        <v>637</v>
      </c>
      <c r="H420" s="179">
        <v>1</v>
      </c>
      <c r="I420" s="180"/>
      <c r="J420" s="181">
        <f>ROUND(I420*H420,2)</f>
        <v>0</v>
      </c>
      <c r="K420" s="177" t="s">
        <v>1</v>
      </c>
      <c r="L420" s="37"/>
      <c r="M420" s="182" t="s">
        <v>1</v>
      </c>
      <c r="N420" s="183" t="s">
        <v>43</v>
      </c>
      <c r="O420" s="59"/>
      <c r="P420" s="184">
        <f>O420*H420</f>
        <v>0</v>
      </c>
      <c r="Q420" s="184">
        <v>0</v>
      </c>
      <c r="R420" s="184">
        <f>Q420*H420</f>
        <v>0</v>
      </c>
      <c r="S420" s="184">
        <v>0</v>
      </c>
      <c r="T420" s="185">
        <f>S420*H420</f>
        <v>0</v>
      </c>
      <c r="AR420" s="16" t="s">
        <v>140</v>
      </c>
      <c r="AT420" s="16" t="s">
        <v>135</v>
      </c>
      <c r="AU420" s="16" t="s">
        <v>81</v>
      </c>
      <c r="AY420" s="16" t="s">
        <v>133</v>
      </c>
      <c r="BE420" s="186">
        <f>IF(N420="základní",J420,0)</f>
        <v>0</v>
      </c>
      <c r="BF420" s="186">
        <f>IF(N420="snížená",J420,0)</f>
        <v>0</v>
      </c>
      <c r="BG420" s="186">
        <f>IF(N420="zákl. přenesená",J420,0)</f>
        <v>0</v>
      </c>
      <c r="BH420" s="186">
        <f>IF(N420="sníž. přenesená",J420,0)</f>
        <v>0</v>
      </c>
      <c r="BI420" s="186">
        <f>IF(N420="nulová",J420,0)</f>
        <v>0</v>
      </c>
      <c r="BJ420" s="16" t="s">
        <v>79</v>
      </c>
      <c r="BK420" s="186">
        <f>ROUND(I420*H420,2)</f>
        <v>0</v>
      </c>
      <c r="BL420" s="16" t="s">
        <v>140</v>
      </c>
      <c r="BM420" s="16" t="s">
        <v>1540</v>
      </c>
    </row>
    <row r="421" spans="2:65" s="1" customFormat="1" ht="11.25">
      <c r="B421" s="33"/>
      <c r="C421" s="34"/>
      <c r="D421" s="187" t="s">
        <v>142</v>
      </c>
      <c r="E421" s="34"/>
      <c r="F421" s="188" t="s">
        <v>787</v>
      </c>
      <c r="G421" s="34"/>
      <c r="H421" s="34"/>
      <c r="I421" s="103"/>
      <c r="J421" s="34"/>
      <c r="K421" s="34"/>
      <c r="L421" s="37"/>
      <c r="M421" s="189"/>
      <c r="N421" s="59"/>
      <c r="O421" s="59"/>
      <c r="P421" s="59"/>
      <c r="Q421" s="59"/>
      <c r="R421" s="59"/>
      <c r="S421" s="59"/>
      <c r="T421" s="60"/>
      <c r="AT421" s="16" t="s">
        <v>142</v>
      </c>
      <c r="AU421" s="16" t="s">
        <v>81</v>
      </c>
    </row>
    <row r="422" spans="2:65" s="1" customFormat="1" ht="16.5" customHeight="1">
      <c r="B422" s="33"/>
      <c r="C422" s="175" t="s">
        <v>749</v>
      </c>
      <c r="D422" s="175" t="s">
        <v>135</v>
      </c>
      <c r="E422" s="176" t="s">
        <v>1541</v>
      </c>
      <c r="F422" s="177" t="s">
        <v>1542</v>
      </c>
      <c r="G422" s="178" t="s">
        <v>637</v>
      </c>
      <c r="H422" s="179">
        <v>1</v>
      </c>
      <c r="I422" s="180"/>
      <c r="J422" s="181">
        <f>ROUND(I422*H422,2)</f>
        <v>0</v>
      </c>
      <c r="K422" s="177" t="s">
        <v>1</v>
      </c>
      <c r="L422" s="37"/>
      <c r="M422" s="182" t="s">
        <v>1</v>
      </c>
      <c r="N422" s="183" t="s">
        <v>43</v>
      </c>
      <c r="O422" s="59"/>
      <c r="P422" s="184">
        <f>O422*H422</f>
        <v>0</v>
      </c>
      <c r="Q422" s="184">
        <v>0</v>
      </c>
      <c r="R422" s="184">
        <f>Q422*H422</f>
        <v>0</v>
      </c>
      <c r="S422" s="184">
        <v>0</v>
      </c>
      <c r="T422" s="185">
        <f>S422*H422</f>
        <v>0</v>
      </c>
      <c r="AR422" s="16" t="s">
        <v>140</v>
      </c>
      <c r="AT422" s="16" t="s">
        <v>135</v>
      </c>
      <c r="AU422" s="16" t="s">
        <v>81</v>
      </c>
      <c r="AY422" s="16" t="s">
        <v>133</v>
      </c>
      <c r="BE422" s="186">
        <f>IF(N422="základní",J422,0)</f>
        <v>0</v>
      </c>
      <c r="BF422" s="186">
        <f>IF(N422="snížená",J422,0)</f>
        <v>0</v>
      </c>
      <c r="BG422" s="186">
        <f>IF(N422="zákl. přenesená",J422,0)</f>
        <v>0</v>
      </c>
      <c r="BH422" s="186">
        <f>IF(N422="sníž. přenesená",J422,0)</f>
        <v>0</v>
      </c>
      <c r="BI422" s="186">
        <f>IF(N422="nulová",J422,0)</f>
        <v>0</v>
      </c>
      <c r="BJ422" s="16" t="s">
        <v>79</v>
      </c>
      <c r="BK422" s="186">
        <f>ROUND(I422*H422,2)</f>
        <v>0</v>
      </c>
      <c r="BL422" s="16" t="s">
        <v>140</v>
      </c>
      <c r="BM422" s="16" t="s">
        <v>1543</v>
      </c>
    </row>
    <row r="423" spans="2:65" s="1" customFormat="1" ht="11.25">
      <c r="B423" s="33"/>
      <c r="C423" s="34"/>
      <c r="D423" s="187" t="s">
        <v>142</v>
      </c>
      <c r="E423" s="34"/>
      <c r="F423" s="188" t="s">
        <v>1544</v>
      </c>
      <c r="G423" s="34"/>
      <c r="H423" s="34"/>
      <c r="I423" s="103"/>
      <c r="J423" s="34"/>
      <c r="K423" s="34"/>
      <c r="L423" s="37"/>
      <c r="M423" s="189"/>
      <c r="N423" s="59"/>
      <c r="O423" s="59"/>
      <c r="P423" s="59"/>
      <c r="Q423" s="59"/>
      <c r="R423" s="59"/>
      <c r="S423" s="59"/>
      <c r="T423" s="60"/>
      <c r="AT423" s="16" t="s">
        <v>142</v>
      </c>
      <c r="AU423" s="16" t="s">
        <v>81</v>
      </c>
    </row>
    <row r="424" spans="2:65" s="1" customFormat="1" ht="16.5" customHeight="1">
      <c r="B424" s="33"/>
      <c r="C424" s="175" t="s">
        <v>754</v>
      </c>
      <c r="D424" s="175" t="s">
        <v>135</v>
      </c>
      <c r="E424" s="176" t="s">
        <v>1545</v>
      </c>
      <c r="F424" s="177" t="s">
        <v>1546</v>
      </c>
      <c r="G424" s="178" t="s">
        <v>637</v>
      </c>
      <c r="H424" s="179">
        <v>1</v>
      </c>
      <c r="I424" s="180"/>
      <c r="J424" s="181">
        <f>ROUND(I424*H424,2)</f>
        <v>0</v>
      </c>
      <c r="K424" s="177" t="s">
        <v>139</v>
      </c>
      <c r="L424" s="37"/>
      <c r="M424" s="182" t="s">
        <v>1</v>
      </c>
      <c r="N424" s="183" t="s">
        <v>43</v>
      </c>
      <c r="O424" s="59"/>
      <c r="P424" s="184">
        <f>O424*H424</f>
        <v>0</v>
      </c>
      <c r="Q424" s="184">
        <v>1.92726</v>
      </c>
      <c r="R424" s="184">
        <f>Q424*H424</f>
        <v>1.92726</v>
      </c>
      <c r="S424" s="184">
        <v>0</v>
      </c>
      <c r="T424" s="185">
        <f>S424*H424</f>
        <v>0</v>
      </c>
      <c r="AR424" s="16" t="s">
        <v>140</v>
      </c>
      <c r="AT424" s="16" t="s">
        <v>135</v>
      </c>
      <c r="AU424" s="16" t="s">
        <v>81</v>
      </c>
      <c r="AY424" s="16" t="s">
        <v>133</v>
      </c>
      <c r="BE424" s="186">
        <f>IF(N424="základní",J424,0)</f>
        <v>0</v>
      </c>
      <c r="BF424" s="186">
        <f>IF(N424="snížená",J424,0)</f>
        <v>0</v>
      </c>
      <c r="BG424" s="186">
        <f>IF(N424="zákl. přenesená",J424,0)</f>
        <v>0</v>
      </c>
      <c r="BH424" s="186">
        <f>IF(N424="sníž. přenesená",J424,0)</f>
        <v>0</v>
      </c>
      <c r="BI424" s="186">
        <f>IF(N424="nulová",J424,0)</f>
        <v>0</v>
      </c>
      <c r="BJ424" s="16" t="s">
        <v>79</v>
      </c>
      <c r="BK424" s="186">
        <f>ROUND(I424*H424,2)</f>
        <v>0</v>
      </c>
      <c r="BL424" s="16" t="s">
        <v>140</v>
      </c>
      <c r="BM424" s="16" t="s">
        <v>1547</v>
      </c>
    </row>
    <row r="425" spans="2:65" s="1" customFormat="1" ht="11.25">
      <c r="B425" s="33"/>
      <c r="C425" s="34"/>
      <c r="D425" s="187" t="s">
        <v>142</v>
      </c>
      <c r="E425" s="34"/>
      <c r="F425" s="188" t="s">
        <v>1548</v>
      </c>
      <c r="G425" s="34"/>
      <c r="H425" s="34"/>
      <c r="I425" s="103"/>
      <c r="J425" s="34"/>
      <c r="K425" s="34"/>
      <c r="L425" s="37"/>
      <c r="M425" s="189"/>
      <c r="N425" s="59"/>
      <c r="O425" s="59"/>
      <c r="P425" s="59"/>
      <c r="Q425" s="59"/>
      <c r="R425" s="59"/>
      <c r="S425" s="59"/>
      <c r="T425" s="60"/>
      <c r="AT425" s="16" t="s">
        <v>142</v>
      </c>
      <c r="AU425" s="16" t="s">
        <v>81</v>
      </c>
    </row>
    <row r="426" spans="2:65" s="1" customFormat="1" ht="16.5" customHeight="1">
      <c r="B426" s="33"/>
      <c r="C426" s="175" t="s">
        <v>759</v>
      </c>
      <c r="D426" s="175" t="s">
        <v>135</v>
      </c>
      <c r="E426" s="176" t="s">
        <v>840</v>
      </c>
      <c r="F426" s="177" t="s">
        <v>841</v>
      </c>
      <c r="G426" s="178" t="s">
        <v>637</v>
      </c>
      <c r="H426" s="179">
        <v>1</v>
      </c>
      <c r="I426" s="180"/>
      <c r="J426" s="181">
        <f>ROUND(I426*H426,2)</f>
        <v>0</v>
      </c>
      <c r="K426" s="177" t="s">
        <v>791</v>
      </c>
      <c r="L426" s="37"/>
      <c r="M426" s="182" t="s">
        <v>1</v>
      </c>
      <c r="N426" s="183" t="s">
        <v>43</v>
      </c>
      <c r="O426" s="59"/>
      <c r="P426" s="184">
        <f>O426*H426</f>
        <v>0</v>
      </c>
      <c r="Q426" s="184">
        <v>7.0200000000000002E-3</v>
      </c>
      <c r="R426" s="184">
        <f>Q426*H426</f>
        <v>7.0200000000000002E-3</v>
      </c>
      <c r="S426" s="184">
        <v>0</v>
      </c>
      <c r="T426" s="185">
        <f>S426*H426</f>
        <v>0</v>
      </c>
      <c r="AR426" s="16" t="s">
        <v>140</v>
      </c>
      <c r="AT426" s="16" t="s">
        <v>135</v>
      </c>
      <c r="AU426" s="16" t="s">
        <v>81</v>
      </c>
      <c r="AY426" s="16" t="s">
        <v>133</v>
      </c>
      <c r="BE426" s="186">
        <f>IF(N426="základní",J426,0)</f>
        <v>0</v>
      </c>
      <c r="BF426" s="186">
        <f>IF(N426="snížená",J426,0)</f>
        <v>0</v>
      </c>
      <c r="BG426" s="186">
        <f>IF(N426="zákl. přenesená",J426,0)</f>
        <v>0</v>
      </c>
      <c r="BH426" s="186">
        <f>IF(N426="sníž. přenesená",J426,0)</f>
        <v>0</v>
      </c>
      <c r="BI426" s="186">
        <f>IF(N426="nulová",J426,0)</f>
        <v>0</v>
      </c>
      <c r="BJ426" s="16" t="s">
        <v>79</v>
      </c>
      <c r="BK426" s="186">
        <f>ROUND(I426*H426,2)</f>
        <v>0</v>
      </c>
      <c r="BL426" s="16" t="s">
        <v>140</v>
      </c>
      <c r="BM426" s="16" t="s">
        <v>1549</v>
      </c>
    </row>
    <row r="427" spans="2:65" s="1" customFormat="1" ht="11.25">
      <c r="B427" s="33"/>
      <c r="C427" s="34"/>
      <c r="D427" s="187" t="s">
        <v>142</v>
      </c>
      <c r="E427" s="34"/>
      <c r="F427" s="188" t="s">
        <v>841</v>
      </c>
      <c r="G427" s="34"/>
      <c r="H427" s="34"/>
      <c r="I427" s="103"/>
      <c r="J427" s="34"/>
      <c r="K427" s="34"/>
      <c r="L427" s="37"/>
      <c r="M427" s="189"/>
      <c r="N427" s="59"/>
      <c r="O427" s="59"/>
      <c r="P427" s="59"/>
      <c r="Q427" s="59"/>
      <c r="R427" s="59"/>
      <c r="S427" s="59"/>
      <c r="T427" s="60"/>
      <c r="AT427" s="16" t="s">
        <v>142</v>
      </c>
      <c r="AU427" s="16" t="s">
        <v>81</v>
      </c>
    </row>
    <row r="428" spans="2:65" s="1" customFormat="1" ht="16.5" customHeight="1">
      <c r="B428" s="33"/>
      <c r="C428" s="222" t="s">
        <v>764</v>
      </c>
      <c r="D428" s="222" t="s">
        <v>505</v>
      </c>
      <c r="E428" s="223" t="s">
        <v>844</v>
      </c>
      <c r="F428" s="224" t="s">
        <v>1550</v>
      </c>
      <c r="G428" s="225" t="s">
        <v>637</v>
      </c>
      <c r="H428" s="226">
        <v>1</v>
      </c>
      <c r="I428" s="227"/>
      <c r="J428" s="228">
        <f>ROUND(I428*H428,2)</f>
        <v>0</v>
      </c>
      <c r="K428" s="224" t="s">
        <v>159</v>
      </c>
      <c r="L428" s="229"/>
      <c r="M428" s="230" t="s">
        <v>1</v>
      </c>
      <c r="N428" s="231" t="s">
        <v>43</v>
      </c>
      <c r="O428" s="59"/>
      <c r="P428" s="184">
        <f>O428*H428</f>
        <v>0</v>
      </c>
      <c r="Q428" s="184">
        <v>0.19400000000000001</v>
      </c>
      <c r="R428" s="184">
        <f>Q428*H428</f>
        <v>0.19400000000000001</v>
      </c>
      <c r="S428" s="184">
        <v>0</v>
      </c>
      <c r="T428" s="185">
        <f>S428*H428</f>
        <v>0</v>
      </c>
      <c r="AR428" s="16" t="s">
        <v>188</v>
      </c>
      <c r="AT428" s="16" t="s">
        <v>505</v>
      </c>
      <c r="AU428" s="16" t="s">
        <v>81</v>
      </c>
      <c r="AY428" s="16" t="s">
        <v>133</v>
      </c>
      <c r="BE428" s="186">
        <f>IF(N428="základní",J428,0)</f>
        <v>0</v>
      </c>
      <c r="BF428" s="186">
        <f>IF(N428="snížená",J428,0)</f>
        <v>0</v>
      </c>
      <c r="BG428" s="186">
        <f>IF(N428="zákl. přenesená",J428,0)</f>
        <v>0</v>
      </c>
      <c r="BH428" s="186">
        <f>IF(N428="sníž. přenesená",J428,0)</f>
        <v>0</v>
      </c>
      <c r="BI428" s="186">
        <f>IF(N428="nulová",J428,0)</f>
        <v>0</v>
      </c>
      <c r="BJ428" s="16" t="s">
        <v>79</v>
      </c>
      <c r="BK428" s="186">
        <f>ROUND(I428*H428,2)</f>
        <v>0</v>
      </c>
      <c r="BL428" s="16" t="s">
        <v>140</v>
      </c>
      <c r="BM428" s="16" t="s">
        <v>1551</v>
      </c>
    </row>
    <row r="429" spans="2:65" s="1" customFormat="1" ht="11.25">
      <c r="B429" s="33"/>
      <c r="C429" s="34"/>
      <c r="D429" s="187" t="s">
        <v>142</v>
      </c>
      <c r="E429" s="34"/>
      <c r="F429" s="188" t="s">
        <v>1552</v>
      </c>
      <c r="G429" s="34"/>
      <c r="H429" s="34"/>
      <c r="I429" s="103"/>
      <c r="J429" s="34"/>
      <c r="K429" s="34"/>
      <c r="L429" s="37"/>
      <c r="M429" s="189"/>
      <c r="N429" s="59"/>
      <c r="O429" s="59"/>
      <c r="P429" s="59"/>
      <c r="Q429" s="59"/>
      <c r="R429" s="59"/>
      <c r="S429" s="59"/>
      <c r="T429" s="60"/>
      <c r="AT429" s="16" t="s">
        <v>142</v>
      </c>
      <c r="AU429" s="16" t="s">
        <v>81</v>
      </c>
    </row>
    <row r="430" spans="2:65" s="1" customFormat="1" ht="16.5" customHeight="1">
      <c r="B430" s="33"/>
      <c r="C430" s="175" t="s">
        <v>769</v>
      </c>
      <c r="D430" s="175" t="s">
        <v>135</v>
      </c>
      <c r="E430" s="176" t="s">
        <v>854</v>
      </c>
      <c r="F430" s="177" t="s">
        <v>855</v>
      </c>
      <c r="G430" s="178" t="s">
        <v>637</v>
      </c>
      <c r="H430" s="179">
        <v>3</v>
      </c>
      <c r="I430" s="180"/>
      <c r="J430" s="181">
        <f>ROUND(I430*H430,2)</f>
        <v>0</v>
      </c>
      <c r="K430" s="177" t="s">
        <v>139</v>
      </c>
      <c r="L430" s="37"/>
      <c r="M430" s="182" t="s">
        <v>1</v>
      </c>
      <c r="N430" s="183" t="s">
        <v>43</v>
      </c>
      <c r="O430" s="59"/>
      <c r="P430" s="184">
        <f>O430*H430</f>
        <v>0</v>
      </c>
      <c r="Q430" s="184">
        <v>0.12303</v>
      </c>
      <c r="R430" s="184">
        <f>Q430*H430</f>
        <v>0.36909000000000003</v>
      </c>
      <c r="S430" s="184">
        <v>0</v>
      </c>
      <c r="T430" s="185">
        <f>S430*H430</f>
        <v>0</v>
      </c>
      <c r="AR430" s="16" t="s">
        <v>140</v>
      </c>
      <c r="AT430" s="16" t="s">
        <v>135</v>
      </c>
      <c r="AU430" s="16" t="s">
        <v>81</v>
      </c>
      <c r="AY430" s="16" t="s">
        <v>133</v>
      </c>
      <c r="BE430" s="186">
        <f>IF(N430="základní",J430,0)</f>
        <v>0</v>
      </c>
      <c r="BF430" s="186">
        <f>IF(N430="snížená",J430,0)</f>
        <v>0</v>
      </c>
      <c r="BG430" s="186">
        <f>IF(N430="zákl. přenesená",J430,0)</f>
        <v>0</v>
      </c>
      <c r="BH430" s="186">
        <f>IF(N430="sníž. přenesená",J430,0)</f>
        <v>0</v>
      </c>
      <c r="BI430" s="186">
        <f>IF(N430="nulová",J430,0)</f>
        <v>0</v>
      </c>
      <c r="BJ430" s="16" t="s">
        <v>79</v>
      </c>
      <c r="BK430" s="186">
        <f>ROUND(I430*H430,2)</f>
        <v>0</v>
      </c>
      <c r="BL430" s="16" t="s">
        <v>140</v>
      </c>
      <c r="BM430" s="16" t="s">
        <v>1553</v>
      </c>
    </row>
    <row r="431" spans="2:65" s="1" customFormat="1" ht="11.25">
      <c r="B431" s="33"/>
      <c r="C431" s="34"/>
      <c r="D431" s="187" t="s">
        <v>142</v>
      </c>
      <c r="E431" s="34"/>
      <c r="F431" s="188" t="s">
        <v>855</v>
      </c>
      <c r="G431" s="34"/>
      <c r="H431" s="34"/>
      <c r="I431" s="103"/>
      <c r="J431" s="34"/>
      <c r="K431" s="34"/>
      <c r="L431" s="37"/>
      <c r="M431" s="189"/>
      <c r="N431" s="59"/>
      <c r="O431" s="59"/>
      <c r="P431" s="59"/>
      <c r="Q431" s="59"/>
      <c r="R431" s="59"/>
      <c r="S431" s="59"/>
      <c r="T431" s="60"/>
      <c r="AT431" s="16" t="s">
        <v>142</v>
      </c>
      <c r="AU431" s="16" t="s">
        <v>81</v>
      </c>
    </row>
    <row r="432" spans="2:65" s="1" customFormat="1" ht="16.5" customHeight="1">
      <c r="B432" s="33"/>
      <c r="C432" s="222" t="s">
        <v>774</v>
      </c>
      <c r="D432" s="222" t="s">
        <v>505</v>
      </c>
      <c r="E432" s="223" t="s">
        <v>858</v>
      </c>
      <c r="F432" s="224" t="s">
        <v>1554</v>
      </c>
      <c r="G432" s="225" t="s">
        <v>637</v>
      </c>
      <c r="H432" s="226">
        <v>3</v>
      </c>
      <c r="I432" s="227"/>
      <c r="J432" s="228">
        <f>ROUND(I432*H432,2)</f>
        <v>0</v>
      </c>
      <c r="K432" s="224" t="s">
        <v>139</v>
      </c>
      <c r="L432" s="229"/>
      <c r="M432" s="230" t="s">
        <v>1</v>
      </c>
      <c r="N432" s="231" t="s">
        <v>43</v>
      </c>
      <c r="O432" s="59"/>
      <c r="P432" s="184">
        <f>O432*H432</f>
        <v>0</v>
      </c>
      <c r="Q432" s="184">
        <v>1.3299999999999999E-2</v>
      </c>
      <c r="R432" s="184">
        <f>Q432*H432</f>
        <v>3.9899999999999998E-2</v>
      </c>
      <c r="S432" s="184">
        <v>0</v>
      </c>
      <c r="T432" s="185">
        <f>S432*H432</f>
        <v>0</v>
      </c>
      <c r="AR432" s="16" t="s">
        <v>188</v>
      </c>
      <c r="AT432" s="16" t="s">
        <v>505</v>
      </c>
      <c r="AU432" s="16" t="s">
        <v>81</v>
      </c>
      <c r="AY432" s="16" t="s">
        <v>133</v>
      </c>
      <c r="BE432" s="186">
        <f>IF(N432="základní",J432,0)</f>
        <v>0</v>
      </c>
      <c r="BF432" s="186">
        <f>IF(N432="snížená",J432,0)</f>
        <v>0</v>
      </c>
      <c r="BG432" s="186">
        <f>IF(N432="zákl. přenesená",J432,0)</f>
        <v>0</v>
      </c>
      <c r="BH432" s="186">
        <f>IF(N432="sníž. přenesená",J432,0)</f>
        <v>0</v>
      </c>
      <c r="BI432" s="186">
        <f>IF(N432="nulová",J432,0)</f>
        <v>0</v>
      </c>
      <c r="BJ432" s="16" t="s">
        <v>79</v>
      </c>
      <c r="BK432" s="186">
        <f>ROUND(I432*H432,2)</f>
        <v>0</v>
      </c>
      <c r="BL432" s="16" t="s">
        <v>140</v>
      </c>
      <c r="BM432" s="16" t="s">
        <v>1555</v>
      </c>
    </row>
    <row r="433" spans="2:65" s="1" customFormat="1" ht="11.25">
      <c r="B433" s="33"/>
      <c r="C433" s="34"/>
      <c r="D433" s="187" t="s">
        <v>142</v>
      </c>
      <c r="E433" s="34"/>
      <c r="F433" s="188" t="s">
        <v>1554</v>
      </c>
      <c r="G433" s="34"/>
      <c r="H433" s="34"/>
      <c r="I433" s="103"/>
      <c r="J433" s="34"/>
      <c r="K433" s="34"/>
      <c r="L433" s="37"/>
      <c r="M433" s="189"/>
      <c r="N433" s="59"/>
      <c r="O433" s="59"/>
      <c r="P433" s="59"/>
      <c r="Q433" s="59"/>
      <c r="R433" s="59"/>
      <c r="S433" s="59"/>
      <c r="T433" s="60"/>
      <c r="AT433" s="16" t="s">
        <v>142</v>
      </c>
      <c r="AU433" s="16" t="s">
        <v>81</v>
      </c>
    </row>
    <row r="434" spans="2:65" s="1" customFormat="1" ht="16.5" customHeight="1">
      <c r="B434" s="33"/>
      <c r="C434" s="175" t="s">
        <v>778</v>
      </c>
      <c r="D434" s="175" t="s">
        <v>135</v>
      </c>
      <c r="E434" s="176" t="s">
        <v>1556</v>
      </c>
      <c r="F434" s="177" t="s">
        <v>1557</v>
      </c>
      <c r="G434" s="178" t="s">
        <v>196</v>
      </c>
      <c r="H434" s="179">
        <v>8.6</v>
      </c>
      <c r="I434" s="180"/>
      <c r="J434" s="181">
        <f>ROUND(I434*H434,2)</f>
        <v>0</v>
      </c>
      <c r="K434" s="177" t="s">
        <v>139</v>
      </c>
      <c r="L434" s="37"/>
      <c r="M434" s="182" t="s">
        <v>1</v>
      </c>
      <c r="N434" s="183" t="s">
        <v>43</v>
      </c>
      <c r="O434" s="59"/>
      <c r="P434" s="184">
        <f>O434*H434</f>
        <v>0</v>
      </c>
      <c r="Q434" s="184">
        <v>4.6999999999999999E-4</v>
      </c>
      <c r="R434" s="184">
        <f>Q434*H434</f>
        <v>4.0419999999999996E-3</v>
      </c>
      <c r="S434" s="184">
        <v>0</v>
      </c>
      <c r="T434" s="185">
        <f>S434*H434</f>
        <v>0</v>
      </c>
      <c r="AR434" s="16" t="s">
        <v>140</v>
      </c>
      <c r="AT434" s="16" t="s">
        <v>135</v>
      </c>
      <c r="AU434" s="16" t="s">
        <v>81</v>
      </c>
      <c r="AY434" s="16" t="s">
        <v>133</v>
      </c>
      <c r="BE434" s="186">
        <f>IF(N434="základní",J434,0)</f>
        <v>0</v>
      </c>
      <c r="BF434" s="186">
        <f>IF(N434="snížená",J434,0)</f>
        <v>0</v>
      </c>
      <c r="BG434" s="186">
        <f>IF(N434="zákl. přenesená",J434,0)</f>
        <v>0</v>
      </c>
      <c r="BH434" s="186">
        <f>IF(N434="sníž. přenesená",J434,0)</f>
        <v>0</v>
      </c>
      <c r="BI434" s="186">
        <f>IF(N434="nulová",J434,0)</f>
        <v>0</v>
      </c>
      <c r="BJ434" s="16" t="s">
        <v>79</v>
      </c>
      <c r="BK434" s="186">
        <f>ROUND(I434*H434,2)</f>
        <v>0</v>
      </c>
      <c r="BL434" s="16" t="s">
        <v>140</v>
      </c>
      <c r="BM434" s="16" t="s">
        <v>1558</v>
      </c>
    </row>
    <row r="435" spans="2:65" s="1" customFormat="1" ht="11.25">
      <c r="B435" s="33"/>
      <c r="C435" s="34"/>
      <c r="D435" s="187" t="s">
        <v>142</v>
      </c>
      <c r="E435" s="34"/>
      <c r="F435" s="188" t="s">
        <v>1559</v>
      </c>
      <c r="G435" s="34"/>
      <c r="H435" s="34"/>
      <c r="I435" s="103"/>
      <c r="J435" s="34"/>
      <c r="K435" s="34"/>
      <c r="L435" s="37"/>
      <c r="M435" s="189"/>
      <c r="N435" s="59"/>
      <c r="O435" s="59"/>
      <c r="P435" s="59"/>
      <c r="Q435" s="59"/>
      <c r="R435" s="59"/>
      <c r="S435" s="59"/>
      <c r="T435" s="60"/>
      <c r="AT435" s="16" t="s">
        <v>142</v>
      </c>
      <c r="AU435" s="16" t="s">
        <v>81</v>
      </c>
    </row>
    <row r="436" spans="2:65" s="1" customFormat="1" ht="16.5" customHeight="1">
      <c r="B436" s="33"/>
      <c r="C436" s="222" t="s">
        <v>783</v>
      </c>
      <c r="D436" s="222" t="s">
        <v>505</v>
      </c>
      <c r="E436" s="223" t="s">
        <v>1184</v>
      </c>
      <c r="F436" s="224" t="s">
        <v>1187</v>
      </c>
      <c r="G436" s="225" t="s">
        <v>196</v>
      </c>
      <c r="H436" s="226">
        <v>8.6</v>
      </c>
      <c r="I436" s="227"/>
      <c r="J436" s="228">
        <f>ROUND(I436*H436,2)</f>
        <v>0</v>
      </c>
      <c r="K436" s="224" t="s">
        <v>1</v>
      </c>
      <c r="L436" s="229"/>
      <c r="M436" s="230" t="s">
        <v>1</v>
      </c>
      <c r="N436" s="231" t="s">
        <v>43</v>
      </c>
      <c r="O436" s="59"/>
      <c r="P436" s="184">
        <f>O436*H436</f>
        <v>0</v>
      </c>
      <c r="Q436" s="184">
        <v>4.47E-3</v>
      </c>
      <c r="R436" s="184">
        <f>Q436*H436</f>
        <v>3.8441999999999997E-2</v>
      </c>
      <c r="S436" s="184">
        <v>0</v>
      </c>
      <c r="T436" s="185">
        <f>S436*H436</f>
        <v>0</v>
      </c>
      <c r="AR436" s="16" t="s">
        <v>188</v>
      </c>
      <c r="AT436" s="16" t="s">
        <v>505</v>
      </c>
      <c r="AU436" s="16" t="s">
        <v>81</v>
      </c>
      <c r="AY436" s="16" t="s">
        <v>133</v>
      </c>
      <c r="BE436" s="186">
        <f>IF(N436="základní",J436,0)</f>
        <v>0</v>
      </c>
      <c r="BF436" s="186">
        <f>IF(N436="snížená",J436,0)</f>
        <v>0</v>
      </c>
      <c r="BG436" s="186">
        <f>IF(N436="zákl. přenesená",J436,0)</f>
        <v>0</v>
      </c>
      <c r="BH436" s="186">
        <f>IF(N436="sníž. přenesená",J436,0)</f>
        <v>0</v>
      </c>
      <c r="BI436" s="186">
        <f>IF(N436="nulová",J436,0)</f>
        <v>0</v>
      </c>
      <c r="BJ436" s="16" t="s">
        <v>79</v>
      </c>
      <c r="BK436" s="186">
        <f>ROUND(I436*H436,2)</f>
        <v>0</v>
      </c>
      <c r="BL436" s="16" t="s">
        <v>140</v>
      </c>
      <c r="BM436" s="16" t="s">
        <v>1560</v>
      </c>
    </row>
    <row r="437" spans="2:65" s="1" customFormat="1" ht="11.25">
      <c r="B437" s="33"/>
      <c r="C437" s="34"/>
      <c r="D437" s="187" t="s">
        <v>142</v>
      </c>
      <c r="E437" s="34"/>
      <c r="F437" s="188" t="s">
        <v>1187</v>
      </c>
      <c r="G437" s="34"/>
      <c r="H437" s="34"/>
      <c r="I437" s="103"/>
      <c r="J437" s="34"/>
      <c r="K437" s="34"/>
      <c r="L437" s="37"/>
      <c r="M437" s="189"/>
      <c r="N437" s="59"/>
      <c r="O437" s="59"/>
      <c r="P437" s="59"/>
      <c r="Q437" s="59"/>
      <c r="R437" s="59"/>
      <c r="S437" s="59"/>
      <c r="T437" s="60"/>
      <c r="AT437" s="16" t="s">
        <v>142</v>
      </c>
      <c r="AU437" s="16" t="s">
        <v>81</v>
      </c>
    </row>
    <row r="438" spans="2:65" s="12" customFormat="1" ht="11.25">
      <c r="B438" s="200"/>
      <c r="C438" s="201"/>
      <c r="D438" s="187" t="s">
        <v>144</v>
      </c>
      <c r="E438" s="202" t="s">
        <v>1</v>
      </c>
      <c r="F438" s="203" t="s">
        <v>1561</v>
      </c>
      <c r="G438" s="201"/>
      <c r="H438" s="204">
        <v>8.6</v>
      </c>
      <c r="I438" s="205"/>
      <c r="J438" s="201"/>
      <c r="K438" s="201"/>
      <c r="L438" s="206"/>
      <c r="M438" s="207"/>
      <c r="N438" s="208"/>
      <c r="O438" s="208"/>
      <c r="P438" s="208"/>
      <c r="Q438" s="208"/>
      <c r="R438" s="208"/>
      <c r="S438" s="208"/>
      <c r="T438" s="209"/>
      <c r="AT438" s="210" t="s">
        <v>144</v>
      </c>
      <c r="AU438" s="210" t="s">
        <v>81</v>
      </c>
      <c r="AV438" s="12" t="s">
        <v>81</v>
      </c>
      <c r="AW438" s="12" t="s">
        <v>33</v>
      </c>
      <c r="AX438" s="12" t="s">
        <v>79</v>
      </c>
      <c r="AY438" s="210" t="s">
        <v>133</v>
      </c>
    </row>
    <row r="439" spans="2:65" s="10" customFormat="1" ht="22.9" customHeight="1">
      <c r="B439" s="159"/>
      <c r="C439" s="160"/>
      <c r="D439" s="161" t="s">
        <v>71</v>
      </c>
      <c r="E439" s="173" t="s">
        <v>193</v>
      </c>
      <c r="F439" s="173" t="s">
        <v>862</v>
      </c>
      <c r="G439" s="160"/>
      <c r="H439" s="160"/>
      <c r="I439" s="163"/>
      <c r="J439" s="174">
        <f>BK439</f>
        <v>0</v>
      </c>
      <c r="K439" s="160"/>
      <c r="L439" s="165"/>
      <c r="M439" s="166"/>
      <c r="N439" s="167"/>
      <c r="O439" s="167"/>
      <c r="P439" s="168">
        <f>P440+SUM(P441:P456)</f>
        <v>0</v>
      </c>
      <c r="Q439" s="167"/>
      <c r="R439" s="168">
        <f>R440+SUM(R441:R456)</f>
        <v>0.12118999999999999</v>
      </c>
      <c r="S439" s="167"/>
      <c r="T439" s="169">
        <f>T440+SUM(T441:T456)</f>
        <v>0</v>
      </c>
      <c r="AR439" s="170" t="s">
        <v>79</v>
      </c>
      <c r="AT439" s="171" t="s">
        <v>71</v>
      </c>
      <c r="AU439" s="171" t="s">
        <v>79</v>
      </c>
      <c r="AY439" s="170" t="s">
        <v>133</v>
      </c>
      <c r="BK439" s="172">
        <f>BK440+SUM(BK441:BK456)</f>
        <v>0</v>
      </c>
    </row>
    <row r="440" spans="2:65" s="1" customFormat="1" ht="16.5" customHeight="1">
      <c r="B440" s="33"/>
      <c r="C440" s="175" t="s">
        <v>830</v>
      </c>
      <c r="D440" s="175" t="s">
        <v>135</v>
      </c>
      <c r="E440" s="176" t="s">
        <v>864</v>
      </c>
      <c r="F440" s="177" t="s">
        <v>865</v>
      </c>
      <c r="G440" s="178" t="s">
        <v>196</v>
      </c>
      <c r="H440" s="179">
        <v>19</v>
      </c>
      <c r="I440" s="180"/>
      <c r="J440" s="181">
        <f>ROUND(I440*H440,2)</f>
        <v>0</v>
      </c>
      <c r="K440" s="177" t="s">
        <v>1</v>
      </c>
      <c r="L440" s="37"/>
      <c r="M440" s="182" t="s">
        <v>1</v>
      </c>
      <c r="N440" s="183" t="s">
        <v>43</v>
      </c>
      <c r="O440" s="59"/>
      <c r="P440" s="184">
        <f>O440*H440</f>
        <v>0</v>
      </c>
      <c r="Q440" s="184">
        <v>1.0000000000000001E-5</v>
      </c>
      <c r="R440" s="184">
        <f>Q440*H440</f>
        <v>1.9000000000000001E-4</v>
      </c>
      <c r="S440" s="184">
        <v>0</v>
      </c>
      <c r="T440" s="185">
        <f>S440*H440</f>
        <v>0</v>
      </c>
      <c r="AR440" s="16" t="s">
        <v>140</v>
      </c>
      <c r="AT440" s="16" t="s">
        <v>135</v>
      </c>
      <c r="AU440" s="16" t="s">
        <v>81</v>
      </c>
      <c r="AY440" s="16" t="s">
        <v>133</v>
      </c>
      <c r="BE440" s="186">
        <f>IF(N440="základní",J440,0)</f>
        <v>0</v>
      </c>
      <c r="BF440" s="186">
        <f>IF(N440="snížená",J440,0)</f>
        <v>0</v>
      </c>
      <c r="BG440" s="186">
        <f>IF(N440="zákl. přenesená",J440,0)</f>
        <v>0</v>
      </c>
      <c r="BH440" s="186">
        <f>IF(N440="sníž. přenesená",J440,0)</f>
        <v>0</v>
      </c>
      <c r="BI440" s="186">
        <f>IF(N440="nulová",J440,0)</f>
        <v>0</v>
      </c>
      <c r="BJ440" s="16" t="s">
        <v>79</v>
      </c>
      <c r="BK440" s="186">
        <f>ROUND(I440*H440,2)</f>
        <v>0</v>
      </c>
      <c r="BL440" s="16" t="s">
        <v>140</v>
      </c>
      <c r="BM440" s="16" t="s">
        <v>1562</v>
      </c>
    </row>
    <row r="441" spans="2:65" s="1" customFormat="1" ht="11.25">
      <c r="B441" s="33"/>
      <c r="C441" s="34"/>
      <c r="D441" s="187" t="s">
        <v>142</v>
      </c>
      <c r="E441" s="34"/>
      <c r="F441" s="188" t="s">
        <v>865</v>
      </c>
      <c r="G441" s="34"/>
      <c r="H441" s="34"/>
      <c r="I441" s="103"/>
      <c r="J441" s="34"/>
      <c r="K441" s="34"/>
      <c r="L441" s="37"/>
      <c r="M441" s="189"/>
      <c r="N441" s="59"/>
      <c r="O441" s="59"/>
      <c r="P441" s="59"/>
      <c r="Q441" s="59"/>
      <c r="R441" s="59"/>
      <c r="S441" s="59"/>
      <c r="T441" s="60"/>
      <c r="AT441" s="16" t="s">
        <v>142</v>
      </c>
      <c r="AU441" s="16" t="s">
        <v>81</v>
      </c>
    </row>
    <row r="442" spans="2:65" s="11" customFormat="1" ht="11.25">
      <c r="B442" s="190"/>
      <c r="C442" s="191"/>
      <c r="D442" s="187" t="s">
        <v>144</v>
      </c>
      <c r="E442" s="192" t="s">
        <v>1</v>
      </c>
      <c r="F442" s="193" t="s">
        <v>1263</v>
      </c>
      <c r="G442" s="191"/>
      <c r="H442" s="192" t="s">
        <v>1</v>
      </c>
      <c r="I442" s="194"/>
      <c r="J442" s="191"/>
      <c r="K442" s="191"/>
      <c r="L442" s="195"/>
      <c r="M442" s="196"/>
      <c r="N442" s="197"/>
      <c r="O442" s="197"/>
      <c r="P442" s="197"/>
      <c r="Q442" s="197"/>
      <c r="R442" s="197"/>
      <c r="S442" s="197"/>
      <c r="T442" s="198"/>
      <c r="AT442" s="199" t="s">
        <v>144</v>
      </c>
      <c r="AU442" s="199" t="s">
        <v>81</v>
      </c>
      <c r="AV442" s="11" t="s">
        <v>79</v>
      </c>
      <c r="AW442" s="11" t="s">
        <v>33</v>
      </c>
      <c r="AX442" s="11" t="s">
        <v>72</v>
      </c>
      <c r="AY442" s="199" t="s">
        <v>133</v>
      </c>
    </row>
    <row r="443" spans="2:65" s="12" customFormat="1" ht="11.25">
      <c r="B443" s="200"/>
      <c r="C443" s="201"/>
      <c r="D443" s="187" t="s">
        <v>144</v>
      </c>
      <c r="E443" s="202" t="s">
        <v>1</v>
      </c>
      <c r="F443" s="203" t="s">
        <v>1419</v>
      </c>
      <c r="G443" s="201"/>
      <c r="H443" s="204">
        <v>19</v>
      </c>
      <c r="I443" s="205"/>
      <c r="J443" s="201"/>
      <c r="K443" s="201"/>
      <c r="L443" s="206"/>
      <c r="M443" s="207"/>
      <c r="N443" s="208"/>
      <c r="O443" s="208"/>
      <c r="P443" s="208"/>
      <c r="Q443" s="208"/>
      <c r="R443" s="208"/>
      <c r="S443" s="208"/>
      <c r="T443" s="209"/>
      <c r="AT443" s="210" t="s">
        <v>144</v>
      </c>
      <c r="AU443" s="210" t="s">
        <v>81</v>
      </c>
      <c r="AV443" s="12" t="s">
        <v>81</v>
      </c>
      <c r="AW443" s="12" t="s">
        <v>33</v>
      </c>
      <c r="AX443" s="12" t="s">
        <v>79</v>
      </c>
      <c r="AY443" s="210" t="s">
        <v>133</v>
      </c>
    </row>
    <row r="444" spans="2:65" s="1" customFormat="1" ht="16.5" customHeight="1">
      <c r="B444" s="33"/>
      <c r="C444" s="222" t="s">
        <v>835</v>
      </c>
      <c r="D444" s="222" t="s">
        <v>505</v>
      </c>
      <c r="E444" s="223" t="s">
        <v>873</v>
      </c>
      <c r="F444" s="224" t="s">
        <v>874</v>
      </c>
      <c r="G444" s="225" t="s">
        <v>508</v>
      </c>
      <c r="H444" s="226">
        <v>0.121</v>
      </c>
      <c r="I444" s="227"/>
      <c r="J444" s="228">
        <f>ROUND(I444*H444,2)</f>
        <v>0</v>
      </c>
      <c r="K444" s="224" t="s">
        <v>139</v>
      </c>
      <c r="L444" s="229"/>
      <c r="M444" s="230" t="s">
        <v>1</v>
      </c>
      <c r="N444" s="231" t="s">
        <v>43</v>
      </c>
      <c r="O444" s="59"/>
      <c r="P444" s="184">
        <f>O444*H444</f>
        <v>0</v>
      </c>
      <c r="Q444" s="184">
        <v>1</v>
      </c>
      <c r="R444" s="184">
        <f>Q444*H444</f>
        <v>0.121</v>
      </c>
      <c r="S444" s="184">
        <v>0</v>
      </c>
      <c r="T444" s="185">
        <f>S444*H444</f>
        <v>0</v>
      </c>
      <c r="AR444" s="16" t="s">
        <v>188</v>
      </c>
      <c r="AT444" s="16" t="s">
        <v>505</v>
      </c>
      <c r="AU444" s="16" t="s">
        <v>81</v>
      </c>
      <c r="AY444" s="16" t="s">
        <v>133</v>
      </c>
      <c r="BE444" s="186">
        <f>IF(N444="základní",J444,0)</f>
        <v>0</v>
      </c>
      <c r="BF444" s="186">
        <f>IF(N444="snížená",J444,0)</f>
        <v>0</v>
      </c>
      <c r="BG444" s="186">
        <f>IF(N444="zákl. přenesená",J444,0)</f>
        <v>0</v>
      </c>
      <c r="BH444" s="186">
        <f>IF(N444="sníž. přenesená",J444,0)</f>
        <v>0</v>
      </c>
      <c r="BI444" s="186">
        <f>IF(N444="nulová",J444,0)</f>
        <v>0</v>
      </c>
      <c r="BJ444" s="16" t="s">
        <v>79</v>
      </c>
      <c r="BK444" s="186">
        <f>ROUND(I444*H444,2)</f>
        <v>0</v>
      </c>
      <c r="BL444" s="16" t="s">
        <v>140</v>
      </c>
      <c r="BM444" s="16" t="s">
        <v>1563</v>
      </c>
    </row>
    <row r="445" spans="2:65" s="1" customFormat="1" ht="11.25">
      <c r="B445" s="33"/>
      <c r="C445" s="34"/>
      <c r="D445" s="187" t="s">
        <v>142</v>
      </c>
      <c r="E445" s="34"/>
      <c r="F445" s="188" t="s">
        <v>876</v>
      </c>
      <c r="G445" s="34"/>
      <c r="H445" s="34"/>
      <c r="I445" s="103"/>
      <c r="J445" s="34"/>
      <c r="K445" s="34"/>
      <c r="L445" s="37"/>
      <c r="M445" s="189"/>
      <c r="N445" s="59"/>
      <c r="O445" s="59"/>
      <c r="P445" s="59"/>
      <c r="Q445" s="59"/>
      <c r="R445" s="59"/>
      <c r="S445" s="59"/>
      <c r="T445" s="60"/>
      <c r="AT445" s="16" t="s">
        <v>142</v>
      </c>
      <c r="AU445" s="16" t="s">
        <v>81</v>
      </c>
    </row>
    <row r="446" spans="2:65" s="12" customFormat="1" ht="11.25">
      <c r="B446" s="200"/>
      <c r="C446" s="201"/>
      <c r="D446" s="187" t="s">
        <v>144</v>
      </c>
      <c r="E446" s="202" t="s">
        <v>1</v>
      </c>
      <c r="F446" s="203" t="s">
        <v>1564</v>
      </c>
      <c r="G446" s="201"/>
      <c r="H446" s="204">
        <v>0.121</v>
      </c>
      <c r="I446" s="205"/>
      <c r="J446" s="201"/>
      <c r="K446" s="201"/>
      <c r="L446" s="206"/>
      <c r="M446" s="207"/>
      <c r="N446" s="208"/>
      <c r="O446" s="208"/>
      <c r="P446" s="208"/>
      <c r="Q446" s="208"/>
      <c r="R446" s="208"/>
      <c r="S446" s="208"/>
      <c r="T446" s="209"/>
      <c r="AT446" s="210" t="s">
        <v>144</v>
      </c>
      <c r="AU446" s="210" t="s">
        <v>81</v>
      </c>
      <c r="AV446" s="12" t="s">
        <v>81</v>
      </c>
      <c r="AW446" s="12" t="s">
        <v>33</v>
      </c>
      <c r="AX446" s="12" t="s">
        <v>79</v>
      </c>
      <c r="AY446" s="210" t="s">
        <v>133</v>
      </c>
    </row>
    <row r="447" spans="2:65" s="1" customFormat="1" ht="16.5" customHeight="1">
      <c r="B447" s="33"/>
      <c r="C447" s="175" t="s">
        <v>788</v>
      </c>
      <c r="D447" s="175" t="s">
        <v>135</v>
      </c>
      <c r="E447" s="176" t="s">
        <v>1565</v>
      </c>
      <c r="F447" s="177" t="s">
        <v>1566</v>
      </c>
      <c r="G447" s="178" t="s">
        <v>196</v>
      </c>
      <c r="H447" s="179">
        <v>19</v>
      </c>
      <c r="I447" s="180"/>
      <c r="J447" s="181">
        <f>ROUND(I447*H447,2)</f>
        <v>0</v>
      </c>
      <c r="K447" s="177" t="s">
        <v>139</v>
      </c>
      <c r="L447" s="37"/>
      <c r="M447" s="182" t="s">
        <v>1</v>
      </c>
      <c r="N447" s="183" t="s">
        <v>43</v>
      </c>
      <c r="O447" s="59"/>
      <c r="P447" s="184">
        <f>O447*H447</f>
        <v>0</v>
      </c>
      <c r="Q447" s="184">
        <v>0</v>
      </c>
      <c r="R447" s="184">
        <f>Q447*H447</f>
        <v>0</v>
      </c>
      <c r="S447" s="184">
        <v>0</v>
      </c>
      <c r="T447" s="185">
        <f>S447*H447</f>
        <v>0</v>
      </c>
      <c r="AR447" s="16" t="s">
        <v>140</v>
      </c>
      <c r="AT447" s="16" t="s">
        <v>135</v>
      </c>
      <c r="AU447" s="16" t="s">
        <v>81</v>
      </c>
      <c r="AY447" s="16" t="s">
        <v>133</v>
      </c>
      <c r="BE447" s="186">
        <f>IF(N447="základní",J447,0)</f>
        <v>0</v>
      </c>
      <c r="BF447" s="186">
        <f>IF(N447="snížená",J447,0)</f>
        <v>0</v>
      </c>
      <c r="BG447" s="186">
        <f>IF(N447="zákl. přenesená",J447,0)</f>
        <v>0</v>
      </c>
      <c r="BH447" s="186">
        <f>IF(N447="sníž. přenesená",J447,0)</f>
        <v>0</v>
      </c>
      <c r="BI447" s="186">
        <f>IF(N447="nulová",J447,0)</f>
        <v>0</v>
      </c>
      <c r="BJ447" s="16" t="s">
        <v>79</v>
      </c>
      <c r="BK447" s="186">
        <f>ROUND(I447*H447,2)</f>
        <v>0</v>
      </c>
      <c r="BL447" s="16" t="s">
        <v>140</v>
      </c>
      <c r="BM447" s="16" t="s">
        <v>1567</v>
      </c>
    </row>
    <row r="448" spans="2:65" s="1" customFormat="1" ht="11.25">
      <c r="B448" s="33"/>
      <c r="C448" s="34"/>
      <c r="D448" s="187" t="s">
        <v>142</v>
      </c>
      <c r="E448" s="34"/>
      <c r="F448" s="188" t="s">
        <v>1566</v>
      </c>
      <c r="G448" s="34"/>
      <c r="H448" s="34"/>
      <c r="I448" s="103"/>
      <c r="J448" s="34"/>
      <c r="K448" s="34"/>
      <c r="L448" s="37"/>
      <c r="M448" s="189"/>
      <c r="N448" s="59"/>
      <c r="O448" s="59"/>
      <c r="P448" s="59"/>
      <c r="Q448" s="59"/>
      <c r="R448" s="59"/>
      <c r="S448" s="59"/>
      <c r="T448" s="60"/>
      <c r="AT448" s="16" t="s">
        <v>142</v>
      </c>
      <c r="AU448" s="16" t="s">
        <v>81</v>
      </c>
    </row>
    <row r="449" spans="2:65" s="11" customFormat="1" ht="11.25">
      <c r="B449" s="190"/>
      <c r="C449" s="191"/>
      <c r="D449" s="187" t="s">
        <v>144</v>
      </c>
      <c r="E449" s="192" t="s">
        <v>1</v>
      </c>
      <c r="F449" s="193" t="s">
        <v>1263</v>
      </c>
      <c r="G449" s="191"/>
      <c r="H449" s="192" t="s">
        <v>1</v>
      </c>
      <c r="I449" s="194"/>
      <c r="J449" s="191"/>
      <c r="K449" s="191"/>
      <c r="L449" s="195"/>
      <c r="M449" s="196"/>
      <c r="N449" s="197"/>
      <c r="O449" s="197"/>
      <c r="P449" s="197"/>
      <c r="Q449" s="197"/>
      <c r="R449" s="197"/>
      <c r="S449" s="197"/>
      <c r="T449" s="198"/>
      <c r="AT449" s="199" t="s">
        <v>144</v>
      </c>
      <c r="AU449" s="199" t="s">
        <v>81</v>
      </c>
      <c r="AV449" s="11" t="s">
        <v>79</v>
      </c>
      <c r="AW449" s="11" t="s">
        <v>33</v>
      </c>
      <c r="AX449" s="11" t="s">
        <v>72</v>
      </c>
      <c r="AY449" s="199" t="s">
        <v>133</v>
      </c>
    </row>
    <row r="450" spans="2:65" s="12" customFormat="1" ht="11.25">
      <c r="B450" s="200"/>
      <c r="C450" s="201"/>
      <c r="D450" s="187" t="s">
        <v>144</v>
      </c>
      <c r="E450" s="202" t="s">
        <v>1</v>
      </c>
      <c r="F450" s="203" t="s">
        <v>1419</v>
      </c>
      <c r="G450" s="201"/>
      <c r="H450" s="204">
        <v>19</v>
      </c>
      <c r="I450" s="205"/>
      <c r="J450" s="201"/>
      <c r="K450" s="201"/>
      <c r="L450" s="206"/>
      <c r="M450" s="207"/>
      <c r="N450" s="208"/>
      <c r="O450" s="208"/>
      <c r="P450" s="208"/>
      <c r="Q450" s="208"/>
      <c r="R450" s="208"/>
      <c r="S450" s="208"/>
      <c r="T450" s="209"/>
      <c r="AT450" s="210" t="s">
        <v>144</v>
      </c>
      <c r="AU450" s="210" t="s">
        <v>81</v>
      </c>
      <c r="AV450" s="12" t="s">
        <v>81</v>
      </c>
      <c r="AW450" s="12" t="s">
        <v>33</v>
      </c>
      <c r="AX450" s="12" t="s">
        <v>79</v>
      </c>
      <c r="AY450" s="210" t="s">
        <v>133</v>
      </c>
    </row>
    <row r="451" spans="2:65" s="1" customFormat="1" ht="16.5" customHeight="1">
      <c r="B451" s="33"/>
      <c r="C451" s="175" t="s">
        <v>794</v>
      </c>
      <c r="D451" s="175" t="s">
        <v>135</v>
      </c>
      <c r="E451" s="176" t="s">
        <v>884</v>
      </c>
      <c r="F451" s="177" t="s">
        <v>885</v>
      </c>
      <c r="G451" s="178" t="s">
        <v>508</v>
      </c>
      <c r="H451" s="179">
        <v>17.834</v>
      </c>
      <c r="I451" s="180"/>
      <c r="J451" s="181">
        <f>ROUND(I451*H451,2)</f>
        <v>0</v>
      </c>
      <c r="K451" s="177" t="s">
        <v>1</v>
      </c>
      <c r="L451" s="37"/>
      <c r="M451" s="182" t="s">
        <v>1</v>
      </c>
      <c r="N451" s="183" t="s">
        <v>43</v>
      </c>
      <c r="O451" s="59"/>
      <c r="P451" s="184">
        <f>O451*H451</f>
        <v>0</v>
      </c>
      <c r="Q451" s="184">
        <v>0</v>
      </c>
      <c r="R451" s="184">
        <f>Q451*H451</f>
        <v>0</v>
      </c>
      <c r="S451" s="184">
        <v>0</v>
      </c>
      <c r="T451" s="185">
        <f>S451*H451</f>
        <v>0</v>
      </c>
      <c r="AR451" s="16" t="s">
        <v>140</v>
      </c>
      <c r="AT451" s="16" t="s">
        <v>135</v>
      </c>
      <c r="AU451" s="16" t="s">
        <v>81</v>
      </c>
      <c r="AY451" s="16" t="s">
        <v>133</v>
      </c>
      <c r="BE451" s="186">
        <f>IF(N451="základní",J451,0)</f>
        <v>0</v>
      </c>
      <c r="BF451" s="186">
        <f>IF(N451="snížená",J451,0)</f>
        <v>0</v>
      </c>
      <c r="BG451" s="186">
        <f>IF(N451="zákl. přenesená",J451,0)</f>
        <v>0</v>
      </c>
      <c r="BH451" s="186">
        <f>IF(N451="sníž. přenesená",J451,0)</f>
        <v>0</v>
      </c>
      <c r="BI451" s="186">
        <f>IF(N451="nulová",J451,0)</f>
        <v>0</v>
      </c>
      <c r="BJ451" s="16" t="s">
        <v>79</v>
      </c>
      <c r="BK451" s="186">
        <f>ROUND(I451*H451,2)</f>
        <v>0</v>
      </c>
      <c r="BL451" s="16" t="s">
        <v>140</v>
      </c>
      <c r="BM451" s="16" t="s">
        <v>1568</v>
      </c>
    </row>
    <row r="452" spans="2:65" s="1" customFormat="1" ht="11.25">
      <c r="B452" s="33"/>
      <c r="C452" s="34"/>
      <c r="D452" s="187" t="s">
        <v>142</v>
      </c>
      <c r="E452" s="34"/>
      <c r="F452" s="188" t="s">
        <v>885</v>
      </c>
      <c r="G452" s="34"/>
      <c r="H452" s="34"/>
      <c r="I452" s="103"/>
      <c r="J452" s="34"/>
      <c r="K452" s="34"/>
      <c r="L452" s="37"/>
      <c r="M452" s="189"/>
      <c r="N452" s="59"/>
      <c r="O452" s="59"/>
      <c r="P452" s="59"/>
      <c r="Q452" s="59"/>
      <c r="R452" s="59"/>
      <c r="S452" s="59"/>
      <c r="T452" s="60"/>
      <c r="AT452" s="16" t="s">
        <v>142</v>
      </c>
      <c r="AU452" s="16" t="s">
        <v>81</v>
      </c>
    </row>
    <row r="453" spans="2:65" s="1" customFormat="1" ht="16.5" customHeight="1">
      <c r="B453" s="33"/>
      <c r="C453" s="175" t="s">
        <v>799</v>
      </c>
      <c r="D453" s="175" t="s">
        <v>135</v>
      </c>
      <c r="E453" s="176" t="s">
        <v>888</v>
      </c>
      <c r="F453" s="177" t="s">
        <v>889</v>
      </c>
      <c r="G453" s="178" t="s">
        <v>508</v>
      </c>
      <c r="H453" s="179">
        <v>71.376000000000005</v>
      </c>
      <c r="I453" s="180"/>
      <c r="J453" s="181">
        <f>ROUND(I453*H453,2)</f>
        <v>0</v>
      </c>
      <c r="K453" s="177" t="s">
        <v>1</v>
      </c>
      <c r="L453" s="37"/>
      <c r="M453" s="182" t="s">
        <v>1</v>
      </c>
      <c r="N453" s="183" t="s">
        <v>43</v>
      </c>
      <c r="O453" s="59"/>
      <c r="P453" s="184">
        <f>O453*H453</f>
        <v>0</v>
      </c>
      <c r="Q453" s="184">
        <v>0</v>
      </c>
      <c r="R453" s="184">
        <f>Q453*H453</f>
        <v>0</v>
      </c>
      <c r="S453" s="184">
        <v>0</v>
      </c>
      <c r="T453" s="185">
        <f>S453*H453</f>
        <v>0</v>
      </c>
      <c r="AR453" s="16" t="s">
        <v>140</v>
      </c>
      <c r="AT453" s="16" t="s">
        <v>135</v>
      </c>
      <c r="AU453" s="16" t="s">
        <v>81</v>
      </c>
      <c r="AY453" s="16" t="s">
        <v>133</v>
      </c>
      <c r="BE453" s="186">
        <f>IF(N453="základní",J453,0)</f>
        <v>0</v>
      </c>
      <c r="BF453" s="186">
        <f>IF(N453="snížená",J453,0)</f>
        <v>0</v>
      </c>
      <c r="BG453" s="186">
        <f>IF(N453="zákl. přenesená",J453,0)</f>
        <v>0</v>
      </c>
      <c r="BH453" s="186">
        <f>IF(N453="sníž. přenesená",J453,0)</f>
        <v>0</v>
      </c>
      <c r="BI453" s="186">
        <f>IF(N453="nulová",J453,0)</f>
        <v>0</v>
      </c>
      <c r="BJ453" s="16" t="s">
        <v>79</v>
      </c>
      <c r="BK453" s="186">
        <f>ROUND(I453*H453,2)</f>
        <v>0</v>
      </c>
      <c r="BL453" s="16" t="s">
        <v>140</v>
      </c>
      <c r="BM453" s="16" t="s">
        <v>1569</v>
      </c>
    </row>
    <row r="454" spans="2:65" s="1" customFormat="1" ht="11.25">
      <c r="B454" s="33"/>
      <c r="C454" s="34"/>
      <c r="D454" s="187" t="s">
        <v>142</v>
      </c>
      <c r="E454" s="34"/>
      <c r="F454" s="188" t="s">
        <v>889</v>
      </c>
      <c r="G454" s="34"/>
      <c r="H454" s="34"/>
      <c r="I454" s="103"/>
      <c r="J454" s="34"/>
      <c r="K454" s="34"/>
      <c r="L454" s="37"/>
      <c r="M454" s="189"/>
      <c r="N454" s="59"/>
      <c r="O454" s="59"/>
      <c r="P454" s="59"/>
      <c r="Q454" s="59"/>
      <c r="R454" s="59"/>
      <c r="S454" s="59"/>
      <c r="T454" s="60"/>
      <c r="AT454" s="16" t="s">
        <v>142</v>
      </c>
      <c r="AU454" s="16" t="s">
        <v>81</v>
      </c>
    </row>
    <row r="455" spans="2:65" s="12" customFormat="1" ht="11.25">
      <c r="B455" s="200"/>
      <c r="C455" s="201"/>
      <c r="D455" s="187" t="s">
        <v>144</v>
      </c>
      <c r="E455" s="202" t="s">
        <v>1</v>
      </c>
      <c r="F455" s="203" t="s">
        <v>1570</v>
      </c>
      <c r="G455" s="201"/>
      <c r="H455" s="204">
        <v>71.376000000000005</v>
      </c>
      <c r="I455" s="205"/>
      <c r="J455" s="201"/>
      <c r="K455" s="201"/>
      <c r="L455" s="206"/>
      <c r="M455" s="207"/>
      <c r="N455" s="208"/>
      <c r="O455" s="208"/>
      <c r="P455" s="208"/>
      <c r="Q455" s="208"/>
      <c r="R455" s="208"/>
      <c r="S455" s="208"/>
      <c r="T455" s="209"/>
      <c r="AT455" s="210" t="s">
        <v>144</v>
      </c>
      <c r="AU455" s="210" t="s">
        <v>81</v>
      </c>
      <c r="AV455" s="12" t="s">
        <v>81</v>
      </c>
      <c r="AW455" s="12" t="s">
        <v>33</v>
      </c>
      <c r="AX455" s="12" t="s">
        <v>79</v>
      </c>
      <c r="AY455" s="210" t="s">
        <v>133</v>
      </c>
    </row>
    <row r="456" spans="2:65" s="10" customFormat="1" ht="20.85" customHeight="1">
      <c r="B456" s="159"/>
      <c r="C456" s="160"/>
      <c r="D456" s="161" t="s">
        <v>71</v>
      </c>
      <c r="E456" s="173" t="s">
        <v>822</v>
      </c>
      <c r="F456" s="173" t="s">
        <v>892</v>
      </c>
      <c r="G456" s="160"/>
      <c r="H456" s="160"/>
      <c r="I456" s="163"/>
      <c r="J456" s="174">
        <f>BK456</f>
        <v>0</v>
      </c>
      <c r="K456" s="160"/>
      <c r="L456" s="165"/>
      <c r="M456" s="166"/>
      <c r="N456" s="167"/>
      <c r="O456" s="167"/>
      <c r="P456" s="168">
        <f>SUM(P457:P463)</f>
        <v>0</v>
      </c>
      <c r="Q456" s="167"/>
      <c r="R456" s="168">
        <f>SUM(R457:R463)</f>
        <v>0</v>
      </c>
      <c r="S456" s="167"/>
      <c r="T456" s="169">
        <f>SUM(T457:T463)</f>
        <v>0</v>
      </c>
      <c r="AR456" s="170" t="s">
        <v>79</v>
      </c>
      <c r="AT456" s="171" t="s">
        <v>71</v>
      </c>
      <c r="AU456" s="171" t="s">
        <v>81</v>
      </c>
      <c r="AY456" s="170" t="s">
        <v>133</v>
      </c>
      <c r="BK456" s="172">
        <f>SUM(BK457:BK463)</f>
        <v>0</v>
      </c>
    </row>
    <row r="457" spans="2:65" s="1" customFormat="1" ht="16.5" customHeight="1">
      <c r="B457" s="33"/>
      <c r="C457" s="175" t="s">
        <v>804</v>
      </c>
      <c r="D457" s="175" t="s">
        <v>135</v>
      </c>
      <c r="E457" s="176" t="s">
        <v>894</v>
      </c>
      <c r="F457" s="177" t="s">
        <v>895</v>
      </c>
      <c r="G457" s="178" t="s">
        <v>508</v>
      </c>
      <c r="H457" s="179">
        <v>475.16399999999999</v>
      </c>
      <c r="I457" s="180"/>
      <c r="J457" s="181">
        <f>ROUND(I457*H457,2)</f>
        <v>0</v>
      </c>
      <c r="K457" s="177" t="s">
        <v>1</v>
      </c>
      <c r="L457" s="37"/>
      <c r="M457" s="182" t="s">
        <v>1</v>
      </c>
      <c r="N457" s="183" t="s">
        <v>43</v>
      </c>
      <c r="O457" s="59"/>
      <c r="P457" s="184">
        <f>O457*H457</f>
        <v>0</v>
      </c>
      <c r="Q457" s="184">
        <v>0</v>
      </c>
      <c r="R457" s="184">
        <f>Q457*H457</f>
        <v>0</v>
      </c>
      <c r="S457" s="184">
        <v>0</v>
      </c>
      <c r="T457" s="185">
        <f>S457*H457</f>
        <v>0</v>
      </c>
      <c r="AR457" s="16" t="s">
        <v>140</v>
      </c>
      <c r="AT457" s="16" t="s">
        <v>135</v>
      </c>
      <c r="AU457" s="16" t="s">
        <v>156</v>
      </c>
      <c r="AY457" s="16" t="s">
        <v>133</v>
      </c>
      <c r="BE457" s="186">
        <f>IF(N457="základní",J457,0)</f>
        <v>0</v>
      </c>
      <c r="BF457" s="186">
        <f>IF(N457="snížená",J457,0)</f>
        <v>0</v>
      </c>
      <c r="BG457" s="186">
        <f>IF(N457="zákl. přenesená",J457,0)</f>
        <v>0</v>
      </c>
      <c r="BH457" s="186">
        <f>IF(N457="sníž. přenesená",J457,0)</f>
        <v>0</v>
      </c>
      <c r="BI457" s="186">
        <f>IF(N457="nulová",J457,0)</f>
        <v>0</v>
      </c>
      <c r="BJ457" s="16" t="s">
        <v>79</v>
      </c>
      <c r="BK457" s="186">
        <f>ROUND(I457*H457,2)</f>
        <v>0</v>
      </c>
      <c r="BL457" s="16" t="s">
        <v>140</v>
      </c>
      <c r="BM457" s="16" t="s">
        <v>1571</v>
      </c>
    </row>
    <row r="458" spans="2:65" s="1" customFormat="1" ht="11.25">
      <c r="B458" s="33"/>
      <c r="C458" s="34"/>
      <c r="D458" s="187" t="s">
        <v>142</v>
      </c>
      <c r="E458" s="34"/>
      <c r="F458" s="188" t="s">
        <v>895</v>
      </c>
      <c r="G458" s="34"/>
      <c r="H458" s="34"/>
      <c r="I458" s="103"/>
      <c r="J458" s="34"/>
      <c r="K458" s="34"/>
      <c r="L458" s="37"/>
      <c r="M458" s="189"/>
      <c r="N458" s="59"/>
      <c r="O458" s="59"/>
      <c r="P458" s="59"/>
      <c r="Q458" s="59"/>
      <c r="R458" s="59"/>
      <c r="S458" s="59"/>
      <c r="T458" s="60"/>
      <c r="AT458" s="16" t="s">
        <v>142</v>
      </c>
      <c r="AU458" s="16" t="s">
        <v>156</v>
      </c>
    </row>
    <row r="459" spans="2:65" s="12" customFormat="1" ht="11.25">
      <c r="B459" s="200"/>
      <c r="C459" s="201"/>
      <c r="D459" s="187" t="s">
        <v>144</v>
      </c>
      <c r="E459" s="202" t="s">
        <v>1</v>
      </c>
      <c r="F459" s="203" t="s">
        <v>1572</v>
      </c>
      <c r="G459" s="201"/>
      <c r="H459" s="204">
        <v>475.16399999999999</v>
      </c>
      <c r="I459" s="205"/>
      <c r="J459" s="201"/>
      <c r="K459" s="201"/>
      <c r="L459" s="206"/>
      <c r="M459" s="207"/>
      <c r="N459" s="208"/>
      <c r="O459" s="208"/>
      <c r="P459" s="208"/>
      <c r="Q459" s="208"/>
      <c r="R459" s="208"/>
      <c r="S459" s="208"/>
      <c r="T459" s="209"/>
      <c r="AT459" s="210" t="s">
        <v>144</v>
      </c>
      <c r="AU459" s="210" t="s">
        <v>156</v>
      </c>
      <c r="AV459" s="12" t="s">
        <v>81</v>
      </c>
      <c r="AW459" s="12" t="s">
        <v>33</v>
      </c>
      <c r="AX459" s="12" t="s">
        <v>79</v>
      </c>
      <c r="AY459" s="210" t="s">
        <v>133</v>
      </c>
    </row>
    <row r="460" spans="2:65" s="1" customFormat="1" ht="16.5" customHeight="1">
      <c r="B460" s="33"/>
      <c r="C460" s="175" t="s">
        <v>808</v>
      </c>
      <c r="D460" s="175" t="s">
        <v>135</v>
      </c>
      <c r="E460" s="176" t="s">
        <v>1227</v>
      </c>
      <c r="F460" s="177" t="s">
        <v>1573</v>
      </c>
      <c r="G460" s="178" t="s">
        <v>508</v>
      </c>
      <c r="H460" s="179">
        <v>17.834</v>
      </c>
      <c r="I460" s="180"/>
      <c r="J460" s="181">
        <f>ROUND(I460*H460,2)</f>
        <v>0</v>
      </c>
      <c r="K460" s="177" t="s">
        <v>1</v>
      </c>
      <c r="L460" s="37"/>
      <c r="M460" s="182" t="s">
        <v>1</v>
      </c>
      <c r="N460" s="183" t="s">
        <v>43</v>
      </c>
      <c r="O460" s="59"/>
      <c r="P460" s="184">
        <f>O460*H460</f>
        <v>0</v>
      </c>
      <c r="Q460" s="184">
        <v>0</v>
      </c>
      <c r="R460" s="184">
        <f>Q460*H460</f>
        <v>0</v>
      </c>
      <c r="S460" s="184">
        <v>0</v>
      </c>
      <c r="T460" s="185">
        <f>S460*H460</f>
        <v>0</v>
      </c>
      <c r="AR460" s="16" t="s">
        <v>140</v>
      </c>
      <c r="AT460" s="16" t="s">
        <v>135</v>
      </c>
      <c r="AU460" s="16" t="s">
        <v>156</v>
      </c>
      <c r="AY460" s="16" t="s">
        <v>133</v>
      </c>
      <c r="BE460" s="186">
        <f>IF(N460="základní",J460,0)</f>
        <v>0</v>
      </c>
      <c r="BF460" s="186">
        <f>IF(N460="snížená",J460,0)</f>
        <v>0</v>
      </c>
      <c r="BG460" s="186">
        <f>IF(N460="zákl. přenesená",J460,0)</f>
        <v>0</v>
      </c>
      <c r="BH460" s="186">
        <f>IF(N460="sníž. přenesená",J460,0)</f>
        <v>0</v>
      </c>
      <c r="BI460" s="186">
        <f>IF(N460="nulová",J460,0)</f>
        <v>0</v>
      </c>
      <c r="BJ460" s="16" t="s">
        <v>79</v>
      </c>
      <c r="BK460" s="186">
        <f>ROUND(I460*H460,2)</f>
        <v>0</v>
      </c>
      <c r="BL460" s="16" t="s">
        <v>140</v>
      </c>
      <c r="BM460" s="16" t="s">
        <v>1574</v>
      </c>
    </row>
    <row r="461" spans="2:65" s="1" customFormat="1" ht="11.25">
      <c r="B461" s="33"/>
      <c r="C461" s="34"/>
      <c r="D461" s="187" t="s">
        <v>142</v>
      </c>
      <c r="E461" s="34"/>
      <c r="F461" s="188" t="s">
        <v>1573</v>
      </c>
      <c r="G461" s="34"/>
      <c r="H461" s="34"/>
      <c r="I461" s="103"/>
      <c r="J461" s="34"/>
      <c r="K461" s="34"/>
      <c r="L461" s="37"/>
      <c r="M461" s="189"/>
      <c r="N461" s="59"/>
      <c r="O461" s="59"/>
      <c r="P461" s="59"/>
      <c r="Q461" s="59"/>
      <c r="R461" s="59"/>
      <c r="S461" s="59"/>
      <c r="T461" s="60"/>
      <c r="AT461" s="16" t="s">
        <v>142</v>
      </c>
      <c r="AU461" s="16" t="s">
        <v>156</v>
      </c>
    </row>
    <row r="462" spans="2:65" s="1" customFormat="1" ht="16.5" customHeight="1">
      <c r="B462" s="33"/>
      <c r="C462" s="175" t="s">
        <v>813</v>
      </c>
      <c r="D462" s="175" t="s">
        <v>135</v>
      </c>
      <c r="E462" s="176" t="s">
        <v>1575</v>
      </c>
      <c r="F462" s="177" t="s">
        <v>904</v>
      </c>
      <c r="G462" s="178" t="s">
        <v>508</v>
      </c>
      <c r="H462" s="179">
        <v>535.00699999999995</v>
      </c>
      <c r="I462" s="180"/>
      <c r="J462" s="181">
        <f>ROUND(I462*H462,2)</f>
        <v>0</v>
      </c>
      <c r="K462" s="177" t="s">
        <v>139</v>
      </c>
      <c r="L462" s="37"/>
      <c r="M462" s="182" t="s">
        <v>1</v>
      </c>
      <c r="N462" s="183" t="s">
        <v>43</v>
      </c>
      <c r="O462" s="59"/>
      <c r="P462" s="184">
        <f>O462*H462</f>
        <v>0</v>
      </c>
      <c r="Q462" s="184">
        <v>0</v>
      </c>
      <c r="R462" s="184">
        <f>Q462*H462</f>
        <v>0</v>
      </c>
      <c r="S462" s="184">
        <v>0</v>
      </c>
      <c r="T462" s="185">
        <f>S462*H462</f>
        <v>0</v>
      </c>
      <c r="AR462" s="16" t="s">
        <v>140</v>
      </c>
      <c r="AT462" s="16" t="s">
        <v>135</v>
      </c>
      <c r="AU462" s="16" t="s">
        <v>156</v>
      </c>
      <c r="AY462" s="16" t="s">
        <v>133</v>
      </c>
      <c r="BE462" s="186">
        <f>IF(N462="základní",J462,0)</f>
        <v>0</v>
      </c>
      <c r="BF462" s="186">
        <f>IF(N462="snížená",J462,0)</f>
        <v>0</v>
      </c>
      <c r="BG462" s="186">
        <f>IF(N462="zákl. přenesená",J462,0)</f>
        <v>0</v>
      </c>
      <c r="BH462" s="186">
        <f>IF(N462="sníž. přenesená",J462,0)</f>
        <v>0</v>
      </c>
      <c r="BI462" s="186">
        <f>IF(N462="nulová",J462,0)</f>
        <v>0</v>
      </c>
      <c r="BJ462" s="16" t="s">
        <v>79</v>
      </c>
      <c r="BK462" s="186">
        <f>ROUND(I462*H462,2)</f>
        <v>0</v>
      </c>
      <c r="BL462" s="16" t="s">
        <v>140</v>
      </c>
      <c r="BM462" s="16" t="s">
        <v>1576</v>
      </c>
    </row>
    <row r="463" spans="2:65" s="1" customFormat="1" ht="11.25">
      <c r="B463" s="33"/>
      <c r="C463" s="34"/>
      <c r="D463" s="187" t="s">
        <v>142</v>
      </c>
      <c r="E463" s="34"/>
      <c r="F463" s="188" t="s">
        <v>904</v>
      </c>
      <c r="G463" s="34"/>
      <c r="H463" s="34"/>
      <c r="I463" s="103"/>
      <c r="J463" s="34"/>
      <c r="K463" s="34"/>
      <c r="L463" s="37"/>
      <c r="M463" s="189"/>
      <c r="N463" s="59"/>
      <c r="O463" s="59"/>
      <c r="P463" s="59"/>
      <c r="Q463" s="59"/>
      <c r="R463" s="59"/>
      <c r="S463" s="59"/>
      <c r="T463" s="60"/>
      <c r="AT463" s="16" t="s">
        <v>142</v>
      </c>
      <c r="AU463" s="16" t="s">
        <v>156</v>
      </c>
    </row>
    <row r="464" spans="2:65" s="10" customFormat="1" ht="25.9" customHeight="1">
      <c r="B464" s="159"/>
      <c r="C464" s="160"/>
      <c r="D464" s="161" t="s">
        <v>71</v>
      </c>
      <c r="E464" s="162" t="s">
        <v>906</v>
      </c>
      <c r="F464" s="162" t="s">
        <v>907</v>
      </c>
      <c r="G464" s="160"/>
      <c r="H464" s="160"/>
      <c r="I464" s="163"/>
      <c r="J464" s="164">
        <f>BK464</f>
        <v>0</v>
      </c>
      <c r="K464" s="160"/>
      <c r="L464" s="165"/>
      <c r="M464" s="166"/>
      <c r="N464" s="167"/>
      <c r="O464" s="167"/>
      <c r="P464" s="168">
        <f>P465</f>
        <v>0</v>
      </c>
      <c r="Q464" s="167"/>
      <c r="R464" s="168">
        <f>R465</f>
        <v>5.5369999999999996E-2</v>
      </c>
      <c r="S464" s="167"/>
      <c r="T464" s="169">
        <f>T465</f>
        <v>0</v>
      </c>
      <c r="AR464" s="170" t="s">
        <v>81</v>
      </c>
      <c r="AT464" s="171" t="s">
        <v>71</v>
      </c>
      <c r="AU464" s="171" t="s">
        <v>72</v>
      </c>
      <c r="AY464" s="170" t="s">
        <v>133</v>
      </c>
      <c r="BK464" s="172">
        <f>BK465</f>
        <v>0</v>
      </c>
    </row>
    <row r="465" spans="2:65" s="10" customFormat="1" ht="22.9" customHeight="1">
      <c r="B465" s="159"/>
      <c r="C465" s="160"/>
      <c r="D465" s="161" t="s">
        <v>71</v>
      </c>
      <c r="E465" s="173" t="s">
        <v>948</v>
      </c>
      <c r="F465" s="173" t="s">
        <v>949</v>
      </c>
      <c r="G465" s="160"/>
      <c r="H465" s="160"/>
      <c r="I465" s="163"/>
      <c r="J465" s="174">
        <f>BK465</f>
        <v>0</v>
      </c>
      <c r="K465" s="160"/>
      <c r="L465" s="165"/>
      <c r="M465" s="166"/>
      <c r="N465" s="167"/>
      <c r="O465" s="167"/>
      <c r="P465" s="168">
        <f>SUM(P466:P471)</f>
        <v>0</v>
      </c>
      <c r="Q465" s="167"/>
      <c r="R465" s="168">
        <f>SUM(R466:R471)</f>
        <v>5.5369999999999996E-2</v>
      </c>
      <c r="S465" s="167"/>
      <c r="T465" s="169">
        <f>SUM(T466:T471)</f>
        <v>0</v>
      </c>
      <c r="AR465" s="170" t="s">
        <v>81</v>
      </c>
      <c r="AT465" s="171" t="s">
        <v>71</v>
      </c>
      <c r="AU465" s="171" t="s">
        <v>79</v>
      </c>
      <c r="AY465" s="170" t="s">
        <v>133</v>
      </c>
      <c r="BK465" s="172">
        <f>SUM(BK466:BK471)</f>
        <v>0</v>
      </c>
    </row>
    <row r="466" spans="2:65" s="1" customFormat="1" ht="16.5" customHeight="1">
      <c r="B466" s="33"/>
      <c r="C466" s="175" t="s">
        <v>818</v>
      </c>
      <c r="D466" s="175" t="s">
        <v>135</v>
      </c>
      <c r="E466" s="176" t="s">
        <v>951</v>
      </c>
      <c r="F466" s="177" t="s">
        <v>952</v>
      </c>
      <c r="G466" s="178" t="s">
        <v>196</v>
      </c>
      <c r="H466" s="179">
        <v>395.5</v>
      </c>
      <c r="I466" s="180"/>
      <c r="J466" s="181">
        <f>ROUND(I466*H466,2)</f>
        <v>0</v>
      </c>
      <c r="K466" s="177" t="s">
        <v>953</v>
      </c>
      <c r="L466" s="37"/>
      <c r="M466" s="182" t="s">
        <v>1</v>
      </c>
      <c r="N466" s="183" t="s">
        <v>43</v>
      </c>
      <c r="O466" s="59"/>
      <c r="P466" s="184">
        <f>O466*H466</f>
        <v>0</v>
      </c>
      <c r="Q466" s="184">
        <v>0</v>
      </c>
      <c r="R466" s="184">
        <f>Q466*H466</f>
        <v>0</v>
      </c>
      <c r="S466" s="184">
        <v>0</v>
      </c>
      <c r="T466" s="185">
        <f>S466*H466</f>
        <v>0</v>
      </c>
      <c r="AR466" s="16" t="s">
        <v>250</v>
      </c>
      <c r="AT466" s="16" t="s">
        <v>135</v>
      </c>
      <c r="AU466" s="16" t="s">
        <v>81</v>
      </c>
      <c r="AY466" s="16" t="s">
        <v>133</v>
      </c>
      <c r="BE466" s="186">
        <f>IF(N466="základní",J466,0)</f>
        <v>0</v>
      </c>
      <c r="BF466" s="186">
        <f>IF(N466="snížená",J466,0)</f>
        <v>0</v>
      </c>
      <c r="BG466" s="186">
        <f>IF(N466="zákl. přenesená",J466,0)</f>
        <v>0</v>
      </c>
      <c r="BH466" s="186">
        <f>IF(N466="sníž. přenesená",J466,0)</f>
        <v>0</v>
      </c>
      <c r="BI466" s="186">
        <f>IF(N466="nulová",J466,0)</f>
        <v>0</v>
      </c>
      <c r="BJ466" s="16" t="s">
        <v>79</v>
      </c>
      <c r="BK466" s="186">
        <f>ROUND(I466*H466,2)</f>
        <v>0</v>
      </c>
      <c r="BL466" s="16" t="s">
        <v>250</v>
      </c>
      <c r="BM466" s="16" t="s">
        <v>1577</v>
      </c>
    </row>
    <row r="467" spans="2:65" s="1" customFormat="1" ht="11.25">
      <c r="B467" s="33"/>
      <c r="C467" s="34"/>
      <c r="D467" s="187" t="s">
        <v>142</v>
      </c>
      <c r="E467" s="34"/>
      <c r="F467" s="188" t="s">
        <v>952</v>
      </c>
      <c r="G467" s="34"/>
      <c r="H467" s="34"/>
      <c r="I467" s="103"/>
      <c r="J467" s="34"/>
      <c r="K467" s="34"/>
      <c r="L467" s="37"/>
      <c r="M467" s="189"/>
      <c r="N467" s="59"/>
      <c r="O467" s="59"/>
      <c r="P467" s="59"/>
      <c r="Q467" s="59"/>
      <c r="R467" s="59"/>
      <c r="S467" s="59"/>
      <c r="T467" s="60"/>
      <c r="AT467" s="16" t="s">
        <v>142</v>
      </c>
      <c r="AU467" s="16" t="s">
        <v>81</v>
      </c>
    </row>
    <row r="468" spans="2:65" s="1" customFormat="1" ht="16.5" customHeight="1">
      <c r="B468" s="33"/>
      <c r="C468" s="222" t="s">
        <v>822</v>
      </c>
      <c r="D468" s="222" t="s">
        <v>505</v>
      </c>
      <c r="E468" s="223" t="s">
        <v>1578</v>
      </c>
      <c r="F468" s="224" t="s">
        <v>957</v>
      </c>
      <c r="G468" s="225" t="s">
        <v>196</v>
      </c>
      <c r="H468" s="226">
        <v>395.5</v>
      </c>
      <c r="I468" s="227"/>
      <c r="J468" s="228">
        <f>ROUND(I468*H468,2)</f>
        <v>0</v>
      </c>
      <c r="K468" s="224" t="s">
        <v>139</v>
      </c>
      <c r="L468" s="229"/>
      <c r="M468" s="230" t="s">
        <v>1</v>
      </c>
      <c r="N468" s="231" t="s">
        <v>43</v>
      </c>
      <c r="O468" s="59"/>
      <c r="P468" s="184">
        <f>O468*H468</f>
        <v>0</v>
      </c>
      <c r="Q468" s="184">
        <v>1.3999999999999999E-4</v>
      </c>
      <c r="R468" s="184">
        <f>Q468*H468</f>
        <v>5.5369999999999996E-2</v>
      </c>
      <c r="S468" s="184">
        <v>0</v>
      </c>
      <c r="T468" s="185">
        <f>S468*H468</f>
        <v>0</v>
      </c>
      <c r="AR468" s="16" t="s">
        <v>425</v>
      </c>
      <c r="AT468" s="16" t="s">
        <v>505</v>
      </c>
      <c r="AU468" s="16" t="s">
        <v>81</v>
      </c>
      <c r="AY468" s="16" t="s">
        <v>133</v>
      </c>
      <c r="BE468" s="186">
        <f>IF(N468="základní",J468,0)</f>
        <v>0</v>
      </c>
      <c r="BF468" s="186">
        <f>IF(N468="snížená",J468,0)</f>
        <v>0</v>
      </c>
      <c r="BG468" s="186">
        <f>IF(N468="zákl. přenesená",J468,0)</f>
        <v>0</v>
      </c>
      <c r="BH468" s="186">
        <f>IF(N468="sníž. přenesená",J468,0)</f>
        <v>0</v>
      </c>
      <c r="BI468" s="186">
        <f>IF(N468="nulová",J468,0)</f>
        <v>0</v>
      </c>
      <c r="BJ468" s="16" t="s">
        <v>79</v>
      </c>
      <c r="BK468" s="186">
        <f>ROUND(I468*H468,2)</f>
        <v>0</v>
      </c>
      <c r="BL468" s="16" t="s">
        <v>250</v>
      </c>
      <c r="BM468" s="16" t="s">
        <v>1579</v>
      </c>
    </row>
    <row r="469" spans="2:65" s="1" customFormat="1" ht="11.25">
      <c r="B469" s="33"/>
      <c r="C469" s="34"/>
      <c r="D469" s="187" t="s">
        <v>142</v>
      </c>
      <c r="E469" s="34"/>
      <c r="F469" s="188" t="s">
        <v>957</v>
      </c>
      <c r="G469" s="34"/>
      <c r="H469" s="34"/>
      <c r="I469" s="103"/>
      <c r="J469" s="34"/>
      <c r="K469" s="34"/>
      <c r="L469" s="37"/>
      <c r="M469" s="189"/>
      <c r="N469" s="59"/>
      <c r="O469" s="59"/>
      <c r="P469" s="59"/>
      <c r="Q469" s="59"/>
      <c r="R469" s="59"/>
      <c r="S469" s="59"/>
      <c r="T469" s="60"/>
      <c r="AT469" s="16" t="s">
        <v>142</v>
      </c>
      <c r="AU469" s="16" t="s">
        <v>81</v>
      </c>
    </row>
    <row r="470" spans="2:65" s="1" customFormat="1" ht="16.5" customHeight="1">
      <c r="B470" s="33"/>
      <c r="C470" s="175" t="s">
        <v>826</v>
      </c>
      <c r="D470" s="175" t="s">
        <v>135</v>
      </c>
      <c r="E470" s="176" t="s">
        <v>960</v>
      </c>
      <c r="F470" s="177" t="s">
        <v>1580</v>
      </c>
      <c r="G470" s="178" t="s">
        <v>637</v>
      </c>
      <c r="H470" s="179">
        <v>1</v>
      </c>
      <c r="I470" s="180"/>
      <c r="J470" s="181">
        <f>ROUND(I470*H470,2)</f>
        <v>0</v>
      </c>
      <c r="K470" s="177" t="s">
        <v>1</v>
      </c>
      <c r="L470" s="37"/>
      <c r="M470" s="182" t="s">
        <v>1</v>
      </c>
      <c r="N470" s="183" t="s">
        <v>43</v>
      </c>
      <c r="O470" s="59"/>
      <c r="P470" s="184">
        <f>O470*H470</f>
        <v>0</v>
      </c>
      <c r="Q470" s="184">
        <v>0</v>
      </c>
      <c r="R470" s="184">
        <f>Q470*H470</f>
        <v>0</v>
      </c>
      <c r="S470" s="184">
        <v>0</v>
      </c>
      <c r="T470" s="185">
        <f>S470*H470</f>
        <v>0</v>
      </c>
      <c r="AR470" s="16" t="s">
        <v>140</v>
      </c>
      <c r="AT470" s="16" t="s">
        <v>135</v>
      </c>
      <c r="AU470" s="16" t="s">
        <v>81</v>
      </c>
      <c r="AY470" s="16" t="s">
        <v>133</v>
      </c>
      <c r="BE470" s="186">
        <f>IF(N470="základní",J470,0)</f>
        <v>0</v>
      </c>
      <c r="BF470" s="186">
        <f>IF(N470="snížená",J470,0)</f>
        <v>0</v>
      </c>
      <c r="BG470" s="186">
        <f>IF(N470="zákl. přenesená",J470,0)</f>
        <v>0</v>
      </c>
      <c r="BH470" s="186">
        <f>IF(N470="sníž. přenesená",J470,0)</f>
        <v>0</v>
      </c>
      <c r="BI470" s="186">
        <f>IF(N470="nulová",J470,0)</f>
        <v>0</v>
      </c>
      <c r="BJ470" s="16" t="s">
        <v>79</v>
      </c>
      <c r="BK470" s="186">
        <f>ROUND(I470*H470,2)</f>
        <v>0</v>
      </c>
      <c r="BL470" s="16" t="s">
        <v>140</v>
      </c>
      <c r="BM470" s="16" t="s">
        <v>1581</v>
      </c>
    </row>
    <row r="471" spans="2:65" s="1" customFormat="1" ht="11.25">
      <c r="B471" s="33"/>
      <c r="C471" s="34"/>
      <c r="D471" s="187" t="s">
        <v>142</v>
      </c>
      <c r="E471" s="34"/>
      <c r="F471" s="188" t="s">
        <v>963</v>
      </c>
      <c r="G471" s="34"/>
      <c r="H471" s="34"/>
      <c r="I471" s="103"/>
      <c r="J471" s="34"/>
      <c r="K471" s="34"/>
      <c r="L471" s="37"/>
      <c r="M471" s="232"/>
      <c r="N471" s="233"/>
      <c r="O471" s="233"/>
      <c r="P471" s="233"/>
      <c r="Q471" s="233"/>
      <c r="R471" s="233"/>
      <c r="S471" s="233"/>
      <c r="T471" s="234"/>
      <c r="AT471" s="16" t="s">
        <v>142</v>
      </c>
      <c r="AU471" s="16" t="s">
        <v>81</v>
      </c>
    </row>
    <row r="472" spans="2:65" s="1" customFormat="1" ht="6.95" customHeight="1">
      <c r="B472" s="45"/>
      <c r="C472" s="46"/>
      <c r="D472" s="46"/>
      <c r="E472" s="46"/>
      <c r="F472" s="46"/>
      <c r="G472" s="46"/>
      <c r="H472" s="46"/>
      <c r="I472" s="125"/>
      <c r="J472" s="46"/>
      <c r="K472" s="46"/>
      <c r="L472" s="37"/>
    </row>
  </sheetData>
  <sheetProtection algorithmName="SHA-512" hashValue="r3jiH3WZODTj/rYO5XhHZXJMRfyPeU05SsYhwuwsyu6VqThkIHrk165yBSgKethqTx5QDo6v6WW0NhQdZsbQbQ==" saltValue="u+I6Gx8dNVBPDm9vfxFFriVrbPlA2tSTXOCGXpZc7O9ct5/fW+kBJZRC+cIge8jp/ItXtGAQ13fU8DW2LXTwGg==" spinCount="100000" sheet="1" objects="1" scenarios="1" formatColumns="0" formatRows="0" autoFilter="0"/>
  <autoFilter ref="C88:K471" xr:uid="{00000000-0009-0000-0000-000003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458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6" t="s">
        <v>88</v>
      </c>
      <c r="AZ2" s="97" t="s">
        <v>1582</v>
      </c>
      <c r="BA2" s="97" t="s">
        <v>96</v>
      </c>
      <c r="BB2" s="97" t="s">
        <v>1</v>
      </c>
      <c r="BC2" s="97" t="s">
        <v>1583</v>
      </c>
      <c r="BD2" s="97" t="s">
        <v>81</v>
      </c>
    </row>
    <row r="3" spans="2:56" ht="6.95" customHeight="1">
      <c r="B3" s="98"/>
      <c r="C3" s="99"/>
      <c r="D3" s="99"/>
      <c r="E3" s="99"/>
      <c r="F3" s="99"/>
      <c r="G3" s="99"/>
      <c r="H3" s="99"/>
      <c r="I3" s="100"/>
      <c r="J3" s="99"/>
      <c r="K3" s="99"/>
      <c r="L3" s="19"/>
      <c r="AT3" s="16" t="s">
        <v>81</v>
      </c>
    </row>
    <row r="4" spans="2:56" ht="24.95" customHeight="1">
      <c r="B4" s="19"/>
      <c r="D4" s="101" t="s">
        <v>98</v>
      </c>
      <c r="L4" s="19"/>
      <c r="M4" s="23" t="s">
        <v>10</v>
      </c>
      <c r="AT4" s="16" t="s">
        <v>4</v>
      </c>
    </row>
    <row r="5" spans="2:56" ht="6.95" customHeight="1">
      <c r="B5" s="19"/>
      <c r="L5" s="19"/>
    </row>
    <row r="6" spans="2:56" ht="12" customHeight="1">
      <c r="B6" s="19"/>
      <c r="D6" s="102" t="s">
        <v>16</v>
      </c>
      <c r="L6" s="19"/>
    </row>
    <row r="7" spans="2:56" ht="16.5" customHeight="1">
      <c r="B7" s="19"/>
      <c r="E7" s="286" t="str">
        <f>'Rekapitulace stavby'!K6</f>
        <v>Kanalizace Kolín - Zibohlavy</v>
      </c>
      <c r="F7" s="287"/>
      <c r="G7" s="287"/>
      <c r="H7" s="287"/>
      <c r="L7" s="19"/>
    </row>
    <row r="8" spans="2:56" s="1" customFormat="1" ht="12" customHeight="1">
      <c r="B8" s="37"/>
      <c r="D8" s="102" t="s">
        <v>99</v>
      </c>
      <c r="I8" s="103"/>
      <c r="L8" s="37"/>
    </row>
    <row r="9" spans="2:56" s="1" customFormat="1" ht="36.950000000000003" customHeight="1">
      <c r="B9" s="37"/>
      <c r="E9" s="288" t="s">
        <v>1584</v>
      </c>
      <c r="F9" s="289"/>
      <c r="G9" s="289"/>
      <c r="H9" s="289"/>
      <c r="I9" s="103"/>
      <c r="L9" s="37"/>
    </row>
    <row r="10" spans="2:56" s="1" customFormat="1" ht="11.25">
      <c r="B10" s="37"/>
      <c r="I10" s="103"/>
      <c r="L10" s="37"/>
    </row>
    <row r="11" spans="2:56" s="1" customFormat="1" ht="12" customHeight="1">
      <c r="B11" s="37"/>
      <c r="D11" s="102" t="s">
        <v>18</v>
      </c>
      <c r="F11" s="16" t="s">
        <v>19</v>
      </c>
      <c r="I11" s="104" t="s">
        <v>20</v>
      </c>
      <c r="J11" s="16" t="s">
        <v>1</v>
      </c>
      <c r="L11" s="37"/>
    </row>
    <row r="12" spans="2:56" s="1" customFormat="1" ht="12" customHeight="1">
      <c r="B12" s="37"/>
      <c r="D12" s="102" t="s">
        <v>21</v>
      </c>
      <c r="F12" s="16" t="s">
        <v>22</v>
      </c>
      <c r="I12" s="104" t="s">
        <v>23</v>
      </c>
      <c r="J12" s="105" t="str">
        <f>'Rekapitulace stavby'!AN8</f>
        <v>8. 1. 2018</v>
      </c>
      <c r="L12" s="37"/>
    </row>
    <row r="13" spans="2:56" s="1" customFormat="1" ht="10.9" customHeight="1">
      <c r="B13" s="37"/>
      <c r="I13" s="103"/>
      <c r="L13" s="37"/>
    </row>
    <row r="14" spans="2:56" s="1" customFormat="1" ht="12" customHeight="1">
      <c r="B14" s="37"/>
      <c r="D14" s="102" t="s">
        <v>25</v>
      </c>
      <c r="I14" s="104" t="s">
        <v>26</v>
      </c>
      <c r="J14" s="16" t="s">
        <v>1</v>
      </c>
      <c r="L14" s="37"/>
    </row>
    <row r="15" spans="2:56" s="1" customFormat="1" ht="18" customHeight="1">
      <c r="B15" s="37"/>
      <c r="E15" s="16" t="s">
        <v>27</v>
      </c>
      <c r="I15" s="104" t="s">
        <v>28</v>
      </c>
      <c r="J15" s="16" t="s">
        <v>1</v>
      </c>
      <c r="L15" s="37"/>
    </row>
    <row r="16" spans="2:56" s="1" customFormat="1" ht="6.95" customHeight="1">
      <c r="B16" s="37"/>
      <c r="I16" s="103"/>
      <c r="L16" s="37"/>
    </row>
    <row r="17" spans="2:12" s="1" customFormat="1" ht="12" customHeight="1">
      <c r="B17" s="37"/>
      <c r="D17" s="102" t="s">
        <v>29</v>
      </c>
      <c r="I17" s="104" t="s">
        <v>26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0" t="str">
        <f>'Rekapitulace stavby'!E14</f>
        <v>Vyplň údaj</v>
      </c>
      <c r="F18" s="291"/>
      <c r="G18" s="291"/>
      <c r="H18" s="291"/>
      <c r="I18" s="104" t="s">
        <v>28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3"/>
      <c r="L19" s="37"/>
    </row>
    <row r="20" spans="2:12" s="1" customFormat="1" ht="12" customHeight="1">
      <c r="B20" s="37"/>
      <c r="D20" s="102" t="s">
        <v>31</v>
      </c>
      <c r="I20" s="104" t="s">
        <v>26</v>
      </c>
      <c r="J20" s="16" t="s">
        <v>1</v>
      </c>
      <c r="L20" s="37"/>
    </row>
    <row r="21" spans="2:12" s="1" customFormat="1" ht="18" customHeight="1">
      <c r="B21" s="37"/>
      <c r="E21" s="16" t="s">
        <v>32</v>
      </c>
      <c r="I21" s="104" t="s">
        <v>28</v>
      </c>
      <c r="J21" s="16" t="s">
        <v>1</v>
      </c>
      <c r="L21" s="37"/>
    </row>
    <row r="22" spans="2:12" s="1" customFormat="1" ht="6.95" customHeight="1">
      <c r="B22" s="37"/>
      <c r="I22" s="103"/>
      <c r="L22" s="37"/>
    </row>
    <row r="23" spans="2:12" s="1" customFormat="1" ht="12" customHeight="1">
      <c r="B23" s="37"/>
      <c r="D23" s="102" t="s">
        <v>34</v>
      </c>
      <c r="I23" s="104" t="s">
        <v>26</v>
      </c>
      <c r="J23" s="16" t="s">
        <v>1</v>
      </c>
      <c r="L23" s="37"/>
    </row>
    <row r="24" spans="2:12" s="1" customFormat="1" ht="18" customHeight="1">
      <c r="B24" s="37"/>
      <c r="E24" s="16" t="s">
        <v>35</v>
      </c>
      <c r="I24" s="104" t="s">
        <v>28</v>
      </c>
      <c r="J24" s="16" t="s">
        <v>1</v>
      </c>
      <c r="L24" s="37"/>
    </row>
    <row r="25" spans="2:12" s="1" customFormat="1" ht="6.95" customHeight="1">
      <c r="B25" s="37"/>
      <c r="I25" s="103"/>
      <c r="L25" s="37"/>
    </row>
    <row r="26" spans="2:12" s="1" customFormat="1" ht="12" customHeight="1">
      <c r="B26" s="37"/>
      <c r="D26" s="102" t="s">
        <v>36</v>
      </c>
      <c r="I26" s="103"/>
      <c r="L26" s="37"/>
    </row>
    <row r="27" spans="2:12" s="6" customFormat="1" ht="16.5" customHeight="1">
      <c r="B27" s="106"/>
      <c r="E27" s="292" t="s">
        <v>1</v>
      </c>
      <c r="F27" s="292"/>
      <c r="G27" s="292"/>
      <c r="H27" s="292"/>
      <c r="I27" s="107"/>
      <c r="L27" s="106"/>
    </row>
    <row r="28" spans="2:12" s="1" customFormat="1" ht="6.95" customHeight="1">
      <c r="B28" s="37"/>
      <c r="I28" s="103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08"/>
      <c r="J29" s="55"/>
      <c r="K29" s="55"/>
      <c r="L29" s="37"/>
    </row>
    <row r="30" spans="2:12" s="1" customFormat="1" ht="25.35" customHeight="1">
      <c r="B30" s="37"/>
      <c r="D30" s="109" t="s">
        <v>38</v>
      </c>
      <c r="I30" s="103"/>
      <c r="J30" s="110">
        <f>ROUND(J86,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08"/>
      <c r="J31" s="55"/>
      <c r="K31" s="55"/>
      <c r="L31" s="37"/>
    </row>
    <row r="32" spans="2:12" s="1" customFormat="1" ht="14.45" customHeight="1">
      <c r="B32" s="37"/>
      <c r="F32" s="111" t="s">
        <v>40</v>
      </c>
      <c r="I32" s="112" t="s">
        <v>39</v>
      </c>
      <c r="J32" s="111" t="s">
        <v>41</v>
      </c>
      <c r="L32" s="37"/>
    </row>
    <row r="33" spans="2:12" s="1" customFormat="1" ht="14.45" customHeight="1">
      <c r="B33" s="37"/>
      <c r="D33" s="102" t="s">
        <v>42</v>
      </c>
      <c r="E33" s="102" t="s">
        <v>43</v>
      </c>
      <c r="F33" s="113">
        <f>ROUND((SUM(BE86:BE457)),  2)</f>
        <v>0</v>
      </c>
      <c r="I33" s="114">
        <v>0.21</v>
      </c>
      <c r="J33" s="113">
        <f>ROUND(((SUM(BE86:BE457))*I33),  2)</f>
        <v>0</v>
      </c>
      <c r="L33" s="37"/>
    </row>
    <row r="34" spans="2:12" s="1" customFormat="1" ht="14.45" customHeight="1">
      <c r="B34" s="37"/>
      <c r="E34" s="102" t="s">
        <v>44</v>
      </c>
      <c r="F34" s="113">
        <f>ROUND((SUM(BF86:BF457)),  2)</f>
        <v>0</v>
      </c>
      <c r="I34" s="114">
        <v>0.15</v>
      </c>
      <c r="J34" s="113">
        <f>ROUND(((SUM(BF86:BF457))*I34),  2)</f>
        <v>0</v>
      </c>
      <c r="L34" s="37"/>
    </row>
    <row r="35" spans="2:12" s="1" customFormat="1" ht="14.45" hidden="1" customHeight="1">
      <c r="B35" s="37"/>
      <c r="E35" s="102" t="s">
        <v>45</v>
      </c>
      <c r="F35" s="113">
        <f>ROUND((SUM(BG86:BG457)),  2)</f>
        <v>0</v>
      </c>
      <c r="I35" s="114">
        <v>0.21</v>
      </c>
      <c r="J35" s="113">
        <f>0</f>
        <v>0</v>
      </c>
      <c r="L35" s="37"/>
    </row>
    <row r="36" spans="2:12" s="1" customFormat="1" ht="14.45" hidden="1" customHeight="1">
      <c r="B36" s="37"/>
      <c r="E36" s="102" t="s">
        <v>46</v>
      </c>
      <c r="F36" s="113">
        <f>ROUND((SUM(BH86:BH457)),  2)</f>
        <v>0</v>
      </c>
      <c r="I36" s="114">
        <v>0.15</v>
      </c>
      <c r="J36" s="113">
        <f>0</f>
        <v>0</v>
      </c>
      <c r="L36" s="37"/>
    </row>
    <row r="37" spans="2:12" s="1" customFormat="1" ht="14.45" hidden="1" customHeight="1">
      <c r="B37" s="37"/>
      <c r="E37" s="102" t="s">
        <v>47</v>
      </c>
      <c r="F37" s="113">
        <f>ROUND((SUM(BI86:BI457)),  2)</f>
        <v>0</v>
      </c>
      <c r="I37" s="114">
        <v>0</v>
      </c>
      <c r="J37" s="113">
        <f>0</f>
        <v>0</v>
      </c>
      <c r="L37" s="37"/>
    </row>
    <row r="38" spans="2:12" s="1" customFormat="1" ht="6.95" customHeight="1">
      <c r="B38" s="37"/>
      <c r="I38" s="103"/>
      <c r="L38" s="37"/>
    </row>
    <row r="39" spans="2:12" s="1" customFormat="1" ht="25.35" customHeight="1">
      <c r="B39" s="37"/>
      <c r="C39" s="115"/>
      <c r="D39" s="116" t="s">
        <v>48</v>
      </c>
      <c r="E39" s="117"/>
      <c r="F39" s="117"/>
      <c r="G39" s="118" t="s">
        <v>49</v>
      </c>
      <c r="H39" s="119" t="s">
        <v>50</v>
      </c>
      <c r="I39" s="120"/>
      <c r="J39" s="121">
        <f>SUM(J30:J37)</f>
        <v>0</v>
      </c>
      <c r="K39" s="122"/>
      <c r="L39" s="37"/>
    </row>
    <row r="40" spans="2:12" s="1" customFormat="1" ht="14.45" customHeight="1">
      <c r="B40" s="123"/>
      <c r="C40" s="124"/>
      <c r="D40" s="124"/>
      <c r="E40" s="124"/>
      <c r="F40" s="124"/>
      <c r="G40" s="124"/>
      <c r="H40" s="124"/>
      <c r="I40" s="125"/>
      <c r="J40" s="124"/>
      <c r="K40" s="124"/>
      <c r="L40" s="37"/>
    </row>
    <row r="44" spans="2:12" s="1" customFormat="1" ht="6.95" customHeight="1">
      <c r="B44" s="126"/>
      <c r="C44" s="127"/>
      <c r="D44" s="127"/>
      <c r="E44" s="127"/>
      <c r="F44" s="127"/>
      <c r="G44" s="127"/>
      <c r="H44" s="127"/>
      <c r="I44" s="128"/>
      <c r="J44" s="127"/>
      <c r="K44" s="127"/>
      <c r="L44" s="37"/>
    </row>
    <row r="45" spans="2:12" s="1" customFormat="1" ht="24.95" customHeight="1">
      <c r="B45" s="33"/>
      <c r="C45" s="22" t="s">
        <v>101</v>
      </c>
      <c r="D45" s="34"/>
      <c r="E45" s="34"/>
      <c r="F45" s="34"/>
      <c r="G45" s="34"/>
      <c r="H45" s="34"/>
      <c r="I45" s="103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3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3"/>
      <c r="J47" s="34"/>
      <c r="K47" s="34"/>
      <c r="L47" s="37"/>
    </row>
    <row r="48" spans="2:12" s="1" customFormat="1" ht="16.5" customHeight="1">
      <c r="B48" s="33"/>
      <c r="C48" s="34"/>
      <c r="D48" s="34"/>
      <c r="E48" s="293" t="str">
        <f>E7</f>
        <v>Kanalizace Kolín - Zibohlavy</v>
      </c>
      <c r="F48" s="294"/>
      <c r="G48" s="294"/>
      <c r="H48" s="294"/>
      <c r="I48" s="103"/>
      <c r="J48" s="34"/>
      <c r="K48" s="34"/>
      <c r="L48" s="37"/>
    </row>
    <row r="49" spans="2:47" s="1" customFormat="1" ht="12" customHeight="1">
      <c r="B49" s="33"/>
      <c r="C49" s="28" t="s">
        <v>99</v>
      </c>
      <c r="D49" s="34"/>
      <c r="E49" s="34"/>
      <c r="F49" s="34"/>
      <c r="G49" s="34"/>
      <c r="H49" s="34"/>
      <c r="I49" s="103"/>
      <c r="J49" s="34"/>
      <c r="K49" s="34"/>
      <c r="L49" s="37"/>
    </row>
    <row r="50" spans="2:47" s="1" customFormat="1" ht="16.5" customHeight="1">
      <c r="B50" s="33"/>
      <c r="C50" s="34"/>
      <c r="D50" s="34"/>
      <c r="E50" s="265" t="str">
        <f>E9</f>
        <v>ZobohKanalPrip - Kanalizace Kolín - Zibohlavy</v>
      </c>
      <c r="F50" s="264"/>
      <c r="G50" s="264"/>
      <c r="H50" s="264"/>
      <c r="I50" s="103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3"/>
      <c r="J51" s="34"/>
      <c r="K51" s="34"/>
      <c r="L51" s="37"/>
    </row>
    <row r="52" spans="2:47" s="1" customFormat="1" ht="12" customHeight="1">
      <c r="B52" s="33"/>
      <c r="C52" s="28" t="s">
        <v>21</v>
      </c>
      <c r="D52" s="34"/>
      <c r="E52" s="34"/>
      <c r="F52" s="26" t="str">
        <f>F12</f>
        <v>Zibohlavy</v>
      </c>
      <c r="G52" s="34"/>
      <c r="H52" s="34"/>
      <c r="I52" s="104" t="s">
        <v>23</v>
      </c>
      <c r="J52" s="54" t="str">
        <f>IF(J12="","",J12)</f>
        <v>8. 1. 2018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3"/>
      <c r="J53" s="34"/>
      <c r="K53" s="34"/>
      <c r="L53" s="37"/>
    </row>
    <row r="54" spans="2:47" s="1" customFormat="1" ht="13.7" customHeight="1">
      <c r="B54" s="33"/>
      <c r="C54" s="28" t="s">
        <v>25</v>
      </c>
      <c r="D54" s="34"/>
      <c r="E54" s="34"/>
      <c r="F54" s="26" t="str">
        <f>E15</f>
        <v>Město Kolín</v>
      </c>
      <c r="G54" s="34"/>
      <c r="H54" s="34"/>
      <c r="I54" s="104" t="s">
        <v>31</v>
      </c>
      <c r="J54" s="31" t="str">
        <f>E21</f>
        <v>VODOS Kolín s.r.o.</v>
      </c>
      <c r="K54" s="34"/>
      <c r="L54" s="37"/>
    </row>
    <row r="55" spans="2:47" s="1" customFormat="1" ht="13.7" customHeight="1">
      <c r="B55" s="33"/>
      <c r="C55" s="28" t="s">
        <v>29</v>
      </c>
      <c r="D55" s="34"/>
      <c r="E55" s="34"/>
      <c r="F55" s="26" t="str">
        <f>IF(E18="","",E18)</f>
        <v>Vyplň údaj</v>
      </c>
      <c r="G55" s="34"/>
      <c r="H55" s="34"/>
      <c r="I55" s="104" t="s">
        <v>34</v>
      </c>
      <c r="J55" s="31" t="str">
        <f>E24</f>
        <v>Pešek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3"/>
      <c r="J56" s="34"/>
      <c r="K56" s="34"/>
      <c r="L56" s="37"/>
    </row>
    <row r="57" spans="2:47" s="1" customFormat="1" ht="29.25" customHeight="1">
      <c r="B57" s="33"/>
      <c r="C57" s="129" t="s">
        <v>102</v>
      </c>
      <c r="D57" s="130"/>
      <c r="E57" s="130"/>
      <c r="F57" s="130"/>
      <c r="G57" s="130"/>
      <c r="H57" s="130"/>
      <c r="I57" s="131"/>
      <c r="J57" s="132" t="s">
        <v>103</v>
      </c>
      <c r="K57" s="130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3"/>
      <c r="J58" s="34"/>
      <c r="K58" s="34"/>
      <c r="L58" s="37"/>
    </row>
    <row r="59" spans="2:47" s="1" customFormat="1" ht="22.9" customHeight="1">
      <c r="B59" s="33"/>
      <c r="C59" s="133" t="s">
        <v>104</v>
      </c>
      <c r="D59" s="34"/>
      <c r="E59" s="34"/>
      <c r="F59" s="34"/>
      <c r="G59" s="34"/>
      <c r="H59" s="34"/>
      <c r="I59" s="103"/>
      <c r="J59" s="72">
        <f>J86</f>
        <v>0</v>
      </c>
      <c r="K59" s="34"/>
      <c r="L59" s="37"/>
      <c r="AU59" s="16" t="s">
        <v>105</v>
      </c>
    </row>
    <row r="60" spans="2:47" s="7" customFormat="1" ht="24.95" customHeight="1">
      <c r="B60" s="134"/>
      <c r="C60" s="135"/>
      <c r="D60" s="136" t="s">
        <v>106</v>
      </c>
      <c r="E60" s="137"/>
      <c r="F60" s="137"/>
      <c r="G60" s="137"/>
      <c r="H60" s="137"/>
      <c r="I60" s="138"/>
      <c r="J60" s="139">
        <f>J87</f>
        <v>0</v>
      </c>
      <c r="K60" s="135"/>
      <c r="L60" s="140"/>
    </row>
    <row r="61" spans="2:47" s="8" customFormat="1" ht="19.899999999999999" customHeight="1">
      <c r="B61" s="141"/>
      <c r="C61" s="142"/>
      <c r="D61" s="143" t="s">
        <v>107</v>
      </c>
      <c r="E61" s="144"/>
      <c r="F61" s="144"/>
      <c r="G61" s="144"/>
      <c r="H61" s="144"/>
      <c r="I61" s="145"/>
      <c r="J61" s="146">
        <f>J88</f>
        <v>0</v>
      </c>
      <c r="K61" s="142"/>
      <c r="L61" s="147"/>
    </row>
    <row r="62" spans="2:47" s="8" customFormat="1" ht="19.899999999999999" customHeight="1">
      <c r="B62" s="141"/>
      <c r="C62" s="142"/>
      <c r="D62" s="143" t="s">
        <v>109</v>
      </c>
      <c r="E62" s="144"/>
      <c r="F62" s="144"/>
      <c r="G62" s="144"/>
      <c r="H62" s="144"/>
      <c r="I62" s="145"/>
      <c r="J62" s="146">
        <f>J285</f>
        <v>0</v>
      </c>
      <c r="K62" s="142"/>
      <c r="L62" s="147"/>
    </row>
    <row r="63" spans="2:47" s="8" customFormat="1" ht="19.899999999999999" customHeight="1">
      <c r="B63" s="141"/>
      <c r="C63" s="142"/>
      <c r="D63" s="143" t="s">
        <v>110</v>
      </c>
      <c r="E63" s="144"/>
      <c r="F63" s="144"/>
      <c r="G63" s="144"/>
      <c r="H63" s="144"/>
      <c r="I63" s="145"/>
      <c r="J63" s="146">
        <f>J304</f>
        <v>0</v>
      </c>
      <c r="K63" s="142"/>
      <c r="L63" s="147"/>
    </row>
    <row r="64" spans="2:47" s="8" customFormat="1" ht="19.899999999999999" customHeight="1">
      <c r="B64" s="141"/>
      <c r="C64" s="142"/>
      <c r="D64" s="143" t="s">
        <v>111</v>
      </c>
      <c r="E64" s="144"/>
      <c r="F64" s="144"/>
      <c r="G64" s="144"/>
      <c r="H64" s="144"/>
      <c r="I64" s="145"/>
      <c r="J64" s="146">
        <f>J375</f>
        <v>0</v>
      </c>
      <c r="K64" s="142"/>
      <c r="L64" s="147"/>
    </row>
    <row r="65" spans="2:12" s="8" customFormat="1" ht="19.899999999999999" customHeight="1">
      <c r="B65" s="141"/>
      <c r="C65" s="142"/>
      <c r="D65" s="143" t="s">
        <v>112</v>
      </c>
      <c r="E65" s="144"/>
      <c r="F65" s="144"/>
      <c r="G65" s="144"/>
      <c r="H65" s="144"/>
      <c r="I65" s="145"/>
      <c r="J65" s="146">
        <f>J412</f>
        <v>0</v>
      </c>
      <c r="K65" s="142"/>
      <c r="L65" s="147"/>
    </row>
    <row r="66" spans="2:12" s="8" customFormat="1" ht="14.85" customHeight="1">
      <c r="B66" s="141"/>
      <c r="C66" s="142"/>
      <c r="D66" s="143" t="s">
        <v>113</v>
      </c>
      <c r="E66" s="144"/>
      <c r="F66" s="144"/>
      <c r="G66" s="144"/>
      <c r="H66" s="144"/>
      <c r="I66" s="145"/>
      <c r="J66" s="146">
        <f>J449</f>
        <v>0</v>
      </c>
      <c r="K66" s="142"/>
      <c r="L66" s="147"/>
    </row>
    <row r="67" spans="2:12" s="1" customFormat="1" ht="21.75" customHeight="1">
      <c r="B67" s="33"/>
      <c r="C67" s="34"/>
      <c r="D67" s="34"/>
      <c r="E67" s="34"/>
      <c r="F67" s="34"/>
      <c r="G67" s="34"/>
      <c r="H67" s="34"/>
      <c r="I67" s="103"/>
      <c r="J67" s="34"/>
      <c r="K67" s="34"/>
      <c r="L67" s="37"/>
    </row>
    <row r="68" spans="2:12" s="1" customFormat="1" ht="6.95" customHeight="1">
      <c r="B68" s="45"/>
      <c r="C68" s="46"/>
      <c r="D68" s="46"/>
      <c r="E68" s="46"/>
      <c r="F68" s="46"/>
      <c r="G68" s="46"/>
      <c r="H68" s="46"/>
      <c r="I68" s="125"/>
      <c r="J68" s="46"/>
      <c r="K68" s="46"/>
      <c r="L68" s="37"/>
    </row>
    <row r="72" spans="2:12" s="1" customFormat="1" ht="6.95" customHeight="1">
      <c r="B72" s="47"/>
      <c r="C72" s="48"/>
      <c r="D72" s="48"/>
      <c r="E72" s="48"/>
      <c r="F72" s="48"/>
      <c r="G72" s="48"/>
      <c r="H72" s="48"/>
      <c r="I72" s="128"/>
      <c r="J72" s="48"/>
      <c r="K72" s="48"/>
      <c r="L72" s="37"/>
    </row>
    <row r="73" spans="2:12" s="1" customFormat="1" ht="24.95" customHeight="1">
      <c r="B73" s="33"/>
      <c r="C73" s="22" t="s">
        <v>118</v>
      </c>
      <c r="D73" s="34"/>
      <c r="E73" s="34"/>
      <c r="F73" s="34"/>
      <c r="G73" s="34"/>
      <c r="H73" s="34"/>
      <c r="I73" s="103"/>
      <c r="J73" s="34"/>
      <c r="K73" s="34"/>
      <c r="L73" s="37"/>
    </row>
    <row r="74" spans="2:12" s="1" customFormat="1" ht="6.95" customHeight="1">
      <c r="B74" s="33"/>
      <c r="C74" s="34"/>
      <c r="D74" s="34"/>
      <c r="E74" s="34"/>
      <c r="F74" s="34"/>
      <c r="G74" s="34"/>
      <c r="H74" s="34"/>
      <c r="I74" s="103"/>
      <c r="J74" s="34"/>
      <c r="K74" s="34"/>
      <c r="L74" s="37"/>
    </row>
    <row r="75" spans="2:12" s="1" customFormat="1" ht="12" customHeight="1">
      <c r="B75" s="33"/>
      <c r="C75" s="28" t="s">
        <v>16</v>
      </c>
      <c r="D75" s="34"/>
      <c r="E75" s="34"/>
      <c r="F75" s="34"/>
      <c r="G75" s="34"/>
      <c r="H75" s="34"/>
      <c r="I75" s="103"/>
      <c r="J75" s="34"/>
      <c r="K75" s="34"/>
      <c r="L75" s="37"/>
    </row>
    <row r="76" spans="2:12" s="1" customFormat="1" ht="16.5" customHeight="1">
      <c r="B76" s="33"/>
      <c r="C76" s="34"/>
      <c r="D76" s="34"/>
      <c r="E76" s="293" t="str">
        <f>E7</f>
        <v>Kanalizace Kolín - Zibohlavy</v>
      </c>
      <c r="F76" s="294"/>
      <c r="G76" s="294"/>
      <c r="H76" s="294"/>
      <c r="I76" s="103"/>
      <c r="J76" s="34"/>
      <c r="K76" s="34"/>
      <c r="L76" s="37"/>
    </row>
    <row r="77" spans="2:12" s="1" customFormat="1" ht="12" customHeight="1">
      <c r="B77" s="33"/>
      <c r="C77" s="28" t="s">
        <v>99</v>
      </c>
      <c r="D77" s="34"/>
      <c r="E77" s="34"/>
      <c r="F77" s="34"/>
      <c r="G77" s="34"/>
      <c r="H77" s="34"/>
      <c r="I77" s="103"/>
      <c r="J77" s="34"/>
      <c r="K77" s="34"/>
      <c r="L77" s="37"/>
    </row>
    <row r="78" spans="2:12" s="1" customFormat="1" ht="16.5" customHeight="1">
      <c r="B78" s="33"/>
      <c r="C78" s="34"/>
      <c r="D78" s="34"/>
      <c r="E78" s="265" t="str">
        <f>E9</f>
        <v>ZobohKanalPrip - Kanalizace Kolín - Zibohlavy</v>
      </c>
      <c r="F78" s="264"/>
      <c r="G78" s="264"/>
      <c r="H78" s="264"/>
      <c r="I78" s="103"/>
      <c r="J78" s="34"/>
      <c r="K78" s="34"/>
      <c r="L78" s="37"/>
    </row>
    <row r="79" spans="2:12" s="1" customFormat="1" ht="6.95" customHeight="1">
      <c r="B79" s="33"/>
      <c r="C79" s="34"/>
      <c r="D79" s="34"/>
      <c r="E79" s="34"/>
      <c r="F79" s="34"/>
      <c r="G79" s="34"/>
      <c r="H79" s="34"/>
      <c r="I79" s="103"/>
      <c r="J79" s="34"/>
      <c r="K79" s="34"/>
      <c r="L79" s="37"/>
    </row>
    <row r="80" spans="2:12" s="1" customFormat="1" ht="12" customHeight="1">
      <c r="B80" s="33"/>
      <c r="C80" s="28" t="s">
        <v>21</v>
      </c>
      <c r="D80" s="34"/>
      <c r="E80" s="34"/>
      <c r="F80" s="26" t="str">
        <f>F12</f>
        <v>Zibohlavy</v>
      </c>
      <c r="G80" s="34"/>
      <c r="H80" s="34"/>
      <c r="I80" s="104" t="s">
        <v>23</v>
      </c>
      <c r="J80" s="54" t="str">
        <f>IF(J12="","",J12)</f>
        <v>8. 1. 2018</v>
      </c>
      <c r="K80" s="34"/>
      <c r="L80" s="37"/>
    </row>
    <row r="81" spans="2:65" s="1" customFormat="1" ht="6.95" customHeight="1">
      <c r="B81" s="33"/>
      <c r="C81" s="34"/>
      <c r="D81" s="34"/>
      <c r="E81" s="34"/>
      <c r="F81" s="34"/>
      <c r="G81" s="34"/>
      <c r="H81" s="34"/>
      <c r="I81" s="103"/>
      <c r="J81" s="34"/>
      <c r="K81" s="34"/>
      <c r="L81" s="37"/>
    </row>
    <row r="82" spans="2:65" s="1" customFormat="1" ht="13.7" customHeight="1">
      <c r="B82" s="33"/>
      <c r="C82" s="28" t="s">
        <v>25</v>
      </c>
      <c r="D82" s="34"/>
      <c r="E82" s="34"/>
      <c r="F82" s="26" t="str">
        <f>E15</f>
        <v>Město Kolín</v>
      </c>
      <c r="G82" s="34"/>
      <c r="H82" s="34"/>
      <c r="I82" s="104" t="s">
        <v>31</v>
      </c>
      <c r="J82" s="31" t="str">
        <f>E21</f>
        <v>VODOS Kolín s.r.o.</v>
      </c>
      <c r="K82" s="34"/>
      <c r="L82" s="37"/>
    </row>
    <row r="83" spans="2:65" s="1" customFormat="1" ht="13.7" customHeight="1">
      <c r="B83" s="33"/>
      <c r="C83" s="28" t="s">
        <v>29</v>
      </c>
      <c r="D83" s="34"/>
      <c r="E83" s="34"/>
      <c r="F83" s="26" t="str">
        <f>IF(E18="","",E18)</f>
        <v>Vyplň údaj</v>
      </c>
      <c r="G83" s="34"/>
      <c r="H83" s="34"/>
      <c r="I83" s="104" t="s">
        <v>34</v>
      </c>
      <c r="J83" s="31" t="str">
        <f>E24</f>
        <v>Pešek</v>
      </c>
      <c r="K83" s="34"/>
      <c r="L83" s="37"/>
    </row>
    <row r="84" spans="2:65" s="1" customFormat="1" ht="10.35" customHeight="1">
      <c r="B84" s="33"/>
      <c r="C84" s="34"/>
      <c r="D84" s="34"/>
      <c r="E84" s="34"/>
      <c r="F84" s="34"/>
      <c r="G84" s="34"/>
      <c r="H84" s="34"/>
      <c r="I84" s="103"/>
      <c r="J84" s="34"/>
      <c r="K84" s="34"/>
      <c r="L84" s="37"/>
    </row>
    <row r="85" spans="2:65" s="9" customFormat="1" ht="29.25" customHeight="1">
      <c r="B85" s="148"/>
      <c r="C85" s="149" t="s">
        <v>119</v>
      </c>
      <c r="D85" s="150" t="s">
        <v>57</v>
      </c>
      <c r="E85" s="150" t="s">
        <v>53</v>
      </c>
      <c r="F85" s="150" t="s">
        <v>54</v>
      </c>
      <c r="G85" s="150" t="s">
        <v>120</v>
      </c>
      <c r="H85" s="150" t="s">
        <v>121</v>
      </c>
      <c r="I85" s="151" t="s">
        <v>122</v>
      </c>
      <c r="J85" s="152" t="s">
        <v>103</v>
      </c>
      <c r="K85" s="153" t="s">
        <v>123</v>
      </c>
      <c r="L85" s="154"/>
      <c r="M85" s="63" t="s">
        <v>1</v>
      </c>
      <c r="N85" s="64" t="s">
        <v>42</v>
      </c>
      <c r="O85" s="64" t="s">
        <v>124</v>
      </c>
      <c r="P85" s="64" t="s">
        <v>125</v>
      </c>
      <c r="Q85" s="64" t="s">
        <v>126</v>
      </c>
      <c r="R85" s="64" t="s">
        <v>127</v>
      </c>
      <c r="S85" s="64" t="s">
        <v>128</v>
      </c>
      <c r="T85" s="65" t="s">
        <v>129</v>
      </c>
    </row>
    <row r="86" spans="2:65" s="1" customFormat="1" ht="22.9" customHeight="1">
      <c r="B86" s="33"/>
      <c r="C86" s="70" t="s">
        <v>130</v>
      </c>
      <c r="D86" s="34"/>
      <c r="E86" s="34"/>
      <c r="F86" s="34"/>
      <c r="G86" s="34"/>
      <c r="H86" s="34"/>
      <c r="I86" s="103"/>
      <c r="J86" s="155">
        <f>BK86</f>
        <v>0</v>
      </c>
      <c r="K86" s="34"/>
      <c r="L86" s="37"/>
      <c r="M86" s="66"/>
      <c r="N86" s="67"/>
      <c r="O86" s="67"/>
      <c r="P86" s="156">
        <f>P87</f>
        <v>0</v>
      </c>
      <c r="Q86" s="67"/>
      <c r="R86" s="156">
        <f>R87</f>
        <v>882.83852871000011</v>
      </c>
      <c r="S86" s="67"/>
      <c r="T86" s="157">
        <f>T87</f>
        <v>179.78166000000004</v>
      </c>
      <c r="AT86" s="16" t="s">
        <v>71</v>
      </c>
      <c r="AU86" s="16" t="s">
        <v>105</v>
      </c>
      <c r="BK86" s="158">
        <f>BK87</f>
        <v>0</v>
      </c>
    </row>
    <row r="87" spans="2:65" s="10" customFormat="1" ht="25.9" customHeight="1">
      <c r="B87" s="159"/>
      <c r="C87" s="160"/>
      <c r="D87" s="161" t="s">
        <v>71</v>
      </c>
      <c r="E87" s="162" t="s">
        <v>131</v>
      </c>
      <c r="F87" s="162" t="s">
        <v>132</v>
      </c>
      <c r="G87" s="160"/>
      <c r="H87" s="160"/>
      <c r="I87" s="163"/>
      <c r="J87" s="164">
        <f>BK87</f>
        <v>0</v>
      </c>
      <c r="K87" s="160"/>
      <c r="L87" s="165"/>
      <c r="M87" s="166"/>
      <c r="N87" s="167"/>
      <c r="O87" s="167"/>
      <c r="P87" s="168">
        <f>P88+P285+P304+P375+P412</f>
        <v>0</v>
      </c>
      <c r="Q87" s="167"/>
      <c r="R87" s="168">
        <f>R88+R285+R304+R375+R412</f>
        <v>882.83852871000011</v>
      </c>
      <c r="S87" s="167"/>
      <c r="T87" s="169">
        <f>T88+T285+T304+T375+T412</f>
        <v>179.78166000000004</v>
      </c>
      <c r="AR87" s="170" t="s">
        <v>79</v>
      </c>
      <c r="AT87" s="171" t="s">
        <v>71</v>
      </c>
      <c r="AU87" s="171" t="s">
        <v>72</v>
      </c>
      <c r="AY87" s="170" t="s">
        <v>133</v>
      </c>
      <c r="BK87" s="172">
        <f>BK88+BK285+BK304+BK375+BK412</f>
        <v>0</v>
      </c>
    </row>
    <row r="88" spans="2:65" s="10" customFormat="1" ht="22.9" customHeight="1">
      <c r="B88" s="159"/>
      <c r="C88" s="160"/>
      <c r="D88" s="161" t="s">
        <v>71</v>
      </c>
      <c r="E88" s="173" t="s">
        <v>79</v>
      </c>
      <c r="F88" s="173" t="s">
        <v>134</v>
      </c>
      <c r="G88" s="160"/>
      <c r="H88" s="160"/>
      <c r="I88" s="163"/>
      <c r="J88" s="174">
        <f>BK88</f>
        <v>0</v>
      </c>
      <c r="K88" s="160"/>
      <c r="L88" s="165"/>
      <c r="M88" s="166"/>
      <c r="N88" s="167"/>
      <c r="O88" s="167"/>
      <c r="P88" s="168">
        <f>SUM(P89:P284)</f>
        <v>0</v>
      </c>
      <c r="Q88" s="167"/>
      <c r="R88" s="168">
        <f>SUM(R89:R284)</f>
        <v>651.94233455000006</v>
      </c>
      <c r="S88" s="167"/>
      <c r="T88" s="169">
        <f>SUM(T89:T284)</f>
        <v>179.78166000000004</v>
      </c>
      <c r="AR88" s="170" t="s">
        <v>79</v>
      </c>
      <c r="AT88" s="171" t="s">
        <v>71</v>
      </c>
      <c r="AU88" s="171" t="s">
        <v>79</v>
      </c>
      <c r="AY88" s="170" t="s">
        <v>133</v>
      </c>
      <c r="BK88" s="172">
        <f>SUM(BK89:BK284)</f>
        <v>0</v>
      </c>
    </row>
    <row r="89" spans="2:65" s="1" customFormat="1" ht="16.5" customHeight="1">
      <c r="B89" s="33"/>
      <c r="C89" s="175" t="s">
        <v>79</v>
      </c>
      <c r="D89" s="175" t="s">
        <v>135</v>
      </c>
      <c r="E89" s="176" t="s">
        <v>1585</v>
      </c>
      <c r="F89" s="177" t="s">
        <v>1586</v>
      </c>
      <c r="G89" s="178" t="s">
        <v>138</v>
      </c>
      <c r="H89" s="179">
        <v>5.76</v>
      </c>
      <c r="I89" s="180"/>
      <c r="J89" s="181">
        <f>ROUND(I89*H89,2)</f>
        <v>0</v>
      </c>
      <c r="K89" s="177" t="s">
        <v>139</v>
      </c>
      <c r="L89" s="37"/>
      <c r="M89" s="182" t="s">
        <v>1</v>
      </c>
      <c r="N89" s="183" t="s">
        <v>43</v>
      </c>
      <c r="O89" s="59"/>
      <c r="P89" s="184">
        <f>O89*H89</f>
        <v>0</v>
      </c>
      <c r="Q89" s="184">
        <v>0</v>
      </c>
      <c r="R89" s="184">
        <f>Q89*H89</f>
        <v>0</v>
      </c>
      <c r="S89" s="184">
        <v>0.255</v>
      </c>
      <c r="T89" s="185">
        <f>S89*H89</f>
        <v>1.4687999999999999</v>
      </c>
      <c r="AR89" s="16" t="s">
        <v>140</v>
      </c>
      <c r="AT89" s="16" t="s">
        <v>135</v>
      </c>
      <c r="AU89" s="16" t="s">
        <v>81</v>
      </c>
      <c r="AY89" s="16" t="s">
        <v>133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6" t="s">
        <v>79</v>
      </c>
      <c r="BK89" s="186">
        <f>ROUND(I89*H89,2)</f>
        <v>0</v>
      </c>
      <c r="BL89" s="16" t="s">
        <v>140</v>
      </c>
      <c r="BM89" s="16" t="s">
        <v>1587</v>
      </c>
    </row>
    <row r="90" spans="2:65" s="1" customFormat="1" ht="11.25">
      <c r="B90" s="33"/>
      <c r="C90" s="34"/>
      <c r="D90" s="187" t="s">
        <v>142</v>
      </c>
      <c r="E90" s="34"/>
      <c r="F90" s="188" t="s">
        <v>1586</v>
      </c>
      <c r="G90" s="34"/>
      <c r="H90" s="34"/>
      <c r="I90" s="103"/>
      <c r="J90" s="34"/>
      <c r="K90" s="34"/>
      <c r="L90" s="37"/>
      <c r="M90" s="189"/>
      <c r="N90" s="59"/>
      <c r="O90" s="59"/>
      <c r="P90" s="59"/>
      <c r="Q90" s="59"/>
      <c r="R90" s="59"/>
      <c r="S90" s="59"/>
      <c r="T90" s="60"/>
      <c r="AT90" s="16" t="s">
        <v>142</v>
      </c>
      <c r="AU90" s="16" t="s">
        <v>81</v>
      </c>
    </row>
    <row r="91" spans="2:65" s="11" customFormat="1" ht="11.25">
      <c r="B91" s="190"/>
      <c r="C91" s="191"/>
      <c r="D91" s="187" t="s">
        <v>144</v>
      </c>
      <c r="E91" s="192" t="s">
        <v>1</v>
      </c>
      <c r="F91" s="193" t="s">
        <v>1588</v>
      </c>
      <c r="G91" s="191"/>
      <c r="H91" s="192" t="s">
        <v>1</v>
      </c>
      <c r="I91" s="194"/>
      <c r="J91" s="191"/>
      <c r="K91" s="191"/>
      <c r="L91" s="195"/>
      <c r="M91" s="196"/>
      <c r="N91" s="197"/>
      <c r="O91" s="197"/>
      <c r="P91" s="197"/>
      <c r="Q91" s="197"/>
      <c r="R91" s="197"/>
      <c r="S91" s="197"/>
      <c r="T91" s="198"/>
      <c r="AT91" s="199" t="s">
        <v>144</v>
      </c>
      <c r="AU91" s="199" t="s">
        <v>81</v>
      </c>
      <c r="AV91" s="11" t="s">
        <v>79</v>
      </c>
      <c r="AW91" s="11" t="s">
        <v>33</v>
      </c>
      <c r="AX91" s="11" t="s">
        <v>72</v>
      </c>
      <c r="AY91" s="199" t="s">
        <v>133</v>
      </c>
    </row>
    <row r="92" spans="2:65" s="12" customFormat="1" ht="11.25">
      <c r="B92" s="200"/>
      <c r="C92" s="201"/>
      <c r="D92" s="187" t="s">
        <v>144</v>
      </c>
      <c r="E92" s="202" t="s">
        <v>1</v>
      </c>
      <c r="F92" s="203" t="s">
        <v>1589</v>
      </c>
      <c r="G92" s="201"/>
      <c r="H92" s="204">
        <v>5.76</v>
      </c>
      <c r="I92" s="205"/>
      <c r="J92" s="201"/>
      <c r="K92" s="201"/>
      <c r="L92" s="206"/>
      <c r="M92" s="207"/>
      <c r="N92" s="208"/>
      <c r="O92" s="208"/>
      <c r="P92" s="208"/>
      <c r="Q92" s="208"/>
      <c r="R92" s="208"/>
      <c r="S92" s="208"/>
      <c r="T92" s="209"/>
      <c r="AT92" s="210" t="s">
        <v>144</v>
      </c>
      <c r="AU92" s="210" t="s">
        <v>81</v>
      </c>
      <c r="AV92" s="12" t="s">
        <v>81</v>
      </c>
      <c r="AW92" s="12" t="s">
        <v>33</v>
      </c>
      <c r="AX92" s="12" t="s">
        <v>79</v>
      </c>
      <c r="AY92" s="210" t="s">
        <v>133</v>
      </c>
    </row>
    <row r="93" spans="2:65" s="1" customFormat="1" ht="16.5" customHeight="1">
      <c r="B93" s="33"/>
      <c r="C93" s="175" t="s">
        <v>81</v>
      </c>
      <c r="D93" s="175" t="s">
        <v>135</v>
      </c>
      <c r="E93" s="176" t="s">
        <v>1590</v>
      </c>
      <c r="F93" s="177" t="s">
        <v>1591</v>
      </c>
      <c r="G93" s="178" t="s">
        <v>138</v>
      </c>
      <c r="H93" s="179">
        <v>16.88</v>
      </c>
      <c r="I93" s="180"/>
      <c r="J93" s="181">
        <f>ROUND(I93*H93,2)</f>
        <v>0</v>
      </c>
      <c r="K93" s="177" t="s">
        <v>139</v>
      </c>
      <c r="L93" s="37"/>
      <c r="M93" s="182" t="s">
        <v>1</v>
      </c>
      <c r="N93" s="183" t="s">
        <v>43</v>
      </c>
      <c r="O93" s="59"/>
      <c r="P93" s="184">
        <f>O93*H93</f>
        <v>0</v>
      </c>
      <c r="Q93" s="184">
        <v>0</v>
      </c>
      <c r="R93" s="184">
        <f>Q93*H93</f>
        <v>0</v>
      </c>
      <c r="S93" s="184">
        <v>0.26</v>
      </c>
      <c r="T93" s="185">
        <f>S93*H93</f>
        <v>4.3887999999999998</v>
      </c>
      <c r="AR93" s="16" t="s">
        <v>140</v>
      </c>
      <c r="AT93" s="16" t="s">
        <v>135</v>
      </c>
      <c r="AU93" s="16" t="s">
        <v>81</v>
      </c>
      <c r="AY93" s="16" t="s">
        <v>133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6" t="s">
        <v>79</v>
      </c>
      <c r="BK93" s="186">
        <f>ROUND(I93*H93,2)</f>
        <v>0</v>
      </c>
      <c r="BL93" s="16" t="s">
        <v>140</v>
      </c>
      <c r="BM93" s="16" t="s">
        <v>1592</v>
      </c>
    </row>
    <row r="94" spans="2:65" s="1" customFormat="1" ht="19.5">
      <c r="B94" s="33"/>
      <c r="C94" s="34"/>
      <c r="D94" s="187" t="s">
        <v>142</v>
      </c>
      <c r="E94" s="34"/>
      <c r="F94" s="188" t="s">
        <v>1593</v>
      </c>
      <c r="G94" s="34"/>
      <c r="H94" s="34"/>
      <c r="I94" s="103"/>
      <c r="J94" s="34"/>
      <c r="K94" s="34"/>
      <c r="L94" s="37"/>
      <c r="M94" s="189"/>
      <c r="N94" s="59"/>
      <c r="O94" s="59"/>
      <c r="P94" s="59"/>
      <c r="Q94" s="59"/>
      <c r="R94" s="59"/>
      <c r="S94" s="59"/>
      <c r="T94" s="60"/>
      <c r="AT94" s="16" t="s">
        <v>142</v>
      </c>
      <c r="AU94" s="16" t="s">
        <v>81</v>
      </c>
    </row>
    <row r="95" spans="2:65" s="11" customFormat="1" ht="11.25">
      <c r="B95" s="190"/>
      <c r="C95" s="191"/>
      <c r="D95" s="187" t="s">
        <v>144</v>
      </c>
      <c r="E95" s="192" t="s">
        <v>1</v>
      </c>
      <c r="F95" s="193" t="s">
        <v>1594</v>
      </c>
      <c r="G95" s="191"/>
      <c r="H95" s="192" t="s">
        <v>1</v>
      </c>
      <c r="I95" s="194"/>
      <c r="J95" s="191"/>
      <c r="K95" s="191"/>
      <c r="L95" s="195"/>
      <c r="M95" s="196"/>
      <c r="N95" s="197"/>
      <c r="O95" s="197"/>
      <c r="P95" s="197"/>
      <c r="Q95" s="197"/>
      <c r="R95" s="197"/>
      <c r="S95" s="197"/>
      <c r="T95" s="198"/>
      <c r="AT95" s="199" t="s">
        <v>144</v>
      </c>
      <c r="AU95" s="199" t="s">
        <v>81</v>
      </c>
      <c r="AV95" s="11" t="s">
        <v>79</v>
      </c>
      <c r="AW95" s="11" t="s">
        <v>33</v>
      </c>
      <c r="AX95" s="11" t="s">
        <v>72</v>
      </c>
      <c r="AY95" s="199" t="s">
        <v>133</v>
      </c>
    </row>
    <row r="96" spans="2:65" s="12" customFormat="1" ht="11.25">
      <c r="B96" s="200"/>
      <c r="C96" s="201"/>
      <c r="D96" s="187" t="s">
        <v>144</v>
      </c>
      <c r="E96" s="202" t="s">
        <v>1</v>
      </c>
      <c r="F96" s="203" t="s">
        <v>1595</v>
      </c>
      <c r="G96" s="201"/>
      <c r="H96" s="204">
        <v>16.88</v>
      </c>
      <c r="I96" s="205"/>
      <c r="J96" s="201"/>
      <c r="K96" s="201"/>
      <c r="L96" s="206"/>
      <c r="M96" s="207"/>
      <c r="N96" s="208"/>
      <c r="O96" s="208"/>
      <c r="P96" s="208"/>
      <c r="Q96" s="208"/>
      <c r="R96" s="208"/>
      <c r="S96" s="208"/>
      <c r="T96" s="209"/>
      <c r="AT96" s="210" t="s">
        <v>144</v>
      </c>
      <c r="AU96" s="210" t="s">
        <v>81</v>
      </c>
      <c r="AV96" s="12" t="s">
        <v>81</v>
      </c>
      <c r="AW96" s="12" t="s">
        <v>33</v>
      </c>
      <c r="AX96" s="12" t="s">
        <v>72</v>
      </c>
      <c r="AY96" s="210" t="s">
        <v>133</v>
      </c>
    </row>
    <row r="97" spans="2:65" s="13" customFormat="1" ht="11.25">
      <c r="B97" s="211"/>
      <c r="C97" s="212"/>
      <c r="D97" s="187" t="s">
        <v>144</v>
      </c>
      <c r="E97" s="213" t="s">
        <v>1</v>
      </c>
      <c r="F97" s="214" t="s">
        <v>149</v>
      </c>
      <c r="G97" s="212"/>
      <c r="H97" s="215">
        <v>16.88</v>
      </c>
      <c r="I97" s="216"/>
      <c r="J97" s="212"/>
      <c r="K97" s="212"/>
      <c r="L97" s="217"/>
      <c r="M97" s="218"/>
      <c r="N97" s="219"/>
      <c r="O97" s="219"/>
      <c r="P97" s="219"/>
      <c r="Q97" s="219"/>
      <c r="R97" s="219"/>
      <c r="S97" s="219"/>
      <c r="T97" s="220"/>
      <c r="AT97" s="221" t="s">
        <v>144</v>
      </c>
      <c r="AU97" s="221" t="s">
        <v>81</v>
      </c>
      <c r="AV97" s="13" t="s">
        <v>140</v>
      </c>
      <c r="AW97" s="13" t="s">
        <v>33</v>
      </c>
      <c r="AX97" s="13" t="s">
        <v>79</v>
      </c>
      <c r="AY97" s="221" t="s">
        <v>133</v>
      </c>
    </row>
    <row r="98" spans="2:65" s="1" customFormat="1" ht="16.5" customHeight="1">
      <c r="B98" s="33"/>
      <c r="C98" s="175" t="s">
        <v>156</v>
      </c>
      <c r="D98" s="175" t="s">
        <v>135</v>
      </c>
      <c r="E98" s="176" t="s">
        <v>1596</v>
      </c>
      <c r="F98" s="177" t="s">
        <v>1597</v>
      </c>
      <c r="G98" s="178" t="s">
        <v>138</v>
      </c>
      <c r="H98" s="179">
        <v>47.28</v>
      </c>
      <c r="I98" s="180"/>
      <c r="J98" s="181">
        <f>ROUND(I98*H98,2)</f>
        <v>0</v>
      </c>
      <c r="K98" s="177" t="s">
        <v>139</v>
      </c>
      <c r="L98" s="37"/>
      <c r="M98" s="182" t="s">
        <v>1</v>
      </c>
      <c r="N98" s="183" t="s">
        <v>43</v>
      </c>
      <c r="O98" s="59"/>
      <c r="P98" s="184">
        <f>O98*H98</f>
        <v>0</v>
      </c>
      <c r="Q98" s="184">
        <v>0</v>
      </c>
      <c r="R98" s="184">
        <f>Q98*H98</f>
        <v>0</v>
      </c>
      <c r="S98" s="184">
        <v>0.625</v>
      </c>
      <c r="T98" s="185">
        <f>S98*H98</f>
        <v>29.55</v>
      </c>
      <c r="AR98" s="16" t="s">
        <v>140</v>
      </c>
      <c r="AT98" s="16" t="s">
        <v>135</v>
      </c>
      <c r="AU98" s="16" t="s">
        <v>81</v>
      </c>
      <c r="AY98" s="16" t="s">
        <v>133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6" t="s">
        <v>79</v>
      </c>
      <c r="BK98" s="186">
        <f>ROUND(I98*H98,2)</f>
        <v>0</v>
      </c>
      <c r="BL98" s="16" t="s">
        <v>140</v>
      </c>
      <c r="BM98" s="16" t="s">
        <v>1598</v>
      </c>
    </row>
    <row r="99" spans="2:65" s="1" customFormat="1" ht="19.5">
      <c r="B99" s="33"/>
      <c r="C99" s="34"/>
      <c r="D99" s="187" t="s">
        <v>142</v>
      </c>
      <c r="E99" s="34"/>
      <c r="F99" s="188" t="s">
        <v>1599</v>
      </c>
      <c r="G99" s="34"/>
      <c r="H99" s="34"/>
      <c r="I99" s="103"/>
      <c r="J99" s="34"/>
      <c r="K99" s="34"/>
      <c r="L99" s="37"/>
      <c r="M99" s="189"/>
      <c r="N99" s="59"/>
      <c r="O99" s="59"/>
      <c r="P99" s="59"/>
      <c r="Q99" s="59"/>
      <c r="R99" s="59"/>
      <c r="S99" s="59"/>
      <c r="T99" s="60"/>
      <c r="AT99" s="16" t="s">
        <v>142</v>
      </c>
      <c r="AU99" s="16" t="s">
        <v>81</v>
      </c>
    </row>
    <row r="100" spans="2:65" s="11" customFormat="1" ht="11.25">
      <c r="B100" s="190"/>
      <c r="C100" s="191"/>
      <c r="D100" s="187" t="s">
        <v>144</v>
      </c>
      <c r="E100" s="192" t="s">
        <v>1</v>
      </c>
      <c r="F100" s="193" t="s">
        <v>176</v>
      </c>
      <c r="G100" s="191"/>
      <c r="H100" s="192" t="s">
        <v>1</v>
      </c>
      <c r="I100" s="194"/>
      <c r="J100" s="191"/>
      <c r="K100" s="191"/>
      <c r="L100" s="195"/>
      <c r="M100" s="196"/>
      <c r="N100" s="197"/>
      <c r="O100" s="197"/>
      <c r="P100" s="197"/>
      <c r="Q100" s="197"/>
      <c r="R100" s="197"/>
      <c r="S100" s="197"/>
      <c r="T100" s="198"/>
      <c r="AT100" s="199" t="s">
        <v>144</v>
      </c>
      <c r="AU100" s="199" t="s">
        <v>81</v>
      </c>
      <c r="AV100" s="11" t="s">
        <v>79</v>
      </c>
      <c r="AW100" s="11" t="s">
        <v>33</v>
      </c>
      <c r="AX100" s="11" t="s">
        <v>72</v>
      </c>
      <c r="AY100" s="199" t="s">
        <v>133</v>
      </c>
    </row>
    <row r="101" spans="2:65" s="11" customFormat="1" ht="11.25">
      <c r="B101" s="190"/>
      <c r="C101" s="191"/>
      <c r="D101" s="187" t="s">
        <v>144</v>
      </c>
      <c r="E101" s="192" t="s">
        <v>1</v>
      </c>
      <c r="F101" s="193" t="s">
        <v>170</v>
      </c>
      <c r="G101" s="191"/>
      <c r="H101" s="192" t="s">
        <v>1</v>
      </c>
      <c r="I101" s="194"/>
      <c r="J101" s="191"/>
      <c r="K101" s="191"/>
      <c r="L101" s="195"/>
      <c r="M101" s="196"/>
      <c r="N101" s="197"/>
      <c r="O101" s="197"/>
      <c r="P101" s="197"/>
      <c r="Q101" s="197"/>
      <c r="R101" s="197"/>
      <c r="S101" s="197"/>
      <c r="T101" s="198"/>
      <c r="AT101" s="199" t="s">
        <v>144</v>
      </c>
      <c r="AU101" s="199" t="s">
        <v>81</v>
      </c>
      <c r="AV101" s="11" t="s">
        <v>79</v>
      </c>
      <c r="AW101" s="11" t="s">
        <v>33</v>
      </c>
      <c r="AX101" s="11" t="s">
        <v>72</v>
      </c>
      <c r="AY101" s="199" t="s">
        <v>133</v>
      </c>
    </row>
    <row r="102" spans="2:65" s="12" customFormat="1" ht="11.25">
      <c r="B102" s="200"/>
      <c r="C102" s="201"/>
      <c r="D102" s="187" t="s">
        <v>144</v>
      </c>
      <c r="E102" s="202" t="s">
        <v>1</v>
      </c>
      <c r="F102" s="203" t="s">
        <v>1600</v>
      </c>
      <c r="G102" s="201"/>
      <c r="H102" s="204">
        <v>47.28</v>
      </c>
      <c r="I102" s="205"/>
      <c r="J102" s="201"/>
      <c r="K102" s="201"/>
      <c r="L102" s="206"/>
      <c r="M102" s="207"/>
      <c r="N102" s="208"/>
      <c r="O102" s="208"/>
      <c r="P102" s="208"/>
      <c r="Q102" s="208"/>
      <c r="R102" s="208"/>
      <c r="S102" s="208"/>
      <c r="T102" s="209"/>
      <c r="AT102" s="210" t="s">
        <v>144</v>
      </c>
      <c r="AU102" s="210" t="s">
        <v>81</v>
      </c>
      <c r="AV102" s="12" t="s">
        <v>81</v>
      </c>
      <c r="AW102" s="12" t="s">
        <v>33</v>
      </c>
      <c r="AX102" s="12" t="s">
        <v>72</v>
      </c>
      <c r="AY102" s="210" t="s">
        <v>133</v>
      </c>
    </row>
    <row r="103" spans="2:65" s="13" customFormat="1" ht="11.25">
      <c r="B103" s="211"/>
      <c r="C103" s="212"/>
      <c r="D103" s="187" t="s">
        <v>144</v>
      </c>
      <c r="E103" s="213" t="s">
        <v>1</v>
      </c>
      <c r="F103" s="214" t="s">
        <v>149</v>
      </c>
      <c r="G103" s="212"/>
      <c r="H103" s="215">
        <v>47.28</v>
      </c>
      <c r="I103" s="216"/>
      <c r="J103" s="212"/>
      <c r="K103" s="212"/>
      <c r="L103" s="217"/>
      <c r="M103" s="218"/>
      <c r="N103" s="219"/>
      <c r="O103" s="219"/>
      <c r="P103" s="219"/>
      <c r="Q103" s="219"/>
      <c r="R103" s="219"/>
      <c r="S103" s="219"/>
      <c r="T103" s="220"/>
      <c r="AT103" s="221" t="s">
        <v>144</v>
      </c>
      <c r="AU103" s="221" t="s">
        <v>81</v>
      </c>
      <c r="AV103" s="13" t="s">
        <v>140</v>
      </c>
      <c r="AW103" s="13" t="s">
        <v>33</v>
      </c>
      <c r="AX103" s="13" t="s">
        <v>79</v>
      </c>
      <c r="AY103" s="221" t="s">
        <v>133</v>
      </c>
    </row>
    <row r="104" spans="2:65" s="1" customFormat="1" ht="16.5" customHeight="1">
      <c r="B104" s="33"/>
      <c r="C104" s="175" t="s">
        <v>140</v>
      </c>
      <c r="D104" s="175" t="s">
        <v>135</v>
      </c>
      <c r="E104" s="176" t="s">
        <v>1254</v>
      </c>
      <c r="F104" s="177" t="s">
        <v>1255</v>
      </c>
      <c r="G104" s="178" t="s">
        <v>138</v>
      </c>
      <c r="H104" s="179">
        <v>47.28</v>
      </c>
      <c r="I104" s="180"/>
      <c r="J104" s="181">
        <f>ROUND(I104*H104,2)</f>
        <v>0</v>
      </c>
      <c r="K104" s="177" t="s">
        <v>139</v>
      </c>
      <c r="L104" s="37"/>
      <c r="M104" s="182" t="s">
        <v>1</v>
      </c>
      <c r="N104" s="183" t="s">
        <v>43</v>
      </c>
      <c r="O104" s="59"/>
      <c r="P104" s="184">
        <f>O104*H104</f>
        <v>0</v>
      </c>
      <c r="Q104" s="184">
        <v>0</v>
      </c>
      <c r="R104" s="184">
        <f>Q104*H104</f>
        <v>0</v>
      </c>
      <c r="S104" s="184">
        <v>0.22</v>
      </c>
      <c r="T104" s="185">
        <f>S104*H104</f>
        <v>10.4016</v>
      </c>
      <c r="AR104" s="16" t="s">
        <v>140</v>
      </c>
      <c r="AT104" s="16" t="s">
        <v>135</v>
      </c>
      <c r="AU104" s="16" t="s">
        <v>81</v>
      </c>
      <c r="AY104" s="16" t="s">
        <v>133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6" t="s">
        <v>79</v>
      </c>
      <c r="BK104" s="186">
        <f>ROUND(I104*H104,2)</f>
        <v>0</v>
      </c>
      <c r="BL104" s="16" t="s">
        <v>140</v>
      </c>
      <c r="BM104" s="16" t="s">
        <v>1601</v>
      </c>
    </row>
    <row r="105" spans="2:65" s="1" customFormat="1" ht="19.5">
      <c r="B105" s="33"/>
      <c r="C105" s="34"/>
      <c r="D105" s="187" t="s">
        <v>142</v>
      </c>
      <c r="E105" s="34"/>
      <c r="F105" s="188" t="s">
        <v>1257</v>
      </c>
      <c r="G105" s="34"/>
      <c r="H105" s="34"/>
      <c r="I105" s="103"/>
      <c r="J105" s="34"/>
      <c r="K105" s="34"/>
      <c r="L105" s="37"/>
      <c r="M105" s="189"/>
      <c r="N105" s="59"/>
      <c r="O105" s="59"/>
      <c r="P105" s="59"/>
      <c r="Q105" s="59"/>
      <c r="R105" s="59"/>
      <c r="S105" s="59"/>
      <c r="T105" s="60"/>
      <c r="AT105" s="16" t="s">
        <v>142</v>
      </c>
      <c r="AU105" s="16" t="s">
        <v>81</v>
      </c>
    </row>
    <row r="106" spans="2:65" s="11" customFormat="1" ht="11.25">
      <c r="B106" s="190"/>
      <c r="C106" s="191"/>
      <c r="D106" s="187" t="s">
        <v>144</v>
      </c>
      <c r="E106" s="192" t="s">
        <v>1</v>
      </c>
      <c r="F106" s="193" t="s">
        <v>176</v>
      </c>
      <c r="G106" s="191"/>
      <c r="H106" s="192" t="s">
        <v>1</v>
      </c>
      <c r="I106" s="194"/>
      <c r="J106" s="191"/>
      <c r="K106" s="191"/>
      <c r="L106" s="195"/>
      <c r="M106" s="196"/>
      <c r="N106" s="197"/>
      <c r="O106" s="197"/>
      <c r="P106" s="197"/>
      <c r="Q106" s="197"/>
      <c r="R106" s="197"/>
      <c r="S106" s="197"/>
      <c r="T106" s="198"/>
      <c r="AT106" s="199" t="s">
        <v>144</v>
      </c>
      <c r="AU106" s="199" t="s">
        <v>81</v>
      </c>
      <c r="AV106" s="11" t="s">
        <v>79</v>
      </c>
      <c r="AW106" s="11" t="s">
        <v>33</v>
      </c>
      <c r="AX106" s="11" t="s">
        <v>72</v>
      </c>
      <c r="AY106" s="199" t="s">
        <v>133</v>
      </c>
    </row>
    <row r="107" spans="2:65" s="11" customFormat="1" ht="11.25">
      <c r="B107" s="190"/>
      <c r="C107" s="191"/>
      <c r="D107" s="187" t="s">
        <v>144</v>
      </c>
      <c r="E107" s="192" t="s">
        <v>1</v>
      </c>
      <c r="F107" s="193" t="s">
        <v>170</v>
      </c>
      <c r="G107" s="191"/>
      <c r="H107" s="192" t="s">
        <v>1</v>
      </c>
      <c r="I107" s="194"/>
      <c r="J107" s="191"/>
      <c r="K107" s="191"/>
      <c r="L107" s="195"/>
      <c r="M107" s="196"/>
      <c r="N107" s="197"/>
      <c r="O107" s="197"/>
      <c r="P107" s="197"/>
      <c r="Q107" s="197"/>
      <c r="R107" s="197"/>
      <c r="S107" s="197"/>
      <c r="T107" s="198"/>
      <c r="AT107" s="199" t="s">
        <v>144</v>
      </c>
      <c r="AU107" s="199" t="s">
        <v>81</v>
      </c>
      <c r="AV107" s="11" t="s">
        <v>79</v>
      </c>
      <c r="AW107" s="11" t="s">
        <v>33</v>
      </c>
      <c r="AX107" s="11" t="s">
        <v>72</v>
      </c>
      <c r="AY107" s="199" t="s">
        <v>133</v>
      </c>
    </row>
    <row r="108" spans="2:65" s="12" customFormat="1" ht="11.25">
      <c r="B108" s="200"/>
      <c r="C108" s="201"/>
      <c r="D108" s="187" t="s">
        <v>144</v>
      </c>
      <c r="E108" s="202" t="s">
        <v>1</v>
      </c>
      <c r="F108" s="203" t="s">
        <v>1600</v>
      </c>
      <c r="G108" s="201"/>
      <c r="H108" s="204">
        <v>47.28</v>
      </c>
      <c r="I108" s="205"/>
      <c r="J108" s="201"/>
      <c r="K108" s="201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144</v>
      </c>
      <c r="AU108" s="210" t="s">
        <v>81</v>
      </c>
      <c r="AV108" s="12" t="s">
        <v>81</v>
      </c>
      <c r="AW108" s="12" t="s">
        <v>33</v>
      </c>
      <c r="AX108" s="12" t="s">
        <v>72</v>
      </c>
      <c r="AY108" s="210" t="s">
        <v>133</v>
      </c>
    </row>
    <row r="109" spans="2:65" s="13" customFormat="1" ht="11.25">
      <c r="B109" s="211"/>
      <c r="C109" s="212"/>
      <c r="D109" s="187" t="s">
        <v>144</v>
      </c>
      <c r="E109" s="213" t="s">
        <v>1</v>
      </c>
      <c r="F109" s="214" t="s">
        <v>149</v>
      </c>
      <c r="G109" s="212"/>
      <c r="H109" s="215">
        <v>47.28</v>
      </c>
      <c r="I109" s="216"/>
      <c r="J109" s="212"/>
      <c r="K109" s="212"/>
      <c r="L109" s="217"/>
      <c r="M109" s="218"/>
      <c r="N109" s="219"/>
      <c r="O109" s="219"/>
      <c r="P109" s="219"/>
      <c r="Q109" s="219"/>
      <c r="R109" s="219"/>
      <c r="S109" s="219"/>
      <c r="T109" s="220"/>
      <c r="AT109" s="221" t="s">
        <v>144</v>
      </c>
      <c r="AU109" s="221" t="s">
        <v>81</v>
      </c>
      <c r="AV109" s="13" t="s">
        <v>140</v>
      </c>
      <c r="AW109" s="13" t="s">
        <v>33</v>
      </c>
      <c r="AX109" s="13" t="s">
        <v>79</v>
      </c>
      <c r="AY109" s="221" t="s">
        <v>133</v>
      </c>
    </row>
    <row r="110" spans="2:65" s="1" customFormat="1" ht="16.5" customHeight="1">
      <c r="B110" s="33"/>
      <c r="C110" s="175" t="s">
        <v>172</v>
      </c>
      <c r="D110" s="175" t="s">
        <v>135</v>
      </c>
      <c r="E110" s="176" t="s">
        <v>1602</v>
      </c>
      <c r="F110" s="177" t="s">
        <v>1603</v>
      </c>
      <c r="G110" s="178" t="s">
        <v>138</v>
      </c>
      <c r="H110" s="179">
        <v>111.76</v>
      </c>
      <c r="I110" s="180"/>
      <c r="J110" s="181">
        <f>ROUND(I110*H110,2)</f>
        <v>0</v>
      </c>
      <c r="K110" s="177" t="s">
        <v>139</v>
      </c>
      <c r="L110" s="37"/>
      <c r="M110" s="182" t="s">
        <v>1</v>
      </c>
      <c r="N110" s="183" t="s">
        <v>43</v>
      </c>
      <c r="O110" s="59"/>
      <c r="P110" s="184">
        <f>O110*H110</f>
        <v>0</v>
      </c>
      <c r="Q110" s="184">
        <v>0</v>
      </c>
      <c r="R110" s="184">
        <f>Q110*H110</f>
        <v>0</v>
      </c>
      <c r="S110" s="184">
        <v>0.44</v>
      </c>
      <c r="T110" s="185">
        <f>S110*H110</f>
        <v>49.174400000000006</v>
      </c>
      <c r="AR110" s="16" t="s">
        <v>140</v>
      </c>
      <c r="AT110" s="16" t="s">
        <v>135</v>
      </c>
      <c r="AU110" s="16" t="s">
        <v>81</v>
      </c>
      <c r="AY110" s="16" t="s">
        <v>133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6" t="s">
        <v>79</v>
      </c>
      <c r="BK110" s="186">
        <f>ROUND(I110*H110,2)</f>
        <v>0</v>
      </c>
      <c r="BL110" s="16" t="s">
        <v>140</v>
      </c>
      <c r="BM110" s="16" t="s">
        <v>1604</v>
      </c>
    </row>
    <row r="111" spans="2:65" s="1" customFormat="1" ht="19.5">
      <c r="B111" s="33"/>
      <c r="C111" s="34"/>
      <c r="D111" s="187" t="s">
        <v>142</v>
      </c>
      <c r="E111" s="34"/>
      <c r="F111" s="188" t="s">
        <v>1605</v>
      </c>
      <c r="G111" s="34"/>
      <c r="H111" s="34"/>
      <c r="I111" s="103"/>
      <c r="J111" s="34"/>
      <c r="K111" s="34"/>
      <c r="L111" s="37"/>
      <c r="M111" s="189"/>
      <c r="N111" s="59"/>
      <c r="O111" s="59"/>
      <c r="P111" s="59"/>
      <c r="Q111" s="59"/>
      <c r="R111" s="59"/>
      <c r="S111" s="59"/>
      <c r="T111" s="60"/>
      <c r="AT111" s="16" t="s">
        <v>142</v>
      </c>
      <c r="AU111" s="16" t="s">
        <v>81</v>
      </c>
    </row>
    <row r="112" spans="2:65" s="11" customFormat="1" ht="11.25">
      <c r="B112" s="190"/>
      <c r="C112" s="191"/>
      <c r="D112" s="187" t="s">
        <v>144</v>
      </c>
      <c r="E112" s="192" t="s">
        <v>1</v>
      </c>
      <c r="F112" s="193" t="s">
        <v>176</v>
      </c>
      <c r="G112" s="191"/>
      <c r="H112" s="192" t="s">
        <v>1</v>
      </c>
      <c r="I112" s="194"/>
      <c r="J112" s="191"/>
      <c r="K112" s="191"/>
      <c r="L112" s="195"/>
      <c r="M112" s="196"/>
      <c r="N112" s="197"/>
      <c r="O112" s="197"/>
      <c r="P112" s="197"/>
      <c r="Q112" s="197"/>
      <c r="R112" s="197"/>
      <c r="S112" s="197"/>
      <c r="T112" s="198"/>
      <c r="AT112" s="199" t="s">
        <v>144</v>
      </c>
      <c r="AU112" s="199" t="s">
        <v>81</v>
      </c>
      <c r="AV112" s="11" t="s">
        <v>79</v>
      </c>
      <c r="AW112" s="11" t="s">
        <v>33</v>
      </c>
      <c r="AX112" s="11" t="s">
        <v>72</v>
      </c>
      <c r="AY112" s="199" t="s">
        <v>133</v>
      </c>
    </row>
    <row r="113" spans="2:65" s="11" customFormat="1" ht="11.25">
      <c r="B113" s="190"/>
      <c r="C113" s="191"/>
      <c r="D113" s="187" t="s">
        <v>144</v>
      </c>
      <c r="E113" s="192" t="s">
        <v>1</v>
      </c>
      <c r="F113" s="193" t="s">
        <v>1415</v>
      </c>
      <c r="G113" s="191"/>
      <c r="H113" s="192" t="s">
        <v>1</v>
      </c>
      <c r="I113" s="194"/>
      <c r="J113" s="191"/>
      <c r="K113" s="191"/>
      <c r="L113" s="195"/>
      <c r="M113" s="196"/>
      <c r="N113" s="197"/>
      <c r="O113" s="197"/>
      <c r="P113" s="197"/>
      <c r="Q113" s="197"/>
      <c r="R113" s="197"/>
      <c r="S113" s="197"/>
      <c r="T113" s="198"/>
      <c r="AT113" s="199" t="s">
        <v>144</v>
      </c>
      <c r="AU113" s="199" t="s">
        <v>81</v>
      </c>
      <c r="AV113" s="11" t="s">
        <v>79</v>
      </c>
      <c r="AW113" s="11" t="s">
        <v>33</v>
      </c>
      <c r="AX113" s="11" t="s">
        <v>72</v>
      </c>
      <c r="AY113" s="199" t="s">
        <v>133</v>
      </c>
    </row>
    <row r="114" spans="2:65" s="12" customFormat="1" ht="11.25">
      <c r="B114" s="200"/>
      <c r="C114" s="201"/>
      <c r="D114" s="187" t="s">
        <v>144</v>
      </c>
      <c r="E114" s="202" t="s">
        <v>1</v>
      </c>
      <c r="F114" s="203" t="s">
        <v>1606</v>
      </c>
      <c r="G114" s="201"/>
      <c r="H114" s="204">
        <v>8.24</v>
      </c>
      <c r="I114" s="205"/>
      <c r="J114" s="201"/>
      <c r="K114" s="201"/>
      <c r="L114" s="206"/>
      <c r="M114" s="207"/>
      <c r="N114" s="208"/>
      <c r="O114" s="208"/>
      <c r="P114" s="208"/>
      <c r="Q114" s="208"/>
      <c r="R114" s="208"/>
      <c r="S114" s="208"/>
      <c r="T114" s="209"/>
      <c r="AT114" s="210" t="s">
        <v>144</v>
      </c>
      <c r="AU114" s="210" t="s">
        <v>81</v>
      </c>
      <c r="AV114" s="12" t="s">
        <v>81</v>
      </c>
      <c r="AW114" s="12" t="s">
        <v>33</v>
      </c>
      <c r="AX114" s="12" t="s">
        <v>72</v>
      </c>
      <c r="AY114" s="210" t="s">
        <v>133</v>
      </c>
    </row>
    <row r="115" spans="2:65" s="12" customFormat="1" ht="11.25">
      <c r="B115" s="200"/>
      <c r="C115" s="201"/>
      <c r="D115" s="187" t="s">
        <v>144</v>
      </c>
      <c r="E115" s="202" t="s">
        <v>1</v>
      </c>
      <c r="F115" s="203" t="s">
        <v>1607</v>
      </c>
      <c r="G115" s="201"/>
      <c r="H115" s="204">
        <v>103.52</v>
      </c>
      <c r="I115" s="205"/>
      <c r="J115" s="201"/>
      <c r="K115" s="201"/>
      <c r="L115" s="206"/>
      <c r="M115" s="207"/>
      <c r="N115" s="208"/>
      <c r="O115" s="208"/>
      <c r="P115" s="208"/>
      <c r="Q115" s="208"/>
      <c r="R115" s="208"/>
      <c r="S115" s="208"/>
      <c r="T115" s="209"/>
      <c r="AT115" s="210" t="s">
        <v>144</v>
      </c>
      <c r="AU115" s="210" t="s">
        <v>81</v>
      </c>
      <c r="AV115" s="12" t="s">
        <v>81</v>
      </c>
      <c r="AW115" s="12" t="s">
        <v>33</v>
      </c>
      <c r="AX115" s="12" t="s">
        <v>72</v>
      </c>
      <c r="AY115" s="210" t="s">
        <v>133</v>
      </c>
    </row>
    <row r="116" spans="2:65" s="13" customFormat="1" ht="11.25">
      <c r="B116" s="211"/>
      <c r="C116" s="212"/>
      <c r="D116" s="187" t="s">
        <v>144</v>
      </c>
      <c r="E116" s="213" t="s">
        <v>1</v>
      </c>
      <c r="F116" s="214" t="s">
        <v>149</v>
      </c>
      <c r="G116" s="212"/>
      <c r="H116" s="215">
        <v>111.76</v>
      </c>
      <c r="I116" s="216"/>
      <c r="J116" s="212"/>
      <c r="K116" s="212"/>
      <c r="L116" s="217"/>
      <c r="M116" s="218"/>
      <c r="N116" s="219"/>
      <c r="O116" s="219"/>
      <c r="P116" s="219"/>
      <c r="Q116" s="219"/>
      <c r="R116" s="219"/>
      <c r="S116" s="219"/>
      <c r="T116" s="220"/>
      <c r="AT116" s="221" t="s">
        <v>144</v>
      </c>
      <c r="AU116" s="221" t="s">
        <v>81</v>
      </c>
      <c r="AV116" s="13" t="s">
        <v>140</v>
      </c>
      <c r="AW116" s="13" t="s">
        <v>33</v>
      </c>
      <c r="AX116" s="13" t="s">
        <v>79</v>
      </c>
      <c r="AY116" s="221" t="s">
        <v>133</v>
      </c>
    </row>
    <row r="117" spans="2:65" s="1" customFormat="1" ht="16.5" customHeight="1">
      <c r="B117" s="33"/>
      <c r="C117" s="175" t="s">
        <v>177</v>
      </c>
      <c r="D117" s="175" t="s">
        <v>135</v>
      </c>
      <c r="E117" s="176" t="s">
        <v>1608</v>
      </c>
      <c r="F117" s="177" t="s">
        <v>1609</v>
      </c>
      <c r="G117" s="178" t="s">
        <v>138</v>
      </c>
      <c r="H117" s="179">
        <v>103.52</v>
      </c>
      <c r="I117" s="180"/>
      <c r="J117" s="181">
        <f>ROUND(I117*H117,2)</f>
        <v>0</v>
      </c>
      <c r="K117" s="177" t="s">
        <v>139</v>
      </c>
      <c r="L117" s="37"/>
      <c r="M117" s="182" t="s">
        <v>1</v>
      </c>
      <c r="N117" s="183" t="s">
        <v>43</v>
      </c>
      <c r="O117" s="59"/>
      <c r="P117" s="184">
        <f>O117*H117</f>
        <v>0</v>
      </c>
      <c r="Q117" s="184">
        <v>0</v>
      </c>
      <c r="R117" s="184">
        <f>Q117*H117</f>
        <v>0</v>
      </c>
      <c r="S117" s="184">
        <v>9.8000000000000004E-2</v>
      </c>
      <c r="T117" s="185">
        <f>S117*H117</f>
        <v>10.144959999999999</v>
      </c>
      <c r="AR117" s="16" t="s">
        <v>140</v>
      </c>
      <c r="AT117" s="16" t="s">
        <v>135</v>
      </c>
      <c r="AU117" s="16" t="s">
        <v>81</v>
      </c>
      <c r="AY117" s="16" t="s">
        <v>133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6" t="s">
        <v>79</v>
      </c>
      <c r="BK117" s="186">
        <f>ROUND(I117*H117,2)</f>
        <v>0</v>
      </c>
      <c r="BL117" s="16" t="s">
        <v>140</v>
      </c>
      <c r="BM117" s="16" t="s">
        <v>1610</v>
      </c>
    </row>
    <row r="118" spans="2:65" s="1" customFormat="1" ht="19.5">
      <c r="B118" s="33"/>
      <c r="C118" s="34"/>
      <c r="D118" s="187" t="s">
        <v>142</v>
      </c>
      <c r="E118" s="34"/>
      <c r="F118" s="188" t="s">
        <v>1611</v>
      </c>
      <c r="G118" s="34"/>
      <c r="H118" s="34"/>
      <c r="I118" s="103"/>
      <c r="J118" s="34"/>
      <c r="K118" s="34"/>
      <c r="L118" s="37"/>
      <c r="M118" s="189"/>
      <c r="N118" s="59"/>
      <c r="O118" s="59"/>
      <c r="P118" s="59"/>
      <c r="Q118" s="59"/>
      <c r="R118" s="59"/>
      <c r="S118" s="59"/>
      <c r="T118" s="60"/>
      <c r="AT118" s="16" t="s">
        <v>142</v>
      </c>
      <c r="AU118" s="16" t="s">
        <v>81</v>
      </c>
    </row>
    <row r="119" spans="2:65" s="11" customFormat="1" ht="11.25">
      <c r="B119" s="190"/>
      <c r="C119" s="191"/>
      <c r="D119" s="187" t="s">
        <v>144</v>
      </c>
      <c r="E119" s="192" t="s">
        <v>1</v>
      </c>
      <c r="F119" s="193" t="s">
        <v>176</v>
      </c>
      <c r="G119" s="191"/>
      <c r="H119" s="192" t="s">
        <v>1</v>
      </c>
      <c r="I119" s="194"/>
      <c r="J119" s="191"/>
      <c r="K119" s="191"/>
      <c r="L119" s="195"/>
      <c r="M119" s="196"/>
      <c r="N119" s="197"/>
      <c r="O119" s="197"/>
      <c r="P119" s="197"/>
      <c r="Q119" s="197"/>
      <c r="R119" s="197"/>
      <c r="S119" s="197"/>
      <c r="T119" s="198"/>
      <c r="AT119" s="199" t="s">
        <v>144</v>
      </c>
      <c r="AU119" s="199" t="s">
        <v>81</v>
      </c>
      <c r="AV119" s="11" t="s">
        <v>79</v>
      </c>
      <c r="AW119" s="11" t="s">
        <v>33</v>
      </c>
      <c r="AX119" s="11" t="s">
        <v>72</v>
      </c>
      <c r="AY119" s="199" t="s">
        <v>133</v>
      </c>
    </row>
    <row r="120" spans="2:65" s="11" customFormat="1" ht="11.25">
      <c r="B120" s="190"/>
      <c r="C120" s="191"/>
      <c r="D120" s="187" t="s">
        <v>144</v>
      </c>
      <c r="E120" s="192" t="s">
        <v>1</v>
      </c>
      <c r="F120" s="193" t="s">
        <v>170</v>
      </c>
      <c r="G120" s="191"/>
      <c r="H120" s="192" t="s">
        <v>1</v>
      </c>
      <c r="I120" s="194"/>
      <c r="J120" s="191"/>
      <c r="K120" s="191"/>
      <c r="L120" s="195"/>
      <c r="M120" s="196"/>
      <c r="N120" s="197"/>
      <c r="O120" s="197"/>
      <c r="P120" s="197"/>
      <c r="Q120" s="197"/>
      <c r="R120" s="197"/>
      <c r="S120" s="197"/>
      <c r="T120" s="198"/>
      <c r="AT120" s="199" t="s">
        <v>144</v>
      </c>
      <c r="AU120" s="199" t="s">
        <v>81</v>
      </c>
      <c r="AV120" s="11" t="s">
        <v>79</v>
      </c>
      <c r="AW120" s="11" t="s">
        <v>33</v>
      </c>
      <c r="AX120" s="11" t="s">
        <v>72</v>
      </c>
      <c r="AY120" s="199" t="s">
        <v>133</v>
      </c>
    </row>
    <row r="121" spans="2:65" s="12" customFormat="1" ht="11.25">
      <c r="B121" s="200"/>
      <c r="C121" s="201"/>
      <c r="D121" s="187" t="s">
        <v>144</v>
      </c>
      <c r="E121" s="202" t="s">
        <v>1</v>
      </c>
      <c r="F121" s="203" t="s">
        <v>1607</v>
      </c>
      <c r="G121" s="201"/>
      <c r="H121" s="204">
        <v>103.52</v>
      </c>
      <c r="I121" s="205"/>
      <c r="J121" s="201"/>
      <c r="K121" s="201"/>
      <c r="L121" s="206"/>
      <c r="M121" s="207"/>
      <c r="N121" s="208"/>
      <c r="O121" s="208"/>
      <c r="P121" s="208"/>
      <c r="Q121" s="208"/>
      <c r="R121" s="208"/>
      <c r="S121" s="208"/>
      <c r="T121" s="209"/>
      <c r="AT121" s="210" t="s">
        <v>144</v>
      </c>
      <c r="AU121" s="210" t="s">
        <v>81</v>
      </c>
      <c r="AV121" s="12" t="s">
        <v>81</v>
      </c>
      <c r="AW121" s="12" t="s">
        <v>33</v>
      </c>
      <c r="AX121" s="12" t="s">
        <v>72</v>
      </c>
      <c r="AY121" s="210" t="s">
        <v>133</v>
      </c>
    </row>
    <row r="122" spans="2:65" s="13" customFormat="1" ht="11.25">
      <c r="B122" s="211"/>
      <c r="C122" s="212"/>
      <c r="D122" s="187" t="s">
        <v>144</v>
      </c>
      <c r="E122" s="213" t="s">
        <v>1</v>
      </c>
      <c r="F122" s="214" t="s">
        <v>149</v>
      </c>
      <c r="G122" s="212"/>
      <c r="H122" s="215">
        <v>103.52</v>
      </c>
      <c r="I122" s="216"/>
      <c r="J122" s="212"/>
      <c r="K122" s="212"/>
      <c r="L122" s="217"/>
      <c r="M122" s="218"/>
      <c r="N122" s="219"/>
      <c r="O122" s="219"/>
      <c r="P122" s="219"/>
      <c r="Q122" s="219"/>
      <c r="R122" s="219"/>
      <c r="S122" s="219"/>
      <c r="T122" s="220"/>
      <c r="AT122" s="221" t="s">
        <v>144</v>
      </c>
      <c r="AU122" s="221" t="s">
        <v>81</v>
      </c>
      <c r="AV122" s="13" t="s">
        <v>140</v>
      </c>
      <c r="AW122" s="13" t="s">
        <v>33</v>
      </c>
      <c r="AX122" s="13" t="s">
        <v>79</v>
      </c>
      <c r="AY122" s="221" t="s">
        <v>133</v>
      </c>
    </row>
    <row r="123" spans="2:65" s="1" customFormat="1" ht="16.5" customHeight="1">
      <c r="B123" s="33"/>
      <c r="C123" s="175" t="s">
        <v>183</v>
      </c>
      <c r="D123" s="175" t="s">
        <v>135</v>
      </c>
      <c r="E123" s="176" t="s">
        <v>150</v>
      </c>
      <c r="F123" s="177" t="s">
        <v>151</v>
      </c>
      <c r="G123" s="178" t="s">
        <v>138</v>
      </c>
      <c r="H123" s="179">
        <v>98.94</v>
      </c>
      <c r="I123" s="180"/>
      <c r="J123" s="181">
        <f>ROUND(I123*H123,2)</f>
        <v>0</v>
      </c>
      <c r="K123" s="177" t="s">
        <v>139</v>
      </c>
      <c r="L123" s="37"/>
      <c r="M123" s="182" t="s">
        <v>1</v>
      </c>
      <c r="N123" s="183" t="s">
        <v>43</v>
      </c>
      <c r="O123" s="59"/>
      <c r="P123" s="184">
        <f>O123*H123</f>
        <v>0</v>
      </c>
      <c r="Q123" s="184">
        <v>0</v>
      </c>
      <c r="R123" s="184">
        <f>Q123*H123</f>
        <v>0</v>
      </c>
      <c r="S123" s="184">
        <v>0.28999999999999998</v>
      </c>
      <c r="T123" s="185">
        <f>S123*H123</f>
        <v>28.692599999999999</v>
      </c>
      <c r="AR123" s="16" t="s">
        <v>140</v>
      </c>
      <c r="AT123" s="16" t="s">
        <v>135</v>
      </c>
      <c r="AU123" s="16" t="s">
        <v>81</v>
      </c>
      <c r="AY123" s="16" t="s">
        <v>133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6" t="s">
        <v>79</v>
      </c>
      <c r="BK123" s="186">
        <f>ROUND(I123*H123,2)</f>
        <v>0</v>
      </c>
      <c r="BL123" s="16" t="s">
        <v>140</v>
      </c>
      <c r="BM123" s="16" t="s">
        <v>1612</v>
      </c>
    </row>
    <row r="124" spans="2:65" s="1" customFormat="1" ht="11.25">
      <c r="B124" s="33"/>
      <c r="C124" s="34"/>
      <c r="D124" s="187" t="s">
        <v>142</v>
      </c>
      <c r="E124" s="34"/>
      <c r="F124" s="188" t="s">
        <v>151</v>
      </c>
      <c r="G124" s="34"/>
      <c r="H124" s="34"/>
      <c r="I124" s="103"/>
      <c r="J124" s="34"/>
      <c r="K124" s="34"/>
      <c r="L124" s="37"/>
      <c r="M124" s="189"/>
      <c r="N124" s="59"/>
      <c r="O124" s="59"/>
      <c r="P124" s="59"/>
      <c r="Q124" s="59"/>
      <c r="R124" s="59"/>
      <c r="S124" s="59"/>
      <c r="T124" s="60"/>
      <c r="AT124" s="16" t="s">
        <v>142</v>
      </c>
      <c r="AU124" s="16" t="s">
        <v>81</v>
      </c>
    </row>
    <row r="125" spans="2:65" s="11" customFormat="1" ht="11.25">
      <c r="B125" s="190"/>
      <c r="C125" s="191"/>
      <c r="D125" s="187" t="s">
        <v>144</v>
      </c>
      <c r="E125" s="192" t="s">
        <v>1</v>
      </c>
      <c r="F125" s="193" t="s">
        <v>225</v>
      </c>
      <c r="G125" s="191"/>
      <c r="H125" s="192" t="s">
        <v>1</v>
      </c>
      <c r="I125" s="194"/>
      <c r="J125" s="191"/>
      <c r="K125" s="191"/>
      <c r="L125" s="195"/>
      <c r="M125" s="196"/>
      <c r="N125" s="197"/>
      <c r="O125" s="197"/>
      <c r="P125" s="197"/>
      <c r="Q125" s="197"/>
      <c r="R125" s="197"/>
      <c r="S125" s="197"/>
      <c r="T125" s="198"/>
      <c r="AT125" s="199" t="s">
        <v>144</v>
      </c>
      <c r="AU125" s="199" t="s">
        <v>81</v>
      </c>
      <c r="AV125" s="11" t="s">
        <v>79</v>
      </c>
      <c r="AW125" s="11" t="s">
        <v>33</v>
      </c>
      <c r="AX125" s="11" t="s">
        <v>72</v>
      </c>
      <c r="AY125" s="199" t="s">
        <v>133</v>
      </c>
    </row>
    <row r="126" spans="2:65" s="11" customFormat="1" ht="11.25">
      <c r="B126" s="190"/>
      <c r="C126" s="191"/>
      <c r="D126" s="187" t="s">
        <v>144</v>
      </c>
      <c r="E126" s="192" t="s">
        <v>1</v>
      </c>
      <c r="F126" s="193" t="s">
        <v>1613</v>
      </c>
      <c r="G126" s="191"/>
      <c r="H126" s="192" t="s">
        <v>1</v>
      </c>
      <c r="I126" s="194"/>
      <c r="J126" s="191"/>
      <c r="K126" s="191"/>
      <c r="L126" s="195"/>
      <c r="M126" s="196"/>
      <c r="N126" s="197"/>
      <c r="O126" s="197"/>
      <c r="P126" s="197"/>
      <c r="Q126" s="197"/>
      <c r="R126" s="197"/>
      <c r="S126" s="197"/>
      <c r="T126" s="198"/>
      <c r="AT126" s="199" t="s">
        <v>144</v>
      </c>
      <c r="AU126" s="199" t="s">
        <v>81</v>
      </c>
      <c r="AV126" s="11" t="s">
        <v>79</v>
      </c>
      <c r="AW126" s="11" t="s">
        <v>33</v>
      </c>
      <c r="AX126" s="11" t="s">
        <v>72</v>
      </c>
      <c r="AY126" s="199" t="s">
        <v>133</v>
      </c>
    </row>
    <row r="127" spans="2:65" s="12" customFormat="1" ht="11.25">
      <c r="B127" s="200"/>
      <c r="C127" s="201"/>
      <c r="D127" s="187" t="s">
        <v>144</v>
      </c>
      <c r="E127" s="202" t="s">
        <v>1</v>
      </c>
      <c r="F127" s="203" t="s">
        <v>1614</v>
      </c>
      <c r="G127" s="201"/>
      <c r="H127" s="204">
        <v>59.1</v>
      </c>
      <c r="I127" s="205"/>
      <c r="J127" s="201"/>
      <c r="K127" s="201"/>
      <c r="L127" s="206"/>
      <c r="M127" s="207"/>
      <c r="N127" s="208"/>
      <c r="O127" s="208"/>
      <c r="P127" s="208"/>
      <c r="Q127" s="208"/>
      <c r="R127" s="208"/>
      <c r="S127" s="208"/>
      <c r="T127" s="209"/>
      <c r="AT127" s="210" t="s">
        <v>144</v>
      </c>
      <c r="AU127" s="210" t="s">
        <v>81</v>
      </c>
      <c r="AV127" s="12" t="s">
        <v>81</v>
      </c>
      <c r="AW127" s="12" t="s">
        <v>33</v>
      </c>
      <c r="AX127" s="12" t="s">
        <v>72</v>
      </c>
      <c r="AY127" s="210" t="s">
        <v>133</v>
      </c>
    </row>
    <row r="128" spans="2:65" s="11" customFormat="1" ht="11.25">
      <c r="B128" s="190"/>
      <c r="C128" s="191"/>
      <c r="D128" s="187" t="s">
        <v>144</v>
      </c>
      <c r="E128" s="192" t="s">
        <v>1</v>
      </c>
      <c r="F128" s="193" t="s">
        <v>1615</v>
      </c>
      <c r="G128" s="191"/>
      <c r="H128" s="192" t="s">
        <v>1</v>
      </c>
      <c r="I128" s="194"/>
      <c r="J128" s="191"/>
      <c r="K128" s="191"/>
      <c r="L128" s="195"/>
      <c r="M128" s="196"/>
      <c r="N128" s="197"/>
      <c r="O128" s="197"/>
      <c r="P128" s="197"/>
      <c r="Q128" s="197"/>
      <c r="R128" s="197"/>
      <c r="S128" s="197"/>
      <c r="T128" s="198"/>
      <c r="AT128" s="199" t="s">
        <v>144</v>
      </c>
      <c r="AU128" s="199" t="s">
        <v>81</v>
      </c>
      <c r="AV128" s="11" t="s">
        <v>79</v>
      </c>
      <c r="AW128" s="11" t="s">
        <v>33</v>
      </c>
      <c r="AX128" s="11" t="s">
        <v>72</v>
      </c>
      <c r="AY128" s="199" t="s">
        <v>133</v>
      </c>
    </row>
    <row r="129" spans="2:65" s="12" customFormat="1" ht="11.25">
      <c r="B129" s="200"/>
      <c r="C129" s="201"/>
      <c r="D129" s="187" t="s">
        <v>144</v>
      </c>
      <c r="E129" s="202" t="s">
        <v>1</v>
      </c>
      <c r="F129" s="203" t="s">
        <v>1595</v>
      </c>
      <c r="G129" s="201"/>
      <c r="H129" s="204">
        <v>16.88</v>
      </c>
      <c r="I129" s="205"/>
      <c r="J129" s="201"/>
      <c r="K129" s="201"/>
      <c r="L129" s="206"/>
      <c r="M129" s="207"/>
      <c r="N129" s="208"/>
      <c r="O129" s="208"/>
      <c r="P129" s="208"/>
      <c r="Q129" s="208"/>
      <c r="R129" s="208"/>
      <c r="S129" s="208"/>
      <c r="T129" s="209"/>
      <c r="AT129" s="210" t="s">
        <v>144</v>
      </c>
      <c r="AU129" s="210" t="s">
        <v>81</v>
      </c>
      <c r="AV129" s="12" t="s">
        <v>81</v>
      </c>
      <c r="AW129" s="12" t="s">
        <v>33</v>
      </c>
      <c r="AX129" s="12" t="s">
        <v>72</v>
      </c>
      <c r="AY129" s="210" t="s">
        <v>133</v>
      </c>
    </row>
    <row r="130" spans="2:65" s="11" customFormat="1" ht="11.25">
      <c r="B130" s="190"/>
      <c r="C130" s="191"/>
      <c r="D130" s="187" t="s">
        <v>144</v>
      </c>
      <c r="E130" s="192" t="s">
        <v>1</v>
      </c>
      <c r="F130" s="193" t="s">
        <v>1616</v>
      </c>
      <c r="G130" s="191"/>
      <c r="H130" s="192" t="s">
        <v>1</v>
      </c>
      <c r="I130" s="194"/>
      <c r="J130" s="191"/>
      <c r="K130" s="191"/>
      <c r="L130" s="195"/>
      <c r="M130" s="196"/>
      <c r="N130" s="197"/>
      <c r="O130" s="197"/>
      <c r="P130" s="197"/>
      <c r="Q130" s="197"/>
      <c r="R130" s="197"/>
      <c r="S130" s="197"/>
      <c r="T130" s="198"/>
      <c r="AT130" s="199" t="s">
        <v>144</v>
      </c>
      <c r="AU130" s="199" t="s">
        <v>81</v>
      </c>
      <c r="AV130" s="11" t="s">
        <v>79</v>
      </c>
      <c r="AW130" s="11" t="s">
        <v>33</v>
      </c>
      <c r="AX130" s="11" t="s">
        <v>72</v>
      </c>
      <c r="AY130" s="199" t="s">
        <v>133</v>
      </c>
    </row>
    <row r="131" spans="2:65" s="12" customFormat="1" ht="11.25">
      <c r="B131" s="200"/>
      <c r="C131" s="201"/>
      <c r="D131" s="187" t="s">
        <v>144</v>
      </c>
      <c r="E131" s="202" t="s">
        <v>1</v>
      </c>
      <c r="F131" s="203" t="s">
        <v>1589</v>
      </c>
      <c r="G131" s="201"/>
      <c r="H131" s="204">
        <v>5.76</v>
      </c>
      <c r="I131" s="205"/>
      <c r="J131" s="201"/>
      <c r="K131" s="201"/>
      <c r="L131" s="206"/>
      <c r="M131" s="207"/>
      <c r="N131" s="208"/>
      <c r="O131" s="208"/>
      <c r="P131" s="208"/>
      <c r="Q131" s="208"/>
      <c r="R131" s="208"/>
      <c r="S131" s="208"/>
      <c r="T131" s="209"/>
      <c r="AT131" s="210" t="s">
        <v>144</v>
      </c>
      <c r="AU131" s="210" t="s">
        <v>81</v>
      </c>
      <c r="AV131" s="12" t="s">
        <v>81</v>
      </c>
      <c r="AW131" s="12" t="s">
        <v>33</v>
      </c>
      <c r="AX131" s="12" t="s">
        <v>72</v>
      </c>
      <c r="AY131" s="210" t="s">
        <v>133</v>
      </c>
    </row>
    <row r="132" spans="2:65" s="11" customFormat="1" ht="11.25">
      <c r="B132" s="190"/>
      <c r="C132" s="191"/>
      <c r="D132" s="187" t="s">
        <v>144</v>
      </c>
      <c r="E132" s="192" t="s">
        <v>1</v>
      </c>
      <c r="F132" s="193" t="s">
        <v>1617</v>
      </c>
      <c r="G132" s="191"/>
      <c r="H132" s="192" t="s">
        <v>1</v>
      </c>
      <c r="I132" s="194"/>
      <c r="J132" s="191"/>
      <c r="K132" s="191"/>
      <c r="L132" s="195"/>
      <c r="M132" s="196"/>
      <c r="N132" s="197"/>
      <c r="O132" s="197"/>
      <c r="P132" s="197"/>
      <c r="Q132" s="197"/>
      <c r="R132" s="197"/>
      <c r="S132" s="197"/>
      <c r="T132" s="198"/>
      <c r="AT132" s="199" t="s">
        <v>144</v>
      </c>
      <c r="AU132" s="199" t="s">
        <v>81</v>
      </c>
      <c r="AV132" s="11" t="s">
        <v>79</v>
      </c>
      <c r="AW132" s="11" t="s">
        <v>33</v>
      </c>
      <c r="AX132" s="11" t="s">
        <v>72</v>
      </c>
      <c r="AY132" s="199" t="s">
        <v>133</v>
      </c>
    </row>
    <row r="133" spans="2:65" s="12" customFormat="1" ht="11.25">
      <c r="B133" s="200"/>
      <c r="C133" s="201"/>
      <c r="D133" s="187" t="s">
        <v>144</v>
      </c>
      <c r="E133" s="202" t="s">
        <v>1</v>
      </c>
      <c r="F133" s="203" t="s">
        <v>1618</v>
      </c>
      <c r="G133" s="201"/>
      <c r="H133" s="204">
        <v>0.8</v>
      </c>
      <c r="I133" s="205"/>
      <c r="J133" s="201"/>
      <c r="K133" s="201"/>
      <c r="L133" s="206"/>
      <c r="M133" s="207"/>
      <c r="N133" s="208"/>
      <c r="O133" s="208"/>
      <c r="P133" s="208"/>
      <c r="Q133" s="208"/>
      <c r="R133" s="208"/>
      <c r="S133" s="208"/>
      <c r="T133" s="209"/>
      <c r="AT133" s="210" t="s">
        <v>144</v>
      </c>
      <c r="AU133" s="210" t="s">
        <v>81</v>
      </c>
      <c r="AV133" s="12" t="s">
        <v>81</v>
      </c>
      <c r="AW133" s="12" t="s">
        <v>33</v>
      </c>
      <c r="AX133" s="12" t="s">
        <v>72</v>
      </c>
      <c r="AY133" s="210" t="s">
        <v>133</v>
      </c>
    </row>
    <row r="134" spans="2:65" s="11" customFormat="1" ht="11.25">
      <c r="B134" s="190"/>
      <c r="C134" s="191"/>
      <c r="D134" s="187" t="s">
        <v>144</v>
      </c>
      <c r="E134" s="192" t="s">
        <v>1</v>
      </c>
      <c r="F134" s="193" t="s">
        <v>1619</v>
      </c>
      <c r="G134" s="191"/>
      <c r="H134" s="192" t="s">
        <v>1</v>
      </c>
      <c r="I134" s="194"/>
      <c r="J134" s="191"/>
      <c r="K134" s="191"/>
      <c r="L134" s="195"/>
      <c r="M134" s="196"/>
      <c r="N134" s="197"/>
      <c r="O134" s="197"/>
      <c r="P134" s="197"/>
      <c r="Q134" s="197"/>
      <c r="R134" s="197"/>
      <c r="S134" s="197"/>
      <c r="T134" s="198"/>
      <c r="AT134" s="199" t="s">
        <v>144</v>
      </c>
      <c r="AU134" s="199" t="s">
        <v>81</v>
      </c>
      <c r="AV134" s="11" t="s">
        <v>79</v>
      </c>
      <c r="AW134" s="11" t="s">
        <v>33</v>
      </c>
      <c r="AX134" s="11" t="s">
        <v>72</v>
      </c>
      <c r="AY134" s="199" t="s">
        <v>133</v>
      </c>
    </row>
    <row r="135" spans="2:65" s="12" customFormat="1" ht="11.25">
      <c r="B135" s="200"/>
      <c r="C135" s="201"/>
      <c r="D135" s="187" t="s">
        <v>144</v>
      </c>
      <c r="E135" s="202" t="s">
        <v>1</v>
      </c>
      <c r="F135" s="203" t="s">
        <v>1620</v>
      </c>
      <c r="G135" s="201"/>
      <c r="H135" s="204">
        <v>16.399999999999999</v>
      </c>
      <c r="I135" s="205"/>
      <c r="J135" s="201"/>
      <c r="K135" s="201"/>
      <c r="L135" s="206"/>
      <c r="M135" s="207"/>
      <c r="N135" s="208"/>
      <c r="O135" s="208"/>
      <c r="P135" s="208"/>
      <c r="Q135" s="208"/>
      <c r="R135" s="208"/>
      <c r="S135" s="208"/>
      <c r="T135" s="209"/>
      <c r="AT135" s="210" t="s">
        <v>144</v>
      </c>
      <c r="AU135" s="210" t="s">
        <v>81</v>
      </c>
      <c r="AV135" s="12" t="s">
        <v>81</v>
      </c>
      <c r="AW135" s="12" t="s">
        <v>33</v>
      </c>
      <c r="AX135" s="12" t="s">
        <v>72</v>
      </c>
      <c r="AY135" s="210" t="s">
        <v>133</v>
      </c>
    </row>
    <row r="136" spans="2:65" s="13" customFormat="1" ht="11.25">
      <c r="B136" s="211"/>
      <c r="C136" s="212"/>
      <c r="D136" s="187" t="s">
        <v>144</v>
      </c>
      <c r="E136" s="213" t="s">
        <v>1</v>
      </c>
      <c r="F136" s="214" t="s">
        <v>149</v>
      </c>
      <c r="G136" s="212"/>
      <c r="H136" s="215">
        <v>98.94</v>
      </c>
      <c r="I136" s="216"/>
      <c r="J136" s="212"/>
      <c r="K136" s="212"/>
      <c r="L136" s="217"/>
      <c r="M136" s="218"/>
      <c r="N136" s="219"/>
      <c r="O136" s="219"/>
      <c r="P136" s="219"/>
      <c r="Q136" s="219"/>
      <c r="R136" s="219"/>
      <c r="S136" s="219"/>
      <c r="T136" s="220"/>
      <c r="AT136" s="221" t="s">
        <v>144</v>
      </c>
      <c r="AU136" s="221" t="s">
        <v>81</v>
      </c>
      <c r="AV136" s="13" t="s">
        <v>140</v>
      </c>
      <c r="AW136" s="13" t="s">
        <v>33</v>
      </c>
      <c r="AX136" s="13" t="s">
        <v>79</v>
      </c>
      <c r="AY136" s="221" t="s">
        <v>133</v>
      </c>
    </row>
    <row r="137" spans="2:65" s="1" customFormat="1" ht="16.5" customHeight="1">
      <c r="B137" s="33"/>
      <c r="C137" s="175" t="s">
        <v>188</v>
      </c>
      <c r="D137" s="175" t="s">
        <v>135</v>
      </c>
      <c r="E137" s="176" t="s">
        <v>984</v>
      </c>
      <c r="F137" s="177" t="s">
        <v>985</v>
      </c>
      <c r="G137" s="178" t="s">
        <v>138</v>
      </c>
      <c r="H137" s="179">
        <v>61.5</v>
      </c>
      <c r="I137" s="180"/>
      <c r="J137" s="181">
        <f>ROUND(I137*H137,2)</f>
        <v>0</v>
      </c>
      <c r="K137" s="177" t="s">
        <v>139</v>
      </c>
      <c r="L137" s="37"/>
      <c r="M137" s="182" t="s">
        <v>1</v>
      </c>
      <c r="N137" s="183" t="s">
        <v>43</v>
      </c>
      <c r="O137" s="59"/>
      <c r="P137" s="184">
        <f>O137*H137</f>
        <v>0</v>
      </c>
      <c r="Q137" s="184">
        <v>0</v>
      </c>
      <c r="R137" s="184">
        <f>Q137*H137</f>
        <v>0</v>
      </c>
      <c r="S137" s="184">
        <v>0.35499999999999998</v>
      </c>
      <c r="T137" s="185">
        <f>S137*H137</f>
        <v>21.8325</v>
      </c>
      <c r="AR137" s="16" t="s">
        <v>140</v>
      </c>
      <c r="AT137" s="16" t="s">
        <v>135</v>
      </c>
      <c r="AU137" s="16" t="s">
        <v>81</v>
      </c>
      <c r="AY137" s="16" t="s">
        <v>133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6" t="s">
        <v>79</v>
      </c>
      <c r="BK137" s="186">
        <f>ROUND(I137*H137,2)</f>
        <v>0</v>
      </c>
      <c r="BL137" s="16" t="s">
        <v>140</v>
      </c>
      <c r="BM137" s="16" t="s">
        <v>1621</v>
      </c>
    </row>
    <row r="138" spans="2:65" s="1" customFormat="1" ht="19.5">
      <c r="B138" s="33"/>
      <c r="C138" s="34"/>
      <c r="D138" s="187" t="s">
        <v>142</v>
      </c>
      <c r="E138" s="34"/>
      <c r="F138" s="188" t="s">
        <v>987</v>
      </c>
      <c r="G138" s="34"/>
      <c r="H138" s="34"/>
      <c r="I138" s="103"/>
      <c r="J138" s="34"/>
      <c r="K138" s="34"/>
      <c r="L138" s="37"/>
      <c r="M138" s="189"/>
      <c r="N138" s="59"/>
      <c r="O138" s="59"/>
      <c r="P138" s="59"/>
      <c r="Q138" s="59"/>
      <c r="R138" s="59"/>
      <c r="S138" s="59"/>
      <c r="T138" s="60"/>
      <c r="AT138" s="16" t="s">
        <v>142</v>
      </c>
      <c r="AU138" s="16" t="s">
        <v>81</v>
      </c>
    </row>
    <row r="139" spans="2:65" s="11" customFormat="1" ht="11.25">
      <c r="B139" s="190"/>
      <c r="C139" s="191"/>
      <c r="D139" s="187" t="s">
        <v>144</v>
      </c>
      <c r="E139" s="192" t="s">
        <v>1</v>
      </c>
      <c r="F139" s="193" t="s">
        <v>225</v>
      </c>
      <c r="G139" s="191"/>
      <c r="H139" s="192" t="s">
        <v>1</v>
      </c>
      <c r="I139" s="194"/>
      <c r="J139" s="191"/>
      <c r="K139" s="191"/>
      <c r="L139" s="195"/>
      <c r="M139" s="196"/>
      <c r="N139" s="197"/>
      <c r="O139" s="197"/>
      <c r="P139" s="197"/>
      <c r="Q139" s="197"/>
      <c r="R139" s="197"/>
      <c r="S139" s="197"/>
      <c r="T139" s="198"/>
      <c r="AT139" s="199" t="s">
        <v>144</v>
      </c>
      <c r="AU139" s="199" t="s">
        <v>81</v>
      </c>
      <c r="AV139" s="11" t="s">
        <v>79</v>
      </c>
      <c r="AW139" s="11" t="s">
        <v>33</v>
      </c>
      <c r="AX139" s="11" t="s">
        <v>72</v>
      </c>
      <c r="AY139" s="199" t="s">
        <v>133</v>
      </c>
    </row>
    <row r="140" spans="2:65" s="11" customFormat="1" ht="11.25">
      <c r="B140" s="190"/>
      <c r="C140" s="191"/>
      <c r="D140" s="187" t="s">
        <v>144</v>
      </c>
      <c r="E140" s="192" t="s">
        <v>1</v>
      </c>
      <c r="F140" s="193" t="s">
        <v>1622</v>
      </c>
      <c r="G140" s="191"/>
      <c r="H140" s="192" t="s">
        <v>1</v>
      </c>
      <c r="I140" s="194"/>
      <c r="J140" s="191"/>
      <c r="K140" s="191"/>
      <c r="L140" s="195"/>
      <c r="M140" s="196"/>
      <c r="N140" s="197"/>
      <c r="O140" s="197"/>
      <c r="P140" s="197"/>
      <c r="Q140" s="197"/>
      <c r="R140" s="197"/>
      <c r="S140" s="197"/>
      <c r="T140" s="198"/>
      <c r="AT140" s="199" t="s">
        <v>144</v>
      </c>
      <c r="AU140" s="199" t="s">
        <v>81</v>
      </c>
      <c r="AV140" s="11" t="s">
        <v>79</v>
      </c>
      <c r="AW140" s="11" t="s">
        <v>33</v>
      </c>
      <c r="AX140" s="11" t="s">
        <v>72</v>
      </c>
      <c r="AY140" s="199" t="s">
        <v>133</v>
      </c>
    </row>
    <row r="141" spans="2:65" s="12" customFormat="1" ht="11.25">
      <c r="B141" s="200"/>
      <c r="C141" s="201"/>
      <c r="D141" s="187" t="s">
        <v>144</v>
      </c>
      <c r="E141" s="202" t="s">
        <v>1</v>
      </c>
      <c r="F141" s="203" t="s">
        <v>1623</v>
      </c>
      <c r="G141" s="201"/>
      <c r="H141" s="204">
        <v>61.5</v>
      </c>
      <c r="I141" s="205"/>
      <c r="J141" s="201"/>
      <c r="K141" s="201"/>
      <c r="L141" s="206"/>
      <c r="M141" s="207"/>
      <c r="N141" s="208"/>
      <c r="O141" s="208"/>
      <c r="P141" s="208"/>
      <c r="Q141" s="208"/>
      <c r="R141" s="208"/>
      <c r="S141" s="208"/>
      <c r="T141" s="209"/>
      <c r="AT141" s="210" t="s">
        <v>144</v>
      </c>
      <c r="AU141" s="210" t="s">
        <v>81</v>
      </c>
      <c r="AV141" s="12" t="s">
        <v>81</v>
      </c>
      <c r="AW141" s="12" t="s">
        <v>33</v>
      </c>
      <c r="AX141" s="12" t="s">
        <v>72</v>
      </c>
      <c r="AY141" s="210" t="s">
        <v>133</v>
      </c>
    </row>
    <row r="142" spans="2:65" s="13" customFormat="1" ht="11.25">
      <c r="B142" s="211"/>
      <c r="C142" s="212"/>
      <c r="D142" s="187" t="s">
        <v>144</v>
      </c>
      <c r="E142" s="213" t="s">
        <v>1</v>
      </c>
      <c r="F142" s="214" t="s">
        <v>149</v>
      </c>
      <c r="G142" s="212"/>
      <c r="H142" s="215">
        <v>61.5</v>
      </c>
      <c r="I142" s="216"/>
      <c r="J142" s="212"/>
      <c r="K142" s="212"/>
      <c r="L142" s="217"/>
      <c r="M142" s="218"/>
      <c r="N142" s="219"/>
      <c r="O142" s="219"/>
      <c r="P142" s="219"/>
      <c r="Q142" s="219"/>
      <c r="R142" s="219"/>
      <c r="S142" s="219"/>
      <c r="T142" s="220"/>
      <c r="AT142" s="221" t="s">
        <v>144</v>
      </c>
      <c r="AU142" s="221" t="s">
        <v>81</v>
      </c>
      <c r="AV142" s="13" t="s">
        <v>140</v>
      </c>
      <c r="AW142" s="13" t="s">
        <v>33</v>
      </c>
      <c r="AX142" s="13" t="s">
        <v>79</v>
      </c>
      <c r="AY142" s="221" t="s">
        <v>133</v>
      </c>
    </row>
    <row r="143" spans="2:65" s="1" customFormat="1" ht="16.5" customHeight="1">
      <c r="B143" s="33"/>
      <c r="C143" s="175" t="s">
        <v>193</v>
      </c>
      <c r="D143" s="175" t="s">
        <v>135</v>
      </c>
      <c r="E143" s="176" t="s">
        <v>178</v>
      </c>
      <c r="F143" s="177" t="s">
        <v>179</v>
      </c>
      <c r="G143" s="178" t="s">
        <v>138</v>
      </c>
      <c r="H143" s="179">
        <v>188.5</v>
      </c>
      <c r="I143" s="180"/>
      <c r="J143" s="181">
        <f>ROUND(I143*H143,2)</f>
        <v>0</v>
      </c>
      <c r="K143" s="177" t="s">
        <v>139</v>
      </c>
      <c r="L143" s="37"/>
      <c r="M143" s="182" t="s">
        <v>1</v>
      </c>
      <c r="N143" s="183" t="s">
        <v>43</v>
      </c>
      <c r="O143" s="59"/>
      <c r="P143" s="184">
        <f>O143*H143</f>
        <v>0</v>
      </c>
      <c r="Q143" s="184">
        <v>5.0000000000000002E-5</v>
      </c>
      <c r="R143" s="184">
        <f>Q143*H143</f>
        <v>9.4250000000000011E-3</v>
      </c>
      <c r="S143" s="184">
        <v>0.128</v>
      </c>
      <c r="T143" s="185">
        <f>S143*H143</f>
        <v>24.128</v>
      </c>
      <c r="AR143" s="16" t="s">
        <v>140</v>
      </c>
      <c r="AT143" s="16" t="s">
        <v>135</v>
      </c>
      <c r="AU143" s="16" t="s">
        <v>81</v>
      </c>
      <c r="AY143" s="16" t="s">
        <v>133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6" t="s">
        <v>79</v>
      </c>
      <c r="BK143" s="186">
        <f>ROUND(I143*H143,2)</f>
        <v>0</v>
      </c>
      <c r="BL143" s="16" t="s">
        <v>140</v>
      </c>
      <c r="BM143" s="16" t="s">
        <v>1624</v>
      </c>
    </row>
    <row r="144" spans="2:65" s="1" customFormat="1" ht="19.5">
      <c r="B144" s="33"/>
      <c r="C144" s="34"/>
      <c r="D144" s="187" t="s">
        <v>142</v>
      </c>
      <c r="E144" s="34"/>
      <c r="F144" s="188" t="s">
        <v>181</v>
      </c>
      <c r="G144" s="34"/>
      <c r="H144" s="34"/>
      <c r="I144" s="103"/>
      <c r="J144" s="34"/>
      <c r="K144" s="34"/>
      <c r="L144" s="37"/>
      <c r="M144" s="189"/>
      <c r="N144" s="59"/>
      <c r="O144" s="59"/>
      <c r="P144" s="59"/>
      <c r="Q144" s="59"/>
      <c r="R144" s="59"/>
      <c r="S144" s="59"/>
      <c r="T144" s="60"/>
      <c r="AT144" s="16" t="s">
        <v>142</v>
      </c>
      <c r="AU144" s="16" t="s">
        <v>81</v>
      </c>
    </row>
    <row r="145" spans="2:65" s="11" customFormat="1" ht="11.25">
      <c r="B145" s="190"/>
      <c r="C145" s="191"/>
      <c r="D145" s="187" t="s">
        <v>144</v>
      </c>
      <c r="E145" s="192" t="s">
        <v>1</v>
      </c>
      <c r="F145" s="193" t="s">
        <v>176</v>
      </c>
      <c r="G145" s="191"/>
      <c r="H145" s="192" t="s">
        <v>1</v>
      </c>
      <c r="I145" s="194"/>
      <c r="J145" s="191"/>
      <c r="K145" s="191"/>
      <c r="L145" s="195"/>
      <c r="M145" s="196"/>
      <c r="N145" s="197"/>
      <c r="O145" s="197"/>
      <c r="P145" s="197"/>
      <c r="Q145" s="197"/>
      <c r="R145" s="197"/>
      <c r="S145" s="197"/>
      <c r="T145" s="198"/>
      <c r="AT145" s="199" t="s">
        <v>144</v>
      </c>
      <c r="AU145" s="199" t="s">
        <v>81</v>
      </c>
      <c r="AV145" s="11" t="s">
        <v>79</v>
      </c>
      <c r="AW145" s="11" t="s">
        <v>33</v>
      </c>
      <c r="AX145" s="11" t="s">
        <v>72</v>
      </c>
      <c r="AY145" s="199" t="s">
        <v>133</v>
      </c>
    </row>
    <row r="146" spans="2:65" s="11" customFormat="1" ht="11.25">
      <c r="B146" s="190"/>
      <c r="C146" s="191"/>
      <c r="D146" s="187" t="s">
        <v>144</v>
      </c>
      <c r="E146" s="192" t="s">
        <v>1</v>
      </c>
      <c r="F146" s="193" t="s">
        <v>170</v>
      </c>
      <c r="G146" s="191"/>
      <c r="H146" s="192" t="s">
        <v>1</v>
      </c>
      <c r="I146" s="194"/>
      <c r="J146" s="191"/>
      <c r="K146" s="191"/>
      <c r="L146" s="195"/>
      <c r="M146" s="196"/>
      <c r="N146" s="197"/>
      <c r="O146" s="197"/>
      <c r="P146" s="197"/>
      <c r="Q146" s="197"/>
      <c r="R146" s="197"/>
      <c r="S146" s="197"/>
      <c r="T146" s="198"/>
      <c r="AT146" s="199" t="s">
        <v>144</v>
      </c>
      <c r="AU146" s="199" t="s">
        <v>81</v>
      </c>
      <c r="AV146" s="11" t="s">
        <v>79</v>
      </c>
      <c r="AW146" s="11" t="s">
        <v>33</v>
      </c>
      <c r="AX146" s="11" t="s">
        <v>72</v>
      </c>
      <c r="AY146" s="199" t="s">
        <v>133</v>
      </c>
    </row>
    <row r="147" spans="2:65" s="12" customFormat="1" ht="11.25">
      <c r="B147" s="200"/>
      <c r="C147" s="201"/>
      <c r="D147" s="187" t="s">
        <v>144</v>
      </c>
      <c r="E147" s="202" t="s">
        <v>1</v>
      </c>
      <c r="F147" s="203" t="s">
        <v>1625</v>
      </c>
      <c r="G147" s="201"/>
      <c r="H147" s="204">
        <v>129.4</v>
      </c>
      <c r="I147" s="205"/>
      <c r="J147" s="201"/>
      <c r="K147" s="201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144</v>
      </c>
      <c r="AU147" s="210" t="s">
        <v>81</v>
      </c>
      <c r="AV147" s="12" t="s">
        <v>81</v>
      </c>
      <c r="AW147" s="12" t="s">
        <v>33</v>
      </c>
      <c r="AX147" s="12" t="s">
        <v>72</v>
      </c>
      <c r="AY147" s="210" t="s">
        <v>133</v>
      </c>
    </row>
    <row r="148" spans="2:65" s="11" customFormat="1" ht="11.25">
      <c r="B148" s="190"/>
      <c r="C148" s="191"/>
      <c r="D148" s="187" t="s">
        <v>144</v>
      </c>
      <c r="E148" s="192" t="s">
        <v>1</v>
      </c>
      <c r="F148" s="193" t="s">
        <v>146</v>
      </c>
      <c r="G148" s="191"/>
      <c r="H148" s="192" t="s">
        <v>1</v>
      </c>
      <c r="I148" s="194"/>
      <c r="J148" s="191"/>
      <c r="K148" s="191"/>
      <c r="L148" s="195"/>
      <c r="M148" s="196"/>
      <c r="N148" s="197"/>
      <c r="O148" s="197"/>
      <c r="P148" s="197"/>
      <c r="Q148" s="197"/>
      <c r="R148" s="197"/>
      <c r="S148" s="197"/>
      <c r="T148" s="198"/>
      <c r="AT148" s="199" t="s">
        <v>144</v>
      </c>
      <c r="AU148" s="199" t="s">
        <v>81</v>
      </c>
      <c r="AV148" s="11" t="s">
        <v>79</v>
      </c>
      <c r="AW148" s="11" t="s">
        <v>33</v>
      </c>
      <c r="AX148" s="11" t="s">
        <v>72</v>
      </c>
      <c r="AY148" s="199" t="s">
        <v>133</v>
      </c>
    </row>
    <row r="149" spans="2:65" s="12" customFormat="1" ht="11.25">
      <c r="B149" s="200"/>
      <c r="C149" s="201"/>
      <c r="D149" s="187" t="s">
        <v>144</v>
      </c>
      <c r="E149" s="202" t="s">
        <v>1</v>
      </c>
      <c r="F149" s="203" t="s">
        <v>1626</v>
      </c>
      <c r="G149" s="201"/>
      <c r="H149" s="204">
        <v>59.1</v>
      </c>
      <c r="I149" s="205"/>
      <c r="J149" s="201"/>
      <c r="K149" s="201"/>
      <c r="L149" s="206"/>
      <c r="M149" s="207"/>
      <c r="N149" s="208"/>
      <c r="O149" s="208"/>
      <c r="P149" s="208"/>
      <c r="Q149" s="208"/>
      <c r="R149" s="208"/>
      <c r="S149" s="208"/>
      <c r="T149" s="209"/>
      <c r="AT149" s="210" t="s">
        <v>144</v>
      </c>
      <c r="AU149" s="210" t="s">
        <v>81</v>
      </c>
      <c r="AV149" s="12" t="s">
        <v>81</v>
      </c>
      <c r="AW149" s="12" t="s">
        <v>33</v>
      </c>
      <c r="AX149" s="12" t="s">
        <v>72</v>
      </c>
      <c r="AY149" s="210" t="s">
        <v>133</v>
      </c>
    </row>
    <row r="150" spans="2:65" s="13" customFormat="1" ht="11.25">
      <c r="B150" s="211"/>
      <c r="C150" s="212"/>
      <c r="D150" s="187" t="s">
        <v>144</v>
      </c>
      <c r="E150" s="213" t="s">
        <v>1</v>
      </c>
      <c r="F150" s="214" t="s">
        <v>149</v>
      </c>
      <c r="G150" s="212"/>
      <c r="H150" s="215">
        <v>188.5</v>
      </c>
      <c r="I150" s="216"/>
      <c r="J150" s="212"/>
      <c r="K150" s="212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144</v>
      </c>
      <c r="AU150" s="221" t="s">
        <v>81</v>
      </c>
      <c r="AV150" s="13" t="s">
        <v>140</v>
      </c>
      <c r="AW150" s="13" t="s">
        <v>33</v>
      </c>
      <c r="AX150" s="13" t="s">
        <v>79</v>
      </c>
      <c r="AY150" s="221" t="s">
        <v>133</v>
      </c>
    </row>
    <row r="151" spans="2:65" s="1" customFormat="1" ht="16.5" customHeight="1">
      <c r="B151" s="33"/>
      <c r="C151" s="175" t="s">
        <v>201</v>
      </c>
      <c r="D151" s="175" t="s">
        <v>135</v>
      </c>
      <c r="E151" s="176" t="s">
        <v>194</v>
      </c>
      <c r="F151" s="177" t="s">
        <v>195</v>
      </c>
      <c r="G151" s="178" t="s">
        <v>196</v>
      </c>
      <c r="H151" s="179">
        <v>26.4</v>
      </c>
      <c r="I151" s="180"/>
      <c r="J151" s="181">
        <f>ROUND(I151*H151,2)</f>
        <v>0</v>
      </c>
      <c r="K151" s="177" t="s">
        <v>139</v>
      </c>
      <c r="L151" s="37"/>
      <c r="M151" s="182" t="s">
        <v>1</v>
      </c>
      <c r="N151" s="183" t="s">
        <v>43</v>
      </c>
      <c r="O151" s="59"/>
      <c r="P151" s="184">
        <f>O151*H151</f>
        <v>0</v>
      </c>
      <c r="Q151" s="184">
        <v>8.6800000000000002E-3</v>
      </c>
      <c r="R151" s="184">
        <f>Q151*H151</f>
        <v>0.22915199999999999</v>
      </c>
      <c r="S151" s="184">
        <v>0</v>
      </c>
      <c r="T151" s="185">
        <f>S151*H151</f>
        <v>0</v>
      </c>
      <c r="AR151" s="16" t="s">
        <v>140</v>
      </c>
      <c r="AT151" s="16" t="s">
        <v>135</v>
      </c>
      <c r="AU151" s="16" t="s">
        <v>81</v>
      </c>
      <c r="AY151" s="16" t="s">
        <v>133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6" t="s">
        <v>79</v>
      </c>
      <c r="BK151" s="186">
        <f>ROUND(I151*H151,2)</f>
        <v>0</v>
      </c>
      <c r="BL151" s="16" t="s">
        <v>140</v>
      </c>
      <c r="BM151" s="16" t="s">
        <v>1627</v>
      </c>
    </row>
    <row r="152" spans="2:65" s="1" customFormat="1" ht="11.25">
      <c r="B152" s="33"/>
      <c r="C152" s="34"/>
      <c r="D152" s="187" t="s">
        <v>142</v>
      </c>
      <c r="E152" s="34"/>
      <c r="F152" s="188" t="s">
        <v>195</v>
      </c>
      <c r="G152" s="34"/>
      <c r="H152" s="34"/>
      <c r="I152" s="103"/>
      <c r="J152" s="34"/>
      <c r="K152" s="34"/>
      <c r="L152" s="37"/>
      <c r="M152" s="189"/>
      <c r="N152" s="59"/>
      <c r="O152" s="59"/>
      <c r="P152" s="59"/>
      <c r="Q152" s="59"/>
      <c r="R152" s="59"/>
      <c r="S152" s="59"/>
      <c r="T152" s="60"/>
      <c r="AT152" s="16" t="s">
        <v>142</v>
      </c>
      <c r="AU152" s="16" t="s">
        <v>81</v>
      </c>
    </row>
    <row r="153" spans="2:65" s="11" customFormat="1" ht="11.25">
      <c r="B153" s="190"/>
      <c r="C153" s="191"/>
      <c r="D153" s="187" t="s">
        <v>144</v>
      </c>
      <c r="E153" s="192" t="s">
        <v>1</v>
      </c>
      <c r="F153" s="193" t="s">
        <v>198</v>
      </c>
      <c r="G153" s="191"/>
      <c r="H153" s="192" t="s">
        <v>1</v>
      </c>
      <c r="I153" s="194"/>
      <c r="J153" s="191"/>
      <c r="K153" s="191"/>
      <c r="L153" s="195"/>
      <c r="M153" s="196"/>
      <c r="N153" s="197"/>
      <c r="O153" s="197"/>
      <c r="P153" s="197"/>
      <c r="Q153" s="197"/>
      <c r="R153" s="197"/>
      <c r="S153" s="197"/>
      <c r="T153" s="198"/>
      <c r="AT153" s="199" t="s">
        <v>144</v>
      </c>
      <c r="AU153" s="199" t="s">
        <v>81</v>
      </c>
      <c r="AV153" s="11" t="s">
        <v>79</v>
      </c>
      <c r="AW153" s="11" t="s">
        <v>33</v>
      </c>
      <c r="AX153" s="11" t="s">
        <v>72</v>
      </c>
      <c r="AY153" s="199" t="s">
        <v>133</v>
      </c>
    </row>
    <row r="154" spans="2:65" s="12" customFormat="1" ht="11.25">
      <c r="B154" s="200"/>
      <c r="C154" s="201"/>
      <c r="D154" s="187" t="s">
        <v>144</v>
      </c>
      <c r="E154" s="202" t="s">
        <v>1</v>
      </c>
      <c r="F154" s="203" t="s">
        <v>1628</v>
      </c>
      <c r="G154" s="201"/>
      <c r="H154" s="204">
        <v>13.6</v>
      </c>
      <c r="I154" s="205"/>
      <c r="J154" s="201"/>
      <c r="K154" s="201"/>
      <c r="L154" s="206"/>
      <c r="M154" s="207"/>
      <c r="N154" s="208"/>
      <c r="O154" s="208"/>
      <c r="P154" s="208"/>
      <c r="Q154" s="208"/>
      <c r="R154" s="208"/>
      <c r="S154" s="208"/>
      <c r="T154" s="209"/>
      <c r="AT154" s="210" t="s">
        <v>144</v>
      </c>
      <c r="AU154" s="210" t="s">
        <v>81</v>
      </c>
      <c r="AV154" s="12" t="s">
        <v>81</v>
      </c>
      <c r="AW154" s="12" t="s">
        <v>33</v>
      </c>
      <c r="AX154" s="12" t="s">
        <v>72</v>
      </c>
      <c r="AY154" s="210" t="s">
        <v>133</v>
      </c>
    </row>
    <row r="155" spans="2:65" s="12" customFormat="1" ht="11.25">
      <c r="B155" s="200"/>
      <c r="C155" s="201"/>
      <c r="D155" s="187" t="s">
        <v>144</v>
      </c>
      <c r="E155" s="202" t="s">
        <v>1</v>
      </c>
      <c r="F155" s="203" t="s">
        <v>1629</v>
      </c>
      <c r="G155" s="201"/>
      <c r="H155" s="204">
        <v>12.8</v>
      </c>
      <c r="I155" s="205"/>
      <c r="J155" s="201"/>
      <c r="K155" s="201"/>
      <c r="L155" s="206"/>
      <c r="M155" s="207"/>
      <c r="N155" s="208"/>
      <c r="O155" s="208"/>
      <c r="P155" s="208"/>
      <c r="Q155" s="208"/>
      <c r="R155" s="208"/>
      <c r="S155" s="208"/>
      <c r="T155" s="209"/>
      <c r="AT155" s="210" t="s">
        <v>144</v>
      </c>
      <c r="AU155" s="210" t="s">
        <v>81</v>
      </c>
      <c r="AV155" s="12" t="s">
        <v>81</v>
      </c>
      <c r="AW155" s="12" t="s">
        <v>33</v>
      </c>
      <c r="AX155" s="12" t="s">
        <v>72</v>
      </c>
      <c r="AY155" s="210" t="s">
        <v>133</v>
      </c>
    </row>
    <row r="156" spans="2:65" s="13" customFormat="1" ht="11.25">
      <c r="B156" s="211"/>
      <c r="C156" s="212"/>
      <c r="D156" s="187" t="s">
        <v>144</v>
      </c>
      <c r="E156" s="213" t="s">
        <v>1</v>
      </c>
      <c r="F156" s="214" t="s">
        <v>149</v>
      </c>
      <c r="G156" s="212"/>
      <c r="H156" s="215">
        <v>26.4</v>
      </c>
      <c r="I156" s="216"/>
      <c r="J156" s="212"/>
      <c r="K156" s="212"/>
      <c r="L156" s="217"/>
      <c r="M156" s="218"/>
      <c r="N156" s="219"/>
      <c r="O156" s="219"/>
      <c r="P156" s="219"/>
      <c r="Q156" s="219"/>
      <c r="R156" s="219"/>
      <c r="S156" s="219"/>
      <c r="T156" s="220"/>
      <c r="AT156" s="221" t="s">
        <v>144</v>
      </c>
      <c r="AU156" s="221" t="s">
        <v>81</v>
      </c>
      <c r="AV156" s="13" t="s">
        <v>140</v>
      </c>
      <c r="AW156" s="13" t="s">
        <v>33</v>
      </c>
      <c r="AX156" s="13" t="s">
        <v>79</v>
      </c>
      <c r="AY156" s="221" t="s">
        <v>133</v>
      </c>
    </row>
    <row r="157" spans="2:65" s="1" customFormat="1" ht="16.5" customHeight="1">
      <c r="B157" s="33"/>
      <c r="C157" s="175" t="s">
        <v>208</v>
      </c>
      <c r="D157" s="175" t="s">
        <v>135</v>
      </c>
      <c r="E157" s="176" t="s">
        <v>202</v>
      </c>
      <c r="F157" s="177" t="s">
        <v>203</v>
      </c>
      <c r="G157" s="178" t="s">
        <v>196</v>
      </c>
      <c r="H157" s="179">
        <v>32</v>
      </c>
      <c r="I157" s="180"/>
      <c r="J157" s="181">
        <f>ROUND(I157*H157,2)</f>
        <v>0</v>
      </c>
      <c r="K157" s="177" t="s">
        <v>139</v>
      </c>
      <c r="L157" s="37"/>
      <c r="M157" s="182" t="s">
        <v>1</v>
      </c>
      <c r="N157" s="183" t="s">
        <v>43</v>
      </c>
      <c r="O157" s="59"/>
      <c r="P157" s="184">
        <f>O157*H157</f>
        <v>0</v>
      </c>
      <c r="Q157" s="184">
        <v>3.6900000000000002E-2</v>
      </c>
      <c r="R157" s="184">
        <f>Q157*H157</f>
        <v>1.1808000000000001</v>
      </c>
      <c r="S157" s="184">
        <v>0</v>
      </c>
      <c r="T157" s="185">
        <f>S157*H157</f>
        <v>0</v>
      </c>
      <c r="AR157" s="16" t="s">
        <v>140</v>
      </c>
      <c r="AT157" s="16" t="s">
        <v>135</v>
      </c>
      <c r="AU157" s="16" t="s">
        <v>81</v>
      </c>
      <c r="AY157" s="16" t="s">
        <v>133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6" t="s">
        <v>79</v>
      </c>
      <c r="BK157" s="186">
        <f>ROUND(I157*H157,2)</f>
        <v>0</v>
      </c>
      <c r="BL157" s="16" t="s">
        <v>140</v>
      </c>
      <c r="BM157" s="16" t="s">
        <v>1630</v>
      </c>
    </row>
    <row r="158" spans="2:65" s="1" customFormat="1" ht="11.25">
      <c r="B158" s="33"/>
      <c r="C158" s="34"/>
      <c r="D158" s="187" t="s">
        <v>142</v>
      </c>
      <c r="E158" s="34"/>
      <c r="F158" s="188" t="s">
        <v>203</v>
      </c>
      <c r="G158" s="34"/>
      <c r="H158" s="34"/>
      <c r="I158" s="103"/>
      <c r="J158" s="34"/>
      <c r="K158" s="34"/>
      <c r="L158" s="37"/>
      <c r="M158" s="189"/>
      <c r="N158" s="59"/>
      <c r="O158" s="59"/>
      <c r="P158" s="59"/>
      <c r="Q158" s="59"/>
      <c r="R158" s="59"/>
      <c r="S158" s="59"/>
      <c r="T158" s="60"/>
      <c r="AT158" s="16" t="s">
        <v>142</v>
      </c>
      <c r="AU158" s="16" t="s">
        <v>81</v>
      </c>
    </row>
    <row r="159" spans="2:65" s="11" customFormat="1" ht="11.25">
      <c r="B159" s="190"/>
      <c r="C159" s="191"/>
      <c r="D159" s="187" t="s">
        <v>144</v>
      </c>
      <c r="E159" s="192" t="s">
        <v>1</v>
      </c>
      <c r="F159" s="193" t="s">
        <v>205</v>
      </c>
      <c r="G159" s="191"/>
      <c r="H159" s="192" t="s">
        <v>1</v>
      </c>
      <c r="I159" s="194"/>
      <c r="J159" s="191"/>
      <c r="K159" s="191"/>
      <c r="L159" s="195"/>
      <c r="M159" s="196"/>
      <c r="N159" s="197"/>
      <c r="O159" s="197"/>
      <c r="P159" s="197"/>
      <c r="Q159" s="197"/>
      <c r="R159" s="197"/>
      <c r="S159" s="197"/>
      <c r="T159" s="198"/>
      <c r="AT159" s="199" t="s">
        <v>144</v>
      </c>
      <c r="AU159" s="199" t="s">
        <v>81</v>
      </c>
      <c r="AV159" s="11" t="s">
        <v>79</v>
      </c>
      <c r="AW159" s="11" t="s">
        <v>33</v>
      </c>
      <c r="AX159" s="11" t="s">
        <v>72</v>
      </c>
      <c r="AY159" s="199" t="s">
        <v>133</v>
      </c>
    </row>
    <row r="160" spans="2:65" s="12" customFormat="1" ht="11.25">
      <c r="B160" s="200"/>
      <c r="C160" s="201"/>
      <c r="D160" s="187" t="s">
        <v>144</v>
      </c>
      <c r="E160" s="202" t="s">
        <v>1</v>
      </c>
      <c r="F160" s="203" t="s">
        <v>1631</v>
      </c>
      <c r="G160" s="201"/>
      <c r="H160" s="204">
        <v>16</v>
      </c>
      <c r="I160" s="205"/>
      <c r="J160" s="201"/>
      <c r="K160" s="201"/>
      <c r="L160" s="206"/>
      <c r="M160" s="207"/>
      <c r="N160" s="208"/>
      <c r="O160" s="208"/>
      <c r="P160" s="208"/>
      <c r="Q160" s="208"/>
      <c r="R160" s="208"/>
      <c r="S160" s="208"/>
      <c r="T160" s="209"/>
      <c r="AT160" s="210" t="s">
        <v>144</v>
      </c>
      <c r="AU160" s="210" t="s">
        <v>81</v>
      </c>
      <c r="AV160" s="12" t="s">
        <v>81</v>
      </c>
      <c r="AW160" s="12" t="s">
        <v>33</v>
      </c>
      <c r="AX160" s="12" t="s">
        <v>72</v>
      </c>
      <c r="AY160" s="210" t="s">
        <v>133</v>
      </c>
    </row>
    <row r="161" spans="2:65" s="12" customFormat="1" ht="11.25">
      <c r="B161" s="200"/>
      <c r="C161" s="201"/>
      <c r="D161" s="187" t="s">
        <v>144</v>
      </c>
      <c r="E161" s="202" t="s">
        <v>1</v>
      </c>
      <c r="F161" s="203" t="s">
        <v>1631</v>
      </c>
      <c r="G161" s="201"/>
      <c r="H161" s="204">
        <v>16</v>
      </c>
      <c r="I161" s="205"/>
      <c r="J161" s="201"/>
      <c r="K161" s="201"/>
      <c r="L161" s="206"/>
      <c r="M161" s="207"/>
      <c r="N161" s="208"/>
      <c r="O161" s="208"/>
      <c r="P161" s="208"/>
      <c r="Q161" s="208"/>
      <c r="R161" s="208"/>
      <c r="S161" s="208"/>
      <c r="T161" s="209"/>
      <c r="AT161" s="210" t="s">
        <v>144</v>
      </c>
      <c r="AU161" s="210" t="s">
        <v>81</v>
      </c>
      <c r="AV161" s="12" t="s">
        <v>81</v>
      </c>
      <c r="AW161" s="12" t="s">
        <v>33</v>
      </c>
      <c r="AX161" s="12" t="s">
        <v>72</v>
      </c>
      <c r="AY161" s="210" t="s">
        <v>133</v>
      </c>
    </row>
    <row r="162" spans="2:65" s="13" customFormat="1" ht="11.25">
      <c r="B162" s="211"/>
      <c r="C162" s="212"/>
      <c r="D162" s="187" t="s">
        <v>144</v>
      </c>
      <c r="E162" s="213" t="s">
        <v>1</v>
      </c>
      <c r="F162" s="214" t="s">
        <v>149</v>
      </c>
      <c r="G162" s="212"/>
      <c r="H162" s="215">
        <v>32</v>
      </c>
      <c r="I162" s="216"/>
      <c r="J162" s="212"/>
      <c r="K162" s="212"/>
      <c r="L162" s="217"/>
      <c r="M162" s="218"/>
      <c r="N162" s="219"/>
      <c r="O162" s="219"/>
      <c r="P162" s="219"/>
      <c r="Q162" s="219"/>
      <c r="R162" s="219"/>
      <c r="S162" s="219"/>
      <c r="T162" s="220"/>
      <c r="AT162" s="221" t="s">
        <v>144</v>
      </c>
      <c r="AU162" s="221" t="s">
        <v>81</v>
      </c>
      <c r="AV162" s="13" t="s">
        <v>140</v>
      </c>
      <c r="AW162" s="13" t="s">
        <v>33</v>
      </c>
      <c r="AX162" s="13" t="s">
        <v>79</v>
      </c>
      <c r="AY162" s="221" t="s">
        <v>133</v>
      </c>
    </row>
    <row r="163" spans="2:65" s="1" customFormat="1" ht="16.5" customHeight="1">
      <c r="B163" s="33"/>
      <c r="C163" s="175" t="s">
        <v>221</v>
      </c>
      <c r="D163" s="175" t="s">
        <v>135</v>
      </c>
      <c r="E163" s="176" t="s">
        <v>209</v>
      </c>
      <c r="F163" s="177" t="s">
        <v>210</v>
      </c>
      <c r="G163" s="178" t="s">
        <v>211</v>
      </c>
      <c r="H163" s="179">
        <v>93.819000000000003</v>
      </c>
      <c r="I163" s="180"/>
      <c r="J163" s="181">
        <f>ROUND(I163*H163,2)</f>
        <v>0</v>
      </c>
      <c r="K163" s="177" t="s">
        <v>139</v>
      </c>
      <c r="L163" s="37"/>
      <c r="M163" s="182" t="s">
        <v>1</v>
      </c>
      <c r="N163" s="183" t="s">
        <v>43</v>
      </c>
      <c r="O163" s="59"/>
      <c r="P163" s="184">
        <f>O163*H163</f>
        <v>0</v>
      </c>
      <c r="Q163" s="184">
        <v>0</v>
      </c>
      <c r="R163" s="184">
        <f>Q163*H163</f>
        <v>0</v>
      </c>
      <c r="S163" s="184">
        <v>0</v>
      </c>
      <c r="T163" s="185">
        <f>S163*H163</f>
        <v>0</v>
      </c>
      <c r="AR163" s="16" t="s">
        <v>140</v>
      </c>
      <c r="AT163" s="16" t="s">
        <v>135</v>
      </c>
      <c r="AU163" s="16" t="s">
        <v>81</v>
      </c>
      <c r="AY163" s="16" t="s">
        <v>133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6" t="s">
        <v>79</v>
      </c>
      <c r="BK163" s="186">
        <f>ROUND(I163*H163,2)</f>
        <v>0</v>
      </c>
      <c r="BL163" s="16" t="s">
        <v>140</v>
      </c>
      <c r="BM163" s="16" t="s">
        <v>1632</v>
      </c>
    </row>
    <row r="164" spans="2:65" s="1" customFormat="1" ht="11.25">
      <c r="B164" s="33"/>
      <c r="C164" s="34"/>
      <c r="D164" s="187" t="s">
        <v>142</v>
      </c>
      <c r="E164" s="34"/>
      <c r="F164" s="188" t="s">
        <v>210</v>
      </c>
      <c r="G164" s="34"/>
      <c r="H164" s="34"/>
      <c r="I164" s="103"/>
      <c r="J164" s="34"/>
      <c r="K164" s="34"/>
      <c r="L164" s="37"/>
      <c r="M164" s="189"/>
      <c r="N164" s="59"/>
      <c r="O164" s="59"/>
      <c r="P164" s="59"/>
      <c r="Q164" s="59"/>
      <c r="R164" s="59"/>
      <c r="S164" s="59"/>
      <c r="T164" s="60"/>
      <c r="AT164" s="16" t="s">
        <v>142</v>
      </c>
      <c r="AU164" s="16" t="s">
        <v>81</v>
      </c>
    </row>
    <row r="165" spans="2:65" s="11" customFormat="1" ht="11.25">
      <c r="B165" s="190"/>
      <c r="C165" s="191"/>
      <c r="D165" s="187" t="s">
        <v>144</v>
      </c>
      <c r="E165" s="192" t="s">
        <v>1</v>
      </c>
      <c r="F165" s="193" t="s">
        <v>198</v>
      </c>
      <c r="G165" s="191"/>
      <c r="H165" s="192" t="s">
        <v>1</v>
      </c>
      <c r="I165" s="194"/>
      <c r="J165" s="191"/>
      <c r="K165" s="191"/>
      <c r="L165" s="195"/>
      <c r="M165" s="196"/>
      <c r="N165" s="197"/>
      <c r="O165" s="197"/>
      <c r="P165" s="197"/>
      <c r="Q165" s="197"/>
      <c r="R165" s="197"/>
      <c r="S165" s="197"/>
      <c r="T165" s="198"/>
      <c r="AT165" s="199" t="s">
        <v>144</v>
      </c>
      <c r="AU165" s="199" t="s">
        <v>81</v>
      </c>
      <c r="AV165" s="11" t="s">
        <v>79</v>
      </c>
      <c r="AW165" s="11" t="s">
        <v>33</v>
      </c>
      <c r="AX165" s="11" t="s">
        <v>72</v>
      </c>
      <c r="AY165" s="199" t="s">
        <v>133</v>
      </c>
    </row>
    <row r="166" spans="2:65" s="11" customFormat="1" ht="11.25">
      <c r="B166" s="190"/>
      <c r="C166" s="191"/>
      <c r="D166" s="187" t="s">
        <v>144</v>
      </c>
      <c r="E166" s="192" t="s">
        <v>1</v>
      </c>
      <c r="F166" s="193" t="s">
        <v>1622</v>
      </c>
      <c r="G166" s="191"/>
      <c r="H166" s="192" t="s">
        <v>1</v>
      </c>
      <c r="I166" s="194"/>
      <c r="J166" s="191"/>
      <c r="K166" s="191"/>
      <c r="L166" s="195"/>
      <c r="M166" s="196"/>
      <c r="N166" s="197"/>
      <c r="O166" s="197"/>
      <c r="P166" s="197"/>
      <c r="Q166" s="197"/>
      <c r="R166" s="197"/>
      <c r="S166" s="197"/>
      <c r="T166" s="198"/>
      <c r="AT166" s="199" t="s">
        <v>144</v>
      </c>
      <c r="AU166" s="199" t="s">
        <v>81</v>
      </c>
      <c r="AV166" s="11" t="s">
        <v>79</v>
      </c>
      <c r="AW166" s="11" t="s">
        <v>33</v>
      </c>
      <c r="AX166" s="11" t="s">
        <v>72</v>
      </c>
      <c r="AY166" s="199" t="s">
        <v>133</v>
      </c>
    </row>
    <row r="167" spans="2:65" s="12" customFormat="1" ht="11.25">
      <c r="B167" s="200"/>
      <c r="C167" s="201"/>
      <c r="D167" s="187" t="s">
        <v>144</v>
      </c>
      <c r="E167" s="202" t="s">
        <v>1</v>
      </c>
      <c r="F167" s="203" t="s">
        <v>1633</v>
      </c>
      <c r="G167" s="201"/>
      <c r="H167" s="204">
        <v>26.04</v>
      </c>
      <c r="I167" s="205"/>
      <c r="J167" s="201"/>
      <c r="K167" s="201"/>
      <c r="L167" s="206"/>
      <c r="M167" s="207"/>
      <c r="N167" s="208"/>
      <c r="O167" s="208"/>
      <c r="P167" s="208"/>
      <c r="Q167" s="208"/>
      <c r="R167" s="208"/>
      <c r="S167" s="208"/>
      <c r="T167" s="209"/>
      <c r="AT167" s="210" t="s">
        <v>144</v>
      </c>
      <c r="AU167" s="210" t="s">
        <v>81</v>
      </c>
      <c r="AV167" s="12" t="s">
        <v>81</v>
      </c>
      <c r="AW167" s="12" t="s">
        <v>33</v>
      </c>
      <c r="AX167" s="12" t="s">
        <v>72</v>
      </c>
      <c r="AY167" s="210" t="s">
        <v>133</v>
      </c>
    </row>
    <row r="168" spans="2:65" s="12" customFormat="1" ht="11.25">
      <c r="B168" s="200"/>
      <c r="C168" s="201"/>
      <c r="D168" s="187" t="s">
        <v>144</v>
      </c>
      <c r="E168" s="202" t="s">
        <v>1</v>
      </c>
      <c r="F168" s="203" t="s">
        <v>1634</v>
      </c>
      <c r="G168" s="201"/>
      <c r="H168" s="204">
        <v>21.501999999999999</v>
      </c>
      <c r="I168" s="205"/>
      <c r="J168" s="201"/>
      <c r="K168" s="201"/>
      <c r="L168" s="206"/>
      <c r="M168" s="207"/>
      <c r="N168" s="208"/>
      <c r="O168" s="208"/>
      <c r="P168" s="208"/>
      <c r="Q168" s="208"/>
      <c r="R168" s="208"/>
      <c r="S168" s="208"/>
      <c r="T168" s="209"/>
      <c r="AT168" s="210" t="s">
        <v>144</v>
      </c>
      <c r="AU168" s="210" t="s">
        <v>81</v>
      </c>
      <c r="AV168" s="12" t="s">
        <v>81</v>
      </c>
      <c r="AW168" s="12" t="s">
        <v>33</v>
      </c>
      <c r="AX168" s="12" t="s">
        <v>72</v>
      </c>
      <c r="AY168" s="210" t="s">
        <v>133</v>
      </c>
    </row>
    <row r="169" spans="2:65" s="12" customFormat="1" ht="11.25">
      <c r="B169" s="200"/>
      <c r="C169" s="201"/>
      <c r="D169" s="187" t="s">
        <v>144</v>
      </c>
      <c r="E169" s="202" t="s">
        <v>1</v>
      </c>
      <c r="F169" s="203" t="s">
        <v>1633</v>
      </c>
      <c r="G169" s="201"/>
      <c r="H169" s="204">
        <v>26.04</v>
      </c>
      <c r="I169" s="205"/>
      <c r="J169" s="201"/>
      <c r="K169" s="201"/>
      <c r="L169" s="206"/>
      <c r="M169" s="207"/>
      <c r="N169" s="208"/>
      <c r="O169" s="208"/>
      <c r="P169" s="208"/>
      <c r="Q169" s="208"/>
      <c r="R169" s="208"/>
      <c r="S169" s="208"/>
      <c r="T169" s="209"/>
      <c r="AT169" s="210" t="s">
        <v>144</v>
      </c>
      <c r="AU169" s="210" t="s">
        <v>81</v>
      </c>
      <c r="AV169" s="12" t="s">
        <v>81</v>
      </c>
      <c r="AW169" s="12" t="s">
        <v>33</v>
      </c>
      <c r="AX169" s="12" t="s">
        <v>72</v>
      </c>
      <c r="AY169" s="210" t="s">
        <v>133</v>
      </c>
    </row>
    <row r="170" spans="2:65" s="12" customFormat="1" ht="11.25">
      <c r="B170" s="200"/>
      <c r="C170" s="201"/>
      <c r="D170" s="187" t="s">
        <v>144</v>
      </c>
      <c r="E170" s="202" t="s">
        <v>1</v>
      </c>
      <c r="F170" s="203" t="s">
        <v>1635</v>
      </c>
      <c r="G170" s="201"/>
      <c r="H170" s="204">
        <v>20.236999999999998</v>
      </c>
      <c r="I170" s="205"/>
      <c r="J170" s="201"/>
      <c r="K170" s="201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144</v>
      </c>
      <c r="AU170" s="210" t="s">
        <v>81</v>
      </c>
      <c r="AV170" s="12" t="s">
        <v>81</v>
      </c>
      <c r="AW170" s="12" t="s">
        <v>33</v>
      </c>
      <c r="AX170" s="12" t="s">
        <v>72</v>
      </c>
      <c r="AY170" s="210" t="s">
        <v>133</v>
      </c>
    </row>
    <row r="171" spans="2:65" s="13" customFormat="1" ht="11.25">
      <c r="B171" s="211"/>
      <c r="C171" s="212"/>
      <c r="D171" s="187" t="s">
        <v>144</v>
      </c>
      <c r="E171" s="213" t="s">
        <v>1</v>
      </c>
      <c r="F171" s="214" t="s">
        <v>149</v>
      </c>
      <c r="G171" s="212"/>
      <c r="H171" s="215">
        <v>93.819000000000003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144</v>
      </c>
      <c r="AU171" s="221" t="s">
        <v>81</v>
      </c>
      <c r="AV171" s="13" t="s">
        <v>140</v>
      </c>
      <c r="AW171" s="13" t="s">
        <v>33</v>
      </c>
      <c r="AX171" s="13" t="s">
        <v>79</v>
      </c>
      <c r="AY171" s="221" t="s">
        <v>133</v>
      </c>
    </row>
    <row r="172" spans="2:65" s="1" customFormat="1" ht="16.5" customHeight="1">
      <c r="B172" s="33"/>
      <c r="C172" s="175" t="s">
        <v>231</v>
      </c>
      <c r="D172" s="175" t="s">
        <v>135</v>
      </c>
      <c r="E172" s="176" t="s">
        <v>222</v>
      </c>
      <c r="F172" s="177" t="s">
        <v>223</v>
      </c>
      <c r="G172" s="178" t="s">
        <v>211</v>
      </c>
      <c r="H172" s="179">
        <v>4.72</v>
      </c>
      <c r="I172" s="180"/>
      <c r="J172" s="181">
        <f>ROUND(I172*H172,2)</f>
        <v>0</v>
      </c>
      <c r="K172" s="177" t="s">
        <v>139</v>
      </c>
      <c r="L172" s="37"/>
      <c r="M172" s="182" t="s">
        <v>1</v>
      </c>
      <c r="N172" s="183" t="s">
        <v>43</v>
      </c>
      <c r="O172" s="59"/>
      <c r="P172" s="184">
        <f>O172*H172</f>
        <v>0</v>
      </c>
      <c r="Q172" s="184">
        <v>0</v>
      </c>
      <c r="R172" s="184">
        <f>Q172*H172</f>
        <v>0</v>
      </c>
      <c r="S172" s="184">
        <v>0</v>
      </c>
      <c r="T172" s="185">
        <f>S172*H172</f>
        <v>0</v>
      </c>
      <c r="AR172" s="16" t="s">
        <v>140</v>
      </c>
      <c r="AT172" s="16" t="s">
        <v>135</v>
      </c>
      <c r="AU172" s="16" t="s">
        <v>81</v>
      </c>
      <c r="AY172" s="16" t="s">
        <v>133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6" t="s">
        <v>79</v>
      </c>
      <c r="BK172" s="186">
        <f>ROUND(I172*H172,2)</f>
        <v>0</v>
      </c>
      <c r="BL172" s="16" t="s">
        <v>140</v>
      </c>
      <c r="BM172" s="16" t="s">
        <v>1636</v>
      </c>
    </row>
    <row r="173" spans="2:65" s="1" customFormat="1" ht="11.25">
      <c r="B173" s="33"/>
      <c r="C173" s="34"/>
      <c r="D173" s="187" t="s">
        <v>142</v>
      </c>
      <c r="E173" s="34"/>
      <c r="F173" s="188" t="s">
        <v>223</v>
      </c>
      <c r="G173" s="34"/>
      <c r="H173" s="34"/>
      <c r="I173" s="103"/>
      <c r="J173" s="34"/>
      <c r="K173" s="34"/>
      <c r="L173" s="37"/>
      <c r="M173" s="189"/>
      <c r="N173" s="59"/>
      <c r="O173" s="59"/>
      <c r="P173" s="59"/>
      <c r="Q173" s="59"/>
      <c r="R173" s="59"/>
      <c r="S173" s="59"/>
      <c r="T173" s="60"/>
      <c r="AT173" s="16" t="s">
        <v>142</v>
      </c>
      <c r="AU173" s="16" t="s">
        <v>81</v>
      </c>
    </row>
    <row r="174" spans="2:65" s="11" customFormat="1" ht="11.25">
      <c r="B174" s="190"/>
      <c r="C174" s="191"/>
      <c r="D174" s="187" t="s">
        <v>144</v>
      </c>
      <c r="E174" s="192" t="s">
        <v>1</v>
      </c>
      <c r="F174" s="193" t="s">
        <v>225</v>
      </c>
      <c r="G174" s="191"/>
      <c r="H174" s="192" t="s">
        <v>1</v>
      </c>
      <c r="I174" s="194"/>
      <c r="J174" s="191"/>
      <c r="K174" s="191"/>
      <c r="L174" s="195"/>
      <c r="M174" s="196"/>
      <c r="N174" s="197"/>
      <c r="O174" s="197"/>
      <c r="P174" s="197"/>
      <c r="Q174" s="197"/>
      <c r="R174" s="197"/>
      <c r="S174" s="197"/>
      <c r="T174" s="198"/>
      <c r="AT174" s="199" t="s">
        <v>144</v>
      </c>
      <c r="AU174" s="199" t="s">
        <v>81</v>
      </c>
      <c r="AV174" s="11" t="s">
        <v>79</v>
      </c>
      <c r="AW174" s="11" t="s">
        <v>33</v>
      </c>
      <c r="AX174" s="11" t="s">
        <v>72</v>
      </c>
      <c r="AY174" s="199" t="s">
        <v>133</v>
      </c>
    </row>
    <row r="175" spans="2:65" s="11" customFormat="1" ht="11.25">
      <c r="B175" s="190"/>
      <c r="C175" s="191"/>
      <c r="D175" s="187" t="s">
        <v>144</v>
      </c>
      <c r="E175" s="192" t="s">
        <v>1</v>
      </c>
      <c r="F175" s="193" t="s">
        <v>1622</v>
      </c>
      <c r="G175" s="191"/>
      <c r="H175" s="192" t="s">
        <v>1</v>
      </c>
      <c r="I175" s="194"/>
      <c r="J175" s="191"/>
      <c r="K175" s="191"/>
      <c r="L175" s="195"/>
      <c r="M175" s="196"/>
      <c r="N175" s="197"/>
      <c r="O175" s="197"/>
      <c r="P175" s="197"/>
      <c r="Q175" s="197"/>
      <c r="R175" s="197"/>
      <c r="S175" s="197"/>
      <c r="T175" s="198"/>
      <c r="AT175" s="199" t="s">
        <v>144</v>
      </c>
      <c r="AU175" s="199" t="s">
        <v>81</v>
      </c>
      <c r="AV175" s="11" t="s">
        <v>79</v>
      </c>
      <c r="AW175" s="11" t="s">
        <v>33</v>
      </c>
      <c r="AX175" s="11" t="s">
        <v>72</v>
      </c>
      <c r="AY175" s="199" t="s">
        <v>133</v>
      </c>
    </row>
    <row r="176" spans="2:65" s="12" customFormat="1" ht="11.25">
      <c r="B176" s="200"/>
      <c r="C176" s="201"/>
      <c r="D176" s="187" t="s">
        <v>144</v>
      </c>
      <c r="E176" s="202" t="s">
        <v>1</v>
      </c>
      <c r="F176" s="203" t="s">
        <v>1637</v>
      </c>
      <c r="G176" s="201"/>
      <c r="H176" s="204">
        <v>4.72</v>
      </c>
      <c r="I176" s="205"/>
      <c r="J176" s="201"/>
      <c r="K176" s="201"/>
      <c r="L176" s="206"/>
      <c r="M176" s="207"/>
      <c r="N176" s="208"/>
      <c r="O176" s="208"/>
      <c r="P176" s="208"/>
      <c r="Q176" s="208"/>
      <c r="R176" s="208"/>
      <c r="S176" s="208"/>
      <c r="T176" s="209"/>
      <c r="AT176" s="210" t="s">
        <v>144</v>
      </c>
      <c r="AU176" s="210" t="s">
        <v>81</v>
      </c>
      <c r="AV176" s="12" t="s">
        <v>81</v>
      </c>
      <c r="AW176" s="12" t="s">
        <v>33</v>
      </c>
      <c r="AX176" s="12" t="s">
        <v>72</v>
      </c>
      <c r="AY176" s="210" t="s">
        <v>133</v>
      </c>
    </row>
    <row r="177" spans="2:65" s="13" customFormat="1" ht="11.25">
      <c r="B177" s="211"/>
      <c r="C177" s="212"/>
      <c r="D177" s="187" t="s">
        <v>144</v>
      </c>
      <c r="E177" s="213" t="s">
        <v>1</v>
      </c>
      <c r="F177" s="214" t="s">
        <v>149</v>
      </c>
      <c r="G177" s="212"/>
      <c r="H177" s="215">
        <v>4.72</v>
      </c>
      <c r="I177" s="216"/>
      <c r="J177" s="212"/>
      <c r="K177" s="212"/>
      <c r="L177" s="217"/>
      <c r="M177" s="218"/>
      <c r="N177" s="219"/>
      <c r="O177" s="219"/>
      <c r="P177" s="219"/>
      <c r="Q177" s="219"/>
      <c r="R177" s="219"/>
      <c r="S177" s="219"/>
      <c r="T177" s="220"/>
      <c r="AT177" s="221" t="s">
        <v>144</v>
      </c>
      <c r="AU177" s="221" t="s">
        <v>81</v>
      </c>
      <c r="AV177" s="13" t="s">
        <v>140</v>
      </c>
      <c r="AW177" s="13" t="s">
        <v>33</v>
      </c>
      <c r="AX177" s="13" t="s">
        <v>79</v>
      </c>
      <c r="AY177" s="221" t="s">
        <v>133</v>
      </c>
    </row>
    <row r="178" spans="2:65" s="1" customFormat="1" ht="16.5" customHeight="1">
      <c r="B178" s="33"/>
      <c r="C178" s="175" t="s">
        <v>240</v>
      </c>
      <c r="D178" s="175" t="s">
        <v>135</v>
      </c>
      <c r="E178" s="176" t="s">
        <v>265</v>
      </c>
      <c r="F178" s="177" t="s">
        <v>266</v>
      </c>
      <c r="G178" s="178" t="s">
        <v>211</v>
      </c>
      <c r="H178" s="179">
        <v>249.881</v>
      </c>
      <c r="I178" s="180"/>
      <c r="J178" s="181">
        <f>ROUND(I178*H178,2)</f>
        <v>0</v>
      </c>
      <c r="K178" s="177" t="s">
        <v>139</v>
      </c>
      <c r="L178" s="37"/>
      <c r="M178" s="182" t="s">
        <v>1</v>
      </c>
      <c r="N178" s="183" t="s">
        <v>43</v>
      </c>
      <c r="O178" s="59"/>
      <c r="P178" s="184">
        <f>O178*H178</f>
        <v>0</v>
      </c>
      <c r="Q178" s="184">
        <v>0</v>
      </c>
      <c r="R178" s="184">
        <f>Q178*H178</f>
        <v>0</v>
      </c>
      <c r="S178" s="184">
        <v>0</v>
      </c>
      <c r="T178" s="185">
        <f>S178*H178</f>
        <v>0</v>
      </c>
      <c r="AR178" s="16" t="s">
        <v>140</v>
      </c>
      <c r="AT178" s="16" t="s">
        <v>135</v>
      </c>
      <c r="AU178" s="16" t="s">
        <v>81</v>
      </c>
      <c r="AY178" s="16" t="s">
        <v>133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6" t="s">
        <v>79</v>
      </c>
      <c r="BK178" s="186">
        <f>ROUND(I178*H178,2)</f>
        <v>0</v>
      </c>
      <c r="BL178" s="16" t="s">
        <v>140</v>
      </c>
      <c r="BM178" s="16" t="s">
        <v>1638</v>
      </c>
    </row>
    <row r="179" spans="2:65" s="1" customFormat="1" ht="19.5">
      <c r="B179" s="33"/>
      <c r="C179" s="34"/>
      <c r="D179" s="187" t="s">
        <v>142</v>
      </c>
      <c r="E179" s="34"/>
      <c r="F179" s="188" t="s">
        <v>268</v>
      </c>
      <c r="G179" s="34"/>
      <c r="H179" s="34"/>
      <c r="I179" s="103"/>
      <c r="J179" s="34"/>
      <c r="K179" s="34"/>
      <c r="L179" s="37"/>
      <c r="M179" s="189"/>
      <c r="N179" s="59"/>
      <c r="O179" s="59"/>
      <c r="P179" s="59"/>
      <c r="Q179" s="59"/>
      <c r="R179" s="59"/>
      <c r="S179" s="59"/>
      <c r="T179" s="60"/>
      <c r="AT179" s="16" t="s">
        <v>142</v>
      </c>
      <c r="AU179" s="16" t="s">
        <v>81</v>
      </c>
    </row>
    <row r="180" spans="2:65" s="11" customFormat="1" ht="11.25">
      <c r="B180" s="190"/>
      <c r="C180" s="191"/>
      <c r="D180" s="187" t="s">
        <v>144</v>
      </c>
      <c r="E180" s="192" t="s">
        <v>1</v>
      </c>
      <c r="F180" s="193" t="s">
        <v>1622</v>
      </c>
      <c r="G180" s="191"/>
      <c r="H180" s="192" t="s">
        <v>1</v>
      </c>
      <c r="I180" s="194"/>
      <c r="J180" s="191"/>
      <c r="K180" s="191"/>
      <c r="L180" s="195"/>
      <c r="M180" s="196"/>
      <c r="N180" s="197"/>
      <c r="O180" s="197"/>
      <c r="P180" s="197"/>
      <c r="Q180" s="197"/>
      <c r="R180" s="197"/>
      <c r="S180" s="197"/>
      <c r="T180" s="198"/>
      <c r="AT180" s="199" t="s">
        <v>144</v>
      </c>
      <c r="AU180" s="199" t="s">
        <v>81</v>
      </c>
      <c r="AV180" s="11" t="s">
        <v>79</v>
      </c>
      <c r="AW180" s="11" t="s">
        <v>33</v>
      </c>
      <c r="AX180" s="11" t="s">
        <v>72</v>
      </c>
      <c r="AY180" s="199" t="s">
        <v>133</v>
      </c>
    </row>
    <row r="181" spans="2:65" s="12" customFormat="1" ht="11.25">
      <c r="B181" s="200"/>
      <c r="C181" s="201"/>
      <c r="D181" s="187" t="s">
        <v>144</v>
      </c>
      <c r="E181" s="202" t="s">
        <v>1</v>
      </c>
      <c r="F181" s="203" t="s">
        <v>1639</v>
      </c>
      <c r="G181" s="201"/>
      <c r="H181" s="204">
        <v>73.284000000000006</v>
      </c>
      <c r="I181" s="205"/>
      <c r="J181" s="201"/>
      <c r="K181" s="201"/>
      <c r="L181" s="206"/>
      <c r="M181" s="207"/>
      <c r="N181" s="208"/>
      <c r="O181" s="208"/>
      <c r="P181" s="208"/>
      <c r="Q181" s="208"/>
      <c r="R181" s="208"/>
      <c r="S181" s="208"/>
      <c r="T181" s="209"/>
      <c r="AT181" s="210" t="s">
        <v>144</v>
      </c>
      <c r="AU181" s="210" t="s">
        <v>81</v>
      </c>
      <c r="AV181" s="12" t="s">
        <v>81</v>
      </c>
      <c r="AW181" s="12" t="s">
        <v>33</v>
      </c>
      <c r="AX181" s="12" t="s">
        <v>72</v>
      </c>
      <c r="AY181" s="210" t="s">
        <v>133</v>
      </c>
    </row>
    <row r="182" spans="2:65" s="12" customFormat="1" ht="11.25">
      <c r="B182" s="200"/>
      <c r="C182" s="201"/>
      <c r="D182" s="187" t="s">
        <v>144</v>
      </c>
      <c r="E182" s="202" t="s">
        <v>1</v>
      </c>
      <c r="F182" s="203" t="s">
        <v>1640</v>
      </c>
      <c r="G182" s="201"/>
      <c r="H182" s="204">
        <v>170.80799999999999</v>
      </c>
      <c r="I182" s="205"/>
      <c r="J182" s="201"/>
      <c r="K182" s="201"/>
      <c r="L182" s="206"/>
      <c r="M182" s="207"/>
      <c r="N182" s="208"/>
      <c r="O182" s="208"/>
      <c r="P182" s="208"/>
      <c r="Q182" s="208"/>
      <c r="R182" s="208"/>
      <c r="S182" s="208"/>
      <c r="T182" s="209"/>
      <c r="AT182" s="210" t="s">
        <v>144</v>
      </c>
      <c r="AU182" s="210" t="s">
        <v>81</v>
      </c>
      <c r="AV182" s="12" t="s">
        <v>81</v>
      </c>
      <c r="AW182" s="12" t="s">
        <v>33</v>
      </c>
      <c r="AX182" s="12" t="s">
        <v>72</v>
      </c>
      <c r="AY182" s="210" t="s">
        <v>133</v>
      </c>
    </row>
    <row r="183" spans="2:65" s="12" customFormat="1" ht="11.25">
      <c r="B183" s="200"/>
      <c r="C183" s="201"/>
      <c r="D183" s="187" t="s">
        <v>144</v>
      </c>
      <c r="E183" s="202" t="s">
        <v>1</v>
      </c>
      <c r="F183" s="203" t="s">
        <v>1641</v>
      </c>
      <c r="G183" s="201"/>
      <c r="H183" s="204">
        <v>89.68</v>
      </c>
      <c r="I183" s="205"/>
      <c r="J183" s="201"/>
      <c r="K183" s="201"/>
      <c r="L183" s="206"/>
      <c r="M183" s="207"/>
      <c r="N183" s="208"/>
      <c r="O183" s="208"/>
      <c r="P183" s="208"/>
      <c r="Q183" s="208"/>
      <c r="R183" s="208"/>
      <c r="S183" s="208"/>
      <c r="T183" s="209"/>
      <c r="AT183" s="210" t="s">
        <v>144</v>
      </c>
      <c r="AU183" s="210" t="s">
        <v>81</v>
      </c>
      <c r="AV183" s="12" t="s">
        <v>81</v>
      </c>
      <c r="AW183" s="12" t="s">
        <v>33</v>
      </c>
      <c r="AX183" s="12" t="s">
        <v>72</v>
      </c>
      <c r="AY183" s="210" t="s">
        <v>133</v>
      </c>
    </row>
    <row r="184" spans="2:65" s="12" customFormat="1" ht="11.25">
      <c r="B184" s="200"/>
      <c r="C184" s="201"/>
      <c r="D184" s="187" t="s">
        <v>144</v>
      </c>
      <c r="E184" s="202" t="s">
        <v>1</v>
      </c>
      <c r="F184" s="203" t="s">
        <v>1642</v>
      </c>
      <c r="G184" s="201"/>
      <c r="H184" s="204">
        <v>14.007999999999999</v>
      </c>
      <c r="I184" s="205"/>
      <c r="J184" s="201"/>
      <c r="K184" s="201"/>
      <c r="L184" s="206"/>
      <c r="M184" s="207"/>
      <c r="N184" s="208"/>
      <c r="O184" s="208"/>
      <c r="P184" s="208"/>
      <c r="Q184" s="208"/>
      <c r="R184" s="208"/>
      <c r="S184" s="208"/>
      <c r="T184" s="209"/>
      <c r="AT184" s="210" t="s">
        <v>144</v>
      </c>
      <c r="AU184" s="210" t="s">
        <v>81</v>
      </c>
      <c r="AV184" s="12" t="s">
        <v>81</v>
      </c>
      <c r="AW184" s="12" t="s">
        <v>33</v>
      </c>
      <c r="AX184" s="12" t="s">
        <v>72</v>
      </c>
      <c r="AY184" s="210" t="s">
        <v>133</v>
      </c>
    </row>
    <row r="185" spans="2:65" s="12" customFormat="1" ht="11.25">
      <c r="B185" s="200"/>
      <c r="C185" s="201"/>
      <c r="D185" s="187" t="s">
        <v>144</v>
      </c>
      <c r="E185" s="202" t="s">
        <v>1</v>
      </c>
      <c r="F185" s="203" t="s">
        <v>1643</v>
      </c>
      <c r="G185" s="201"/>
      <c r="H185" s="204">
        <v>29.370999999999999</v>
      </c>
      <c r="I185" s="205"/>
      <c r="J185" s="201"/>
      <c r="K185" s="201"/>
      <c r="L185" s="206"/>
      <c r="M185" s="207"/>
      <c r="N185" s="208"/>
      <c r="O185" s="208"/>
      <c r="P185" s="208"/>
      <c r="Q185" s="208"/>
      <c r="R185" s="208"/>
      <c r="S185" s="208"/>
      <c r="T185" s="209"/>
      <c r="AT185" s="210" t="s">
        <v>144</v>
      </c>
      <c r="AU185" s="210" t="s">
        <v>81</v>
      </c>
      <c r="AV185" s="12" t="s">
        <v>81</v>
      </c>
      <c r="AW185" s="12" t="s">
        <v>33</v>
      </c>
      <c r="AX185" s="12" t="s">
        <v>72</v>
      </c>
      <c r="AY185" s="210" t="s">
        <v>133</v>
      </c>
    </row>
    <row r="186" spans="2:65" s="12" customFormat="1" ht="11.25">
      <c r="B186" s="200"/>
      <c r="C186" s="201"/>
      <c r="D186" s="187" t="s">
        <v>144</v>
      </c>
      <c r="E186" s="202" t="s">
        <v>1</v>
      </c>
      <c r="F186" s="203" t="s">
        <v>1644</v>
      </c>
      <c r="G186" s="201"/>
      <c r="H186" s="204">
        <v>10.022</v>
      </c>
      <c r="I186" s="205"/>
      <c r="J186" s="201"/>
      <c r="K186" s="201"/>
      <c r="L186" s="206"/>
      <c r="M186" s="207"/>
      <c r="N186" s="208"/>
      <c r="O186" s="208"/>
      <c r="P186" s="208"/>
      <c r="Q186" s="208"/>
      <c r="R186" s="208"/>
      <c r="S186" s="208"/>
      <c r="T186" s="209"/>
      <c r="AT186" s="210" t="s">
        <v>144</v>
      </c>
      <c r="AU186" s="210" t="s">
        <v>81</v>
      </c>
      <c r="AV186" s="12" t="s">
        <v>81</v>
      </c>
      <c r="AW186" s="12" t="s">
        <v>33</v>
      </c>
      <c r="AX186" s="12" t="s">
        <v>72</v>
      </c>
      <c r="AY186" s="210" t="s">
        <v>133</v>
      </c>
    </row>
    <row r="187" spans="2:65" s="12" customFormat="1" ht="11.25">
      <c r="B187" s="200"/>
      <c r="C187" s="201"/>
      <c r="D187" s="187" t="s">
        <v>144</v>
      </c>
      <c r="E187" s="202" t="s">
        <v>1</v>
      </c>
      <c r="F187" s="203" t="s">
        <v>1645</v>
      </c>
      <c r="G187" s="201"/>
      <c r="H187" s="204">
        <v>1.4159999999999999</v>
      </c>
      <c r="I187" s="205"/>
      <c r="J187" s="201"/>
      <c r="K187" s="201"/>
      <c r="L187" s="206"/>
      <c r="M187" s="207"/>
      <c r="N187" s="208"/>
      <c r="O187" s="208"/>
      <c r="P187" s="208"/>
      <c r="Q187" s="208"/>
      <c r="R187" s="208"/>
      <c r="S187" s="208"/>
      <c r="T187" s="209"/>
      <c r="AT187" s="210" t="s">
        <v>144</v>
      </c>
      <c r="AU187" s="210" t="s">
        <v>81</v>
      </c>
      <c r="AV187" s="12" t="s">
        <v>81</v>
      </c>
      <c r="AW187" s="12" t="s">
        <v>33</v>
      </c>
      <c r="AX187" s="12" t="s">
        <v>72</v>
      </c>
      <c r="AY187" s="210" t="s">
        <v>133</v>
      </c>
    </row>
    <row r="188" spans="2:65" s="12" customFormat="1" ht="11.25">
      <c r="B188" s="200"/>
      <c r="C188" s="201"/>
      <c r="D188" s="187" t="s">
        <v>144</v>
      </c>
      <c r="E188" s="202" t="s">
        <v>1</v>
      </c>
      <c r="F188" s="203" t="s">
        <v>1646</v>
      </c>
      <c r="G188" s="201"/>
      <c r="H188" s="204">
        <v>27.88</v>
      </c>
      <c r="I188" s="205"/>
      <c r="J188" s="201"/>
      <c r="K188" s="201"/>
      <c r="L188" s="206"/>
      <c r="M188" s="207"/>
      <c r="N188" s="208"/>
      <c r="O188" s="208"/>
      <c r="P188" s="208"/>
      <c r="Q188" s="208"/>
      <c r="R188" s="208"/>
      <c r="S188" s="208"/>
      <c r="T188" s="209"/>
      <c r="AT188" s="210" t="s">
        <v>144</v>
      </c>
      <c r="AU188" s="210" t="s">
        <v>81</v>
      </c>
      <c r="AV188" s="12" t="s">
        <v>81</v>
      </c>
      <c r="AW188" s="12" t="s">
        <v>33</v>
      </c>
      <c r="AX188" s="12" t="s">
        <v>72</v>
      </c>
      <c r="AY188" s="210" t="s">
        <v>133</v>
      </c>
    </row>
    <row r="189" spans="2:65" s="13" customFormat="1" ht="11.25">
      <c r="B189" s="211"/>
      <c r="C189" s="212"/>
      <c r="D189" s="187" t="s">
        <v>144</v>
      </c>
      <c r="E189" s="213" t="s">
        <v>1582</v>
      </c>
      <c r="F189" s="214" t="s">
        <v>149</v>
      </c>
      <c r="G189" s="212"/>
      <c r="H189" s="215">
        <v>416.46899999999999</v>
      </c>
      <c r="I189" s="216"/>
      <c r="J189" s="212"/>
      <c r="K189" s="212"/>
      <c r="L189" s="217"/>
      <c r="M189" s="218"/>
      <c r="N189" s="219"/>
      <c r="O189" s="219"/>
      <c r="P189" s="219"/>
      <c r="Q189" s="219"/>
      <c r="R189" s="219"/>
      <c r="S189" s="219"/>
      <c r="T189" s="220"/>
      <c r="AT189" s="221" t="s">
        <v>144</v>
      </c>
      <c r="AU189" s="221" t="s">
        <v>81</v>
      </c>
      <c r="AV189" s="13" t="s">
        <v>140</v>
      </c>
      <c r="AW189" s="13" t="s">
        <v>33</v>
      </c>
      <c r="AX189" s="13" t="s">
        <v>72</v>
      </c>
      <c r="AY189" s="221" t="s">
        <v>133</v>
      </c>
    </row>
    <row r="190" spans="2:65" s="12" customFormat="1" ht="11.25">
      <c r="B190" s="200"/>
      <c r="C190" s="201"/>
      <c r="D190" s="187" t="s">
        <v>144</v>
      </c>
      <c r="E190" s="202" t="s">
        <v>1</v>
      </c>
      <c r="F190" s="203" t="s">
        <v>1647</v>
      </c>
      <c r="G190" s="201"/>
      <c r="H190" s="204">
        <v>249.881</v>
      </c>
      <c r="I190" s="205"/>
      <c r="J190" s="201"/>
      <c r="K190" s="201"/>
      <c r="L190" s="206"/>
      <c r="M190" s="207"/>
      <c r="N190" s="208"/>
      <c r="O190" s="208"/>
      <c r="P190" s="208"/>
      <c r="Q190" s="208"/>
      <c r="R190" s="208"/>
      <c r="S190" s="208"/>
      <c r="T190" s="209"/>
      <c r="AT190" s="210" t="s">
        <v>144</v>
      </c>
      <c r="AU190" s="210" t="s">
        <v>81</v>
      </c>
      <c r="AV190" s="12" t="s">
        <v>81</v>
      </c>
      <c r="AW190" s="12" t="s">
        <v>33</v>
      </c>
      <c r="AX190" s="12" t="s">
        <v>79</v>
      </c>
      <c r="AY190" s="210" t="s">
        <v>133</v>
      </c>
    </row>
    <row r="191" spans="2:65" s="1" customFormat="1" ht="16.5" customHeight="1">
      <c r="B191" s="33"/>
      <c r="C191" s="175" t="s">
        <v>8</v>
      </c>
      <c r="D191" s="175" t="s">
        <v>135</v>
      </c>
      <c r="E191" s="176" t="s">
        <v>298</v>
      </c>
      <c r="F191" s="177" t="s">
        <v>299</v>
      </c>
      <c r="G191" s="178" t="s">
        <v>211</v>
      </c>
      <c r="H191" s="179">
        <v>124.941</v>
      </c>
      <c r="I191" s="180"/>
      <c r="J191" s="181">
        <f>ROUND(I191*H191,2)</f>
        <v>0</v>
      </c>
      <c r="K191" s="177" t="s">
        <v>139</v>
      </c>
      <c r="L191" s="37"/>
      <c r="M191" s="182" t="s">
        <v>1</v>
      </c>
      <c r="N191" s="183" t="s">
        <v>43</v>
      </c>
      <c r="O191" s="59"/>
      <c r="P191" s="184">
        <f>O191*H191</f>
        <v>0</v>
      </c>
      <c r="Q191" s="184">
        <v>0</v>
      </c>
      <c r="R191" s="184">
        <f>Q191*H191</f>
        <v>0</v>
      </c>
      <c r="S191" s="184">
        <v>0</v>
      </c>
      <c r="T191" s="185">
        <f>S191*H191</f>
        <v>0</v>
      </c>
      <c r="AR191" s="16" t="s">
        <v>140</v>
      </c>
      <c r="AT191" s="16" t="s">
        <v>135</v>
      </c>
      <c r="AU191" s="16" t="s">
        <v>81</v>
      </c>
      <c r="AY191" s="16" t="s">
        <v>133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6" t="s">
        <v>79</v>
      </c>
      <c r="BK191" s="186">
        <f>ROUND(I191*H191,2)</f>
        <v>0</v>
      </c>
      <c r="BL191" s="16" t="s">
        <v>140</v>
      </c>
      <c r="BM191" s="16" t="s">
        <v>1648</v>
      </c>
    </row>
    <row r="192" spans="2:65" s="1" customFormat="1" ht="11.25">
      <c r="B192" s="33"/>
      <c r="C192" s="34"/>
      <c r="D192" s="187" t="s">
        <v>142</v>
      </c>
      <c r="E192" s="34"/>
      <c r="F192" s="188" t="s">
        <v>299</v>
      </c>
      <c r="G192" s="34"/>
      <c r="H192" s="34"/>
      <c r="I192" s="103"/>
      <c r="J192" s="34"/>
      <c r="K192" s="34"/>
      <c r="L192" s="37"/>
      <c r="M192" s="189"/>
      <c r="N192" s="59"/>
      <c r="O192" s="59"/>
      <c r="P192" s="59"/>
      <c r="Q192" s="59"/>
      <c r="R192" s="59"/>
      <c r="S192" s="59"/>
      <c r="T192" s="60"/>
      <c r="AT192" s="16" t="s">
        <v>142</v>
      </c>
      <c r="AU192" s="16" t="s">
        <v>81</v>
      </c>
    </row>
    <row r="193" spans="2:65" s="12" customFormat="1" ht="11.25">
      <c r="B193" s="200"/>
      <c r="C193" s="201"/>
      <c r="D193" s="187" t="s">
        <v>144</v>
      </c>
      <c r="E193" s="202" t="s">
        <v>1</v>
      </c>
      <c r="F193" s="203" t="s">
        <v>1649</v>
      </c>
      <c r="G193" s="201"/>
      <c r="H193" s="204">
        <v>124.941</v>
      </c>
      <c r="I193" s="205"/>
      <c r="J193" s="201"/>
      <c r="K193" s="201"/>
      <c r="L193" s="206"/>
      <c r="M193" s="207"/>
      <c r="N193" s="208"/>
      <c r="O193" s="208"/>
      <c r="P193" s="208"/>
      <c r="Q193" s="208"/>
      <c r="R193" s="208"/>
      <c r="S193" s="208"/>
      <c r="T193" s="209"/>
      <c r="AT193" s="210" t="s">
        <v>144</v>
      </c>
      <c r="AU193" s="210" t="s">
        <v>81</v>
      </c>
      <c r="AV193" s="12" t="s">
        <v>81</v>
      </c>
      <c r="AW193" s="12" t="s">
        <v>33</v>
      </c>
      <c r="AX193" s="12" t="s">
        <v>79</v>
      </c>
      <c r="AY193" s="210" t="s">
        <v>133</v>
      </c>
    </row>
    <row r="194" spans="2:65" s="1" customFormat="1" ht="16.5" customHeight="1">
      <c r="B194" s="33"/>
      <c r="C194" s="175" t="s">
        <v>250</v>
      </c>
      <c r="D194" s="175" t="s">
        <v>135</v>
      </c>
      <c r="E194" s="176" t="s">
        <v>302</v>
      </c>
      <c r="F194" s="177" t="s">
        <v>303</v>
      </c>
      <c r="G194" s="178" t="s">
        <v>211</v>
      </c>
      <c r="H194" s="179">
        <v>62.47</v>
      </c>
      <c r="I194" s="180"/>
      <c r="J194" s="181">
        <f>ROUND(I194*H194,2)</f>
        <v>0</v>
      </c>
      <c r="K194" s="177" t="s">
        <v>139</v>
      </c>
      <c r="L194" s="37"/>
      <c r="M194" s="182" t="s">
        <v>1</v>
      </c>
      <c r="N194" s="183" t="s">
        <v>43</v>
      </c>
      <c r="O194" s="59"/>
      <c r="P194" s="184">
        <f>O194*H194</f>
        <v>0</v>
      </c>
      <c r="Q194" s="184">
        <v>0</v>
      </c>
      <c r="R194" s="184">
        <f>Q194*H194</f>
        <v>0</v>
      </c>
      <c r="S194" s="184">
        <v>0</v>
      </c>
      <c r="T194" s="185">
        <f>S194*H194</f>
        <v>0</v>
      </c>
      <c r="AR194" s="16" t="s">
        <v>140</v>
      </c>
      <c r="AT194" s="16" t="s">
        <v>135</v>
      </c>
      <c r="AU194" s="16" t="s">
        <v>81</v>
      </c>
      <c r="AY194" s="16" t="s">
        <v>133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16" t="s">
        <v>79</v>
      </c>
      <c r="BK194" s="186">
        <f>ROUND(I194*H194,2)</f>
        <v>0</v>
      </c>
      <c r="BL194" s="16" t="s">
        <v>140</v>
      </c>
      <c r="BM194" s="16" t="s">
        <v>1650</v>
      </c>
    </row>
    <row r="195" spans="2:65" s="1" customFormat="1" ht="19.5">
      <c r="B195" s="33"/>
      <c r="C195" s="34"/>
      <c r="D195" s="187" t="s">
        <v>142</v>
      </c>
      <c r="E195" s="34"/>
      <c r="F195" s="188" t="s">
        <v>305</v>
      </c>
      <c r="G195" s="34"/>
      <c r="H195" s="34"/>
      <c r="I195" s="103"/>
      <c r="J195" s="34"/>
      <c r="K195" s="34"/>
      <c r="L195" s="37"/>
      <c r="M195" s="189"/>
      <c r="N195" s="59"/>
      <c r="O195" s="59"/>
      <c r="P195" s="59"/>
      <c r="Q195" s="59"/>
      <c r="R195" s="59"/>
      <c r="S195" s="59"/>
      <c r="T195" s="60"/>
      <c r="AT195" s="16" t="s">
        <v>142</v>
      </c>
      <c r="AU195" s="16" t="s">
        <v>81</v>
      </c>
    </row>
    <row r="196" spans="2:65" s="11" customFormat="1" ht="11.25">
      <c r="B196" s="190"/>
      <c r="C196" s="191"/>
      <c r="D196" s="187" t="s">
        <v>144</v>
      </c>
      <c r="E196" s="192" t="s">
        <v>1</v>
      </c>
      <c r="F196" s="193" t="s">
        <v>306</v>
      </c>
      <c r="G196" s="191"/>
      <c r="H196" s="192" t="s">
        <v>1</v>
      </c>
      <c r="I196" s="194"/>
      <c r="J196" s="191"/>
      <c r="K196" s="191"/>
      <c r="L196" s="195"/>
      <c r="M196" s="196"/>
      <c r="N196" s="197"/>
      <c r="O196" s="197"/>
      <c r="P196" s="197"/>
      <c r="Q196" s="197"/>
      <c r="R196" s="197"/>
      <c r="S196" s="197"/>
      <c r="T196" s="198"/>
      <c r="AT196" s="199" t="s">
        <v>144</v>
      </c>
      <c r="AU196" s="199" t="s">
        <v>81</v>
      </c>
      <c r="AV196" s="11" t="s">
        <v>79</v>
      </c>
      <c r="AW196" s="11" t="s">
        <v>33</v>
      </c>
      <c r="AX196" s="11" t="s">
        <v>72</v>
      </c>
      <c r="AY196" s="199" t="s">
        <v>133</v>
      </c>
    </row>
    <row r="197" spans="2:65" s="12" customFormat="1" ht="11.25">
      <c r="B197" s="200"/>
      <c r="C197" s="201"/>
      <c r="D197" s="187" t="s">
        <v>144</v>
      </c>
      <c r="E197" s="202" t="s">
        <v>1</v>
      </c>
      <c r="F197" s="203" t="s">
        <v>1651</v>
      </c>
      <c r="G197" s="201"/>
      <c r="H197" s="204">
        <v>62.47</v>
      </c>
      <c r="I197" s="205"/>
      <c r="J197" s="201"/>
      <c r="K197" s="201"/>
      <c r="L197" s="206"/>
      <c r="M197" s="207"/>
      <c r="N197" s="208"/>
      <c r="O197" s="208"/>
      <c r="P197" s="208"/>
      <c r="Q197" s="208"/>
      <c r="R197" s="208"/>
      <c r="S197" s="208"/>
      <c r="T197" s="209"/>
      <c r="AT197" s="210" t="s">
        <v>144</v>
      </c>
      <c r="AU197" s="210" t="s">
        <v>81</v>
      </c>
      <c r="AV197" s="12" t="s">
        <v>81</v>
      </c>
      <c r="AW197" s="12" t="s">
        <v>33</v>
      </c>
      <c r="AX197" s="12" t="s">
        <v>79</v>
      </c>
      <c r="AY197" s="210" t="s">
        <v>133</v>
      </c>
    </row>
    <row r="198" spans="2:65" s="1" customFormat="1" ht="16.5" customHeight="1">
      <c r="B198" s="33"/>
      <c r="C198" s="175" t="s">
        <v>255</v>
      </c>
      <c r="D198" s="175" t="s">
        <v>135</v>
      </c>
      <c r="E198" s="176" t="s">
        <v>309</v>
      </c>
      <c r="F198" s="177" t="s">
        <v>310</v>
      </c>
      <c r="G198" s="178" t="s">
        <v>211</v>
      </c>
      <c r="H198" s="179">
        <v>31.234999999999999</v>
      </c>
      <c r="I198" s="180"/>
      <c r="J198" s="181">
        <f>ROUND(I198*H198,2)</f>
        <v>0</v>
      </c>
      <c r="K198" s="177" t="s">
        <v>139</v>
      </c>
      <c r="L198" s="37"/>
      <c r="M198" s="182" t="s">
        <v>1</v>
      </c>
      <c r="N198" s="183" t="s">
        <v>43</v>
      </c>
      <c r="O198" s="59"/>
      <c r="P198" s="184">
        <f>O198*H198</f>
        <v>0</v>
      </c>
      <c r="Q198" s="184">
        <v>0</v>
      </c>
      <c r="R198" s="184">
        <f>Q198*H198</f>
        <v>0</v>
      </c>
      <c r="S198" s="184">
        <v>0</v>
      </c>
      <c r="T198" s="185">
        <f>S198*H198</f>
        <v>0</v>
      </c>
      <c r="AR198" s="16" t="s">
        <v>140</v>
      </c>
      <c r="AT198" s="16" t="s">
        <v>135</v>
      </c>
      <c r="AU198" s="16" t="s">
        <v>81</v>
      </c>
      <c r="AY198" s="16" t="s">
        <v>133</v>
      </c>
      <c r="BE198" s="186">
        <f>IF(N198="základní",J198,0)</f>
        <v>0</v>
      </c>
      <c r="BF198" s="186">
        <f>IF(N198="snížená",J198,0)</f>
        <v>0</v>
      </c>
      <c r="BG198" s="186">
        <f>IF(N198="zákl. přenesená",J198,0)</f>
        <v>0</v>
      </c>
      <c r="BH198" s="186">
        <f>IF(N198="sníž. přenesená",J198,0)</f>
        <v>0</v>
      </c>
      <c r="BI198" s="186">
        <f>IF(N198="nulová",J198,0)</f>
        <v>0</v>
      </c>
      <c r="BJ198" s="16" t="s">
        <v>79</v>
      </c>
      <c r="BK198" s="186">
        <f>ROUND(I198*H198,2)</f>
        <v>0</v>
      </c>
      <c r="BL198" s="16" t="s">
        <v>140</v>
      </c>
      <c r="BM198" s="16" t="s">
        <v>1652</v>
      </c>
    </row>
    <row r="199" spans="2:65" s="1" customFormat="1" ht="11.25">
      <c r="B199" s="33"/>
      <c r="C199" s="34"/>
      <c r="D199" s="187" t="s">
        <v>142</v>
      </c>
      <c r="E199" s="34"/>
      <c r="F199" s="188" t="s">
        <v>310</v>
      </c>
      <c r="G199" s="34"/>
      <c r="H199" s="34"/>
      <c r="I199" s="103"/>
      <c r="J199" s="34"/>
      <c r="K199" s="34"/>
      <c r="L199" s="37"/>
      <c r="M199" s="189"/>
      <c r="N199" s="59"/>
      <c r="O199" s="59"/>
      <c r="P199" s="59"/>
      <c r="Q199" s="59"/>
      <c r="R199" s="59"/>
      <c r="S199" s="59"/>
      <c r="T199" s="60"/>
      <c r="AT199" s="16" t="s">
        <v>142</v>
      </c>
      <c r="AU199" s="16" t="s">
        <v>81</v>
      </c>
    </row>
    <row r="200" spans="2:65" s="12" customFormat="1" ht="11.25">
      <c r="B200" s="200"/>
      <c r="C200" s="201"/>
      <c r="D200" s="187" t="s">
        <v>144</v>
      </c>
      <c r="E200" s="202" t="s">
        <v>1</v>
      </c>
      <c r="F200" s="203" t="s">
        <v>1653</v>
      </c>
      <c r="G200" s="201"/>
      <c r="H200" s="204">
        <v>31.234999999999999</v>
      </c>
      <c r="I200" s="205"/>
      <c r="J200" s="201"/>
      <c r="K200" s="201"/>
      <c r="L200" s="206"/>
      <c r="M200" s="207"/>
      <c r="N200" s="208"/>
      <c r="O200" s="208"/>
      <c r="P200" s="208"/>
      <c r="Q200" s="208"/>
      <c r="R200" s="208"/>
      <c r="S200" s="208"/>
      <c r="T200" s="209"/>
      <c r="AT200" s="210" t="s">
        <v>144</v>
      </c>
      <c r="AU200" s="210" t="s">
        <v>81</v>
      </c>
      <c r="AV200" s="12" t="s">
        <v>81</v>
      </c>
      <c r="AW200" s="12" t="s">
        <v>33</v>
      </c>
      <c r="AX200" s="12" t="s">
        <v>79</v>
      </c>
      <c r="AY200" s="210" t="s">
        <v>133</v>
      </c>
    </row>
    <row r="201" spans="2:65" s="1" customFormat="1" ht="16.5" customHeight="1">
      <c r="B201" s="33"/>
      <c r="C201" s="175" t="s">
        <v>259</v>
      </c>
      <c r="D201" s="175" t="s">
        <v>135</v>
      </c>
      <c r="E201" s="176" t="s">
        <v>314</v>
      </c>
      <c r="F201" s="177" t="s">
        <v>315</v>
      </c>
      <c r="G201" s="178" t="s">
        <v>211</v>
      </c>
      <c r="H201" s="179">
        <v>62.47</v>
      </c>
      <c r="I201" s="180"/>
      <c r="J201" s="181">
        <f>ROUND(I201*H201,2)</f>
        <v>0</v>
      </c>
      <c r="K201" s="177" t="s">
        <v>139</v>
      </c>
      <c r="L201" s="37"/>
      <c r="M201" s="182" t="s">
        <v>1</v>
      </c>
      <c r="N201" s="183" t="s">
        <v>43</v>
      </c>
      <c r="O201" s="59"/>
      <c r="P201" s="184">
        <f>O201*H201</f>
        <v>0</v>
      </c>
      <c r="Q201" s="184">
        <v>1.0460000000000001E-2</v>
      </c>
      <c r="R201" s="184">
        <f>Q201*H201</f>
        <v>0.65343620000000002</v>
      </c>
      <c r="S201" s="184">
        <v>0</v>
      </c>
      <c r="T201" s="185">
        <f>S201*H201</f>
        <v>0</v>
      </c>
      <c r="AR201" s="16" t="s">
        <v>140</v>
      </c>
      <c r="AT201" s="16" t="s">
        <v>135</v>
      </c>
      <c r="AU201" s="16" t="s">
        <v>81</v>
      </c>
      <c r="AY201" s="16" t="s">
        <v>133</v>
      </c>
      <c r="BE201" s="186">
        <f>IF(N201="základní",J201,0)</f>
        <v>0</v>
      </c>
      <c r="BF201" s="186">
        <f>IF(N201="snížená",J201,0)</f>
        <v>0</v>
      </c>
      <c r="BG201" s="186">
        <f>IF(N201="zákl. přenesená",J201,0)</f>
        <v>0</v>
      </c>
      <c r="BH201" s="186">
        <f>IF(N201="sníž. přenesená",J201,0)</f>
        <v>0</v>
      </c>
      <c r="BI201" s="186">
        <f>IF(N201="nulová",J201,0)</f>
        <v>0</v>
      </c>
      <c r="BJ201" s="16" t="s">
        <v>79</v>
      </c>
      <c r="BK201" s="186">
        <f>ROUND(I201*H201,2)</f>
        <v>0</v>
      </c>
      <c r="BL201" s="16" t="s">
        <v>140</v>
      </c>
      <c r="BM201" s="16" t="s">
        <v>1654</v>
      </c>
    </row>
    <row r="202" spans="2:65" s="1" customFormat="1" ht="11.25">
      <c r="B202" s="33"/>
      <c r="C202" s="34"/>
      <c r="D202" s="187" t="s">
        <v>142</v>
      </c>
      <c r="E202" s="34"/>
      <c r="F202" s="188" t="s">
        <v>315</v>
      </c>
      <c r="G202" s="34"/>
      <c r="H202" s="34"/>
      <c r="I202" s="103"/>
      <c r="J202" s="34"/>
      <c r="K202" s="34"/>
      <c r="L202" s="37"/>
      <c r="M202" s="189"/>
      <c r="N202" s="59"/>
      <c r="O202" s="59"/>
      <c r="P202" s="59"/>
      <c r="Q202" s="59"/>
      <c r="R202" s="59"/>
      <c r="S202" s="59"/>
      <c r="T202" s="60"/>
      <c r="AT202" s="16" t="s">
        <v>142</v>
      </c>
      <c r="AU202" s="16" t="s">
        <v>81</v>
      </c>
    </row>
    <row r="203" spans="2:65" s="11" customFormat="1" ht="11.25">
      <c r="B203" s="190"/>
      <c r="C203" s="191"/>
      <c r="D203" s="187" t="s">
        <v>144</v>
      </c>
      <c r="E203" s="192" t="s">
        <v>1</v>
      </c>
      <c r="F203" s="193" t="s">
        <v>306</v>
      </c>
      <c r="G203" s="191"/>
      <c r="H203" s="192" t="s">
        <v>1</v>
      </c>
      <c r="I203" s="194"/>
      <c r="J203" s="191"/>
      <c r="K203" s="191"/>
      <c r="L203" s="195"/>
      <c r="M203" s="196"/>
      <c r="N203" s="197"/>
      <c r="O203" s="197"/>
      <c r="P203" s="197"/>
      <c r="Q203" s="197"/>
      <c r="R203" s="197"/>
      <c r="S203" s="197"/>
      <c r="T203" s="198"/>
      <c r="AT203" s="199" t="s">
        <v>144</v>
      </c>
      <c r="AU203" s="199" t="s">
        <v>81</v>
      </c>
      <c r="AV203" s="11" t="s">
        <v>79</v>
      </c>
      <c r="AW203" s="11" t="s">
        <v>33</v>
      </c>
      <c r="AX203" s="11" t="s">
        <v>72</v>
      </c>
      <c r="AY203" s="199" t="s">
        <v>133</v>
      </c>
    </row>
    <row r="204" spans="2:65" s="12" customFormat="1" ht="11.25">
      <c r="B204" s="200"/>
      <c r="C204" s="201"/>
      <c r="D204" s="187" t="s">
        <v>144</v>
      </c>
      <c r="E204" s="202" t="s">
        <v>1</v>
      </c>
      <c r="F204" s="203" t="s">
        <v>1651</v>
      </c>
      <c r="G204" s="201"/>
      <c r="H204" s="204">
        <v>62.47</v>
      </c>
      <c r="I204" s="205"/>
      <c r="J204" s="201"/>
      <c r="K204" s="201"/>
      <c r="L204" s="206"/>
      <c r="M204" s="207"/>
      <c r="N204" s="208"/>
      <c r="O204" s="208"/>
      <c r="P204" s="208"/>
      <c r="Q204" s="208"/>
      <c r="R204" s="208"/>
      <c r="S204" s="208"/>
      <c r="T204" s="209"/>
      <c r="AT204" s="210" t="s">
        <v>144</v>
      </c>
      <c r="AU204" s="210" t="s">
        <v>81</v>
      </c>
      <c r="AV204" s="12" t="s">
        <v>81</v>
      </c>
      <c r="AW204" s="12" t="s">
        <v>33</v>
      </c>
      <c r="AX204" s="12" t="s">
        <v>79</v>
      </c>
      <c r="AY204" s="210" t="s">
        <v>133</v>
      </c>
    </row>
    <row r="205" spans="2:65" s="1" customFormat="1" ht="16.5" customHeight="1">
      <c r="B205" s="33"/>
      <c r="C205" s="175" t="s">
        <v>264</v>
      </c>
      <c r="D205" s="175" t="s">
        <v>135</v>
      </c>
      <c r="E205" s="176" t="s">
        <v>318</v>
      </c>
      <c r="F205" s="177" t="s">
        <v>319</v>
      </c>
      <c r="G205" s="178" t="s">
        <v>211</v>
      </c>
      <c r="H205" s="179">
        <v>41.646999999999998</v>
      </c>
      <c r="I205" s="180"/>
      <c r="J205" s="181">
        <f>ROUND(I205*H205,2)</f>
        <v>0</v>
      </c>
      <c r="K205" s="177" t="s">
        <v>139</v>
      </c>
      <c r="L205" s="37"/>
      <c r="M205" s="182" t="s">
        <v>1</v>
      </c>
      <c r="N205" s="183" t="s">
        <v>43</v>
      </c>
      <c r="O205" s="59"/>
      <c r="P205" s="184">
        <f>O205*H205</f>
        <v>0</v>
      </c>
      <c r="Q205" s="184">
        <v>1.7049999999999999E-2</v>
      </c>
      <c r="R205" s="184">
        <f>Q205*H205</f>
        <v>0.71008134999999994</v>
      </c>
      <c r="S205" s="184">
        <v>0</v>
      </c>
      <c r="T205" s="185">
        <f>S205*H205</f>
        <v>0</v>
      </c>
      <c r="AR205" s="16" t="s">
        <v>140</v>
      </c>
      <c r="AT205" s="16" t="s">
        <v>135</v>
      </c>
      <c r="AU205" s="16" t="s">
        <v>81</v>
      </c>
      <c r="AY205" s="16" t="s">
        <v>133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16" t="s">
        <v>79</v>
      </c>
      <c r="BK205" s="186">
        <f>ROUND(I205*H205,2)</f>
        <v>0</v>
      </c>
      <c r="BL205" s="16" t="s">
        <v>140</v>
      </c>
      <c r="BM205" s="16" t="s">
        <v>1655</v>
      </c>
    </row>
    <row r="206" spans="2:65" s="1" customFormat="1" ht="11.25">
      <c r="B206" s="33"/>
      <c r="C206" s="34"/>
      <c r="D206" s="187" t="s">
        <v>142</v>
      </c>
      <c r="E206" s="34"/>
      <c r="F206" s="188" t="s">
        <v>319</v>
      </c>
      <c r="G206" s="34"/>
      <c r="H206" s="34"/>
      <c r="I206" s="103"/>
      <c r="J206" s="34"/>
      <c r="K206" s="34"/>
      <c r="L206" s="37"/>
      <c r="M206" s="189"/>
      <c r="N206" s="59"/>
      <c r="O206" s="59"/>
      <c r="P206" s="59"/>
      <c r="Q206" s="59"/>
      <c r="R206" s="59"/>
      <c r="S206" s="59"/>
      <c r="T206" s="60"/>
      <c r="AT206" s="16" t="s">
        <v>142</v>
      </c>
      <c r="AU206" s="16" t="s">
        <v>81</v>
      </c>
    </row>
    <row r="207" spans="2:65" s="11" customFormat="1" ht="11.25">
      <c r="B207" s="190"/>
      <c r="C207" s="191"/>
      <c r="D207" s="187" t="s">
        <v>144</v>
      </c>
      <c r="E207" s="192" t="s">
        <v>1</v>
      </c>
      <c r="F207" s="193" t="s">
        <v>306</v>
      </c>
      <c r="G207" s="191"/>
      <c r="H207" s="192" t="s">
        <v>1</v>
      </c>
      <c r="I207" s="194"/>
      <c r="J207" s="191"/>
      <c r="K207" s="191"/>
      <c r="L207" s="195"/>
      <c r="M207" s="196"/>
      <c r="N207" s="197"/>
      <c r="O207" s="197"/>
      <c r="P207" s="197"/>
      <c r="Q207" s="197"/>
      <c r="R207" s="197"/>
      <c r="S207" s="197"/>
      <c r="T207" s="198"/>
      <c r="AT207" s="199" t="s">
        <v>144</v>
      </c>
      <c r="AU207" s="199" t="s">
        <v>81</v>
      </c>
      <c r="AV207" s="11" t="s">
        <v>79</v>
      </c>
      <c r="AW207" s="11" t="s">
        <v>33</v>
      </c>
      <c r="AX207" s="11" t="s">
        <v>72</v>
      </c>
      <c r="AY207" s="199" t="s">
        <v>133</v>
      </c>
    </row>
    <row r="208" spans="2:65" s="12" customFormat="1" ht="11.25">
      <c r="B208" s="200"/>
      <c r="C208" s="201"/>
      <c r="D208" s="187" t="s">
        <v>144</v>
      </c>
      <c r="E208" s="202" t="s">
        <v>1</v>
      </c>
      <c r="F208" s="203" t="s">
        <v>1656</v>
      </c>
      <c r="G208" s="201"/>
      <c r="H208" s="204">
        <v>41.646999999999998</v>
      </c>
      <c r="I208" s="205"/>
      <c r="J208" s="201"/>
      <c r="K208" s="201"/>
      <c r="L208" s="206"/>
      <c r="M208" s="207"/>
      <c r="N208" s="208"/>
      <c r="O208" s="208"/>
      <c r="P208" s="208"/>
      <c r="Q208" s="208"/>
      <c r="R208" s="208"/>
      <c r="S208" s="208"/>
      <c r="T208" s="209"/>
      <c r="AT208" s="210" t="s">
        <v>144</v>
      </c>
      <c r="AU208" s="210" t="s">
        <v>81</v>
      </c>
      <c r="AV208" s="12" t="s">
        <v>81</v>
      </c>
      <c r="AW208" s="12" t="s">
        <v>33</v>
      </c>
      <c r="AX208" s="12" t="s">
        <v>79</v>
      </c>
      <c r="AY208" s="210" t="s">
        <v>133</v>
      </c>
    </row>
    <row r="209" spans="2:65" s="1" customFormat="1" ht="16.5" customHeight="1">
      <c r="B209" s="33"/>
      <c r="C209" s="175" t="s">
        <v>297</v>
      </c>
      <c r="D209" s="175" t="s">
        <v>135</v>
      </c>
      <c r="E209" s="176" t="s">
        <v>323</v>
      </c>
      <c r="F209" s="177" t="s">
        <v>324</v>
      </c>
      <c r="G209" s="178" t="s">
        <v>138</v>
      </c>
      <c r="H209" s="179">
        <v>1230.8</v>
      </c>
      <c r="I209" s="180"/>
      <c r="J209" s="181">
        <f>ROUND(I209*H209,2)</f>
        <v>0</v>
      </c>
      <c r="K209" s="177" t="s">
        <v>139</v>
      </c>
      <c r="L209" s="37"/>
      <c r="M209" s="182" t="s">
        <v>1</v>
      </c>
      <c r="N209" s="183" t="s">
        <v>43</v>
      </c>
      <c r="O209" s="59"/>
      <c r="P209" s="184">
        <f>O209*H209</f>
        <v>0</v>
      </c>
      <c r="Q209" s="184">
        <v>0</v>
      </c>
      <c r="R209" s="184">
        <f>Q209*H209</f>
        <v>0</v>
      </c>
      <c r="S209" s="184">
        <v>0</v>
      </c>
      <c r="T209" s="185">
        <f>S209*H209</f>
        <v>0</v>
      </c>
      <c r="AR209" s="16" t="s">
        <v>140</v>
      </c>
      <c r="AT209" s="16" t="s">
        <v>135</v>
      </c>
      <c r="AU209" s="16" t="s">
        <v>81</v>
      </c>
      <c r="AY209" s="16" t="s">
        <v>133</v>
      </c>
      <c r="BE209" s="186">
        <f>IF(N209="základní",J209,0)</f>
        <v>0</v>
      </c>
      <c r="BF209" s="186">
        <f>IF(N209="snížená",J209,0)</f>
        <v>0</v>
      </c>
      <c r="BG209" s="186">
        <f>IF(N209="zákl. přenesená",J209,0)</f>
        <v>0</v>
      </c>
      <c r="BH209" s="186">
        <f>IF(N209="sníž. přenesená",J209,0)</f>
        <v>0</v>
      </c>
      <c r="BI209" s="186">
        <f>IF(N209="nulová",J209,0)</f>
        <v>0</v>
      </c>
      <c r="BJ209" s="16" t="s">
        <v>79</v>
      </c>
      <c r="BK209" s="186">
        <f>ROUND(I209*H209,2)</f>
        <v>0</v>
      </c>
      <c r="BL209" s="16" t="s">
        <v>140</v>
      </c>
      <c r="BM209" s="16" t="s">
        <v>1657</v>
      </c>
    </row>
    <row r="210" spans="2:65" s="1" customFormat="1" ht="11.25">
      <c r="B210" s="33"/>
      <c r="C210" s="34"/>
      <c r="D210" s="187" t="s">
        <v>142</v>
      </c>
      <c r="E210" s="34"/>
      <c r="F210" s="188" t="s">
        <v>326</v>
      </c>
      <c r="G210" s="34"/>
      <c r="H210" s="34"/>
      <c r="I210" s="103"/>
      <c r="J210" s="34"/>
      <c r="K210" s="34"/>
      <c r="L210" s="37"/>
      <c r="M210" s="189"/>
      <c r="N210" s="59"/>
      <c r="O210" s="59"/>
      <c r="P210" s="59"/>
      <c r="Q210" s="59"/>
      <c r="R210" s="59"/>
      <c r="S210" s="59"/>
      <c r="T210" s="60"/>
      <c r="AT210" s="16" t="s">
        <v>142</v>
      </c>
      <c r="AU210" s="16" t="s">
        <v>81</v>
      </c>
    </row>
    <row r="211" spans="2:65" s="11" customFormat="1" ht="11.25">
      <c r="B211" s="190"/>
      <c r="C211" s="191"/>
      <c r="D211" s="187" t="s">
        <v>144</v>
      </c>
      <c r="E211" s="192" t="s">
        <v>1</v>
      </c>
      <c r="F211" s="193" t="s">
        <v>306</v>
      </c>
      <c r="G211" s="191"/>
      <c r="H211" s="192" t="s">
        <v>1</v>
      </c>
      <c r="I211" s="194"/>
      <c r="J211" s="191"/>
      <c r="K211" s="191"/>
      <c r="L211" s="195"/>
      <c r="M211" s="196"/>
      <c r="N211" s="197"/>
      <c r="O211" s="197"/>
      <c r="P211" s="197"/>
      <c r="Q211" s="197"/>
      <c r="R211" s="197"/>
      <c r="S211" s="197"/>
      <c r="T211" s="198"/>
      <c r="AT211" s="199" t="s">
        <v>144</v>
      </c>
      <c r="AU211" s="199" t="s">
        <v>81</v>
      </c>
      <c r="AV211" s="11" t="s">
        <v>79</v>
      </c>
      <c r="AW211" s="11" t="s">
        <v>33</v>
      </c>
      <c r="AX211" s="11" t="s">
        <v>72</v>
      </c>
      <c r="AY211" s="199" t="s">
        <v>133</v>
      </c>
    </row>
    <row r="212" spans="2:65" s="11" customFormat="1" ht="11.25">
      <c r="B212" s="190"/>
      <c r="C212" s="191"/>
      <c r="D212" s="187" t="s">
        <v>144</v>
      </c>
      <c r="E212" s="192" t="s">
        <v>1</v>
      </c>
      <c r="F212" s="193" t="s">
        <v>1622</v>
      </c>
      <c r="G212" s="191"/>
      <c r="H212" s="192" t="s">
        <v>1</v>
      </c>
      <c r="I212" s="194"/>
      <c r="J212" s="191"/>
      <c r="K212" s="191"/>
      <c r="L212" s="195"/>
      <c r="M212" s="196"/>
      <c r="N212" s="197"/>
      <c r="O212" s="197"/>
      <c r="P212" s="197"/>
      <c r="Q212" s="197"/>
      <c r="R212" s="197"/>
      <c r="S212" s="197"/>
      <c r="T212" s="198"/>
      <c r="AT212" s="199" t="s">
        <v>144</v>
      </c>
      <c r="AU212" s="199" t="s">
        <v>81</v>
      </c>
      <c r="AV212" s="11" t="s">
        <v>79</v>
      </c>
      <c r="AW212" s="11" t="s">
        <v>33</v>
      </c>
      <c r="AX212" s="11" t="s">
        <v>72</v>
      </c>
      <c r="AY212" s="199" t="s">
        <v>133</v>
      </c>
    </row>
    <row r="213" spans="2:65" s="12" customFormat="1" ht="11.25">
      <c r="B213" s="200"/>
      <c r="C213" s="201"/>
      <c r="D213" s="187" t="s">
        <v>144</v>
      </c>
      <c r="E213" s="202" t="s">
        <v>1</v>
      </c>
      <c r="F213" s="203" t="s">
        <v>1658</v>
      </c>
      <c r="G213" s="201"/>
      <c r="H213" s="204">
        <v>1230.8</v>
      </c>
      <c r="I213" s="205"/>
      <c r="J213" s="201"/>
      <c r="K213" s="201"/>
      <c r="L213" s="206"/>
      <c r="M213" s="207"/>
      <c r="N213" s="208"/>
      <c r="O213" s="208"/>
      <c r="P213" s="208"/>
      <c r="Q213" s="208"/>
      <c r="R213" s="208"/>
      <c r="S213" s="208"/>
      <c r="T213" s="209"/>
      <c r="AT213" s="210" t="s">
        <v>144</v>
      </c>
      <c r="AU213" s="210" t="s">
        <v>81</v>
      </c>
      <c r="AV213" s="12" t="s">
        <v>81</v>
      </c>
      <c r="AW213" s="12" t="s">
        <v>33</v>
      </c>
      <c r="AX213" s="12" t="s">
        <v>72</v>
      </c>
      <c r="AY213" s="210" t="s">
        <v>133</v>
      </c>
    </row>
    <row r="214" spans="2:65" s="13" customFormat="1" ht="11.25">
      <c r="B214" s="211"/>
      <c r="C214" s="212"/>
      <c r="D214" s="187" t="s">
        <v>144</v>
      </c>
      <c r="E214" s="213" t="s">
        <v>1</v>
      </c>
      <c r="F214" s="214" t="s">
        <v>149</v>
      </c>
      <c r="G214" s="212"/>
      <c r="H214" s="215">
        <v>1230.8</v>
      </c>
      <c r="I214" s="216"/>
      <c r="J214" s="212"/>
      <c r="K214" s="212"/>
      <c r="L214" s="217"/>
      <c r="M214" s="218"/>
      <c r="N214" s="219"/>
      <c r="O214" s="219"/>
      <c r="P214" s="219"/>
      <c r="Q214" s="219"/>
      <c r="R214" s="219"/>
      <c r="S214" s="219"/>
      <c r="T214" s="220"/>
      <c r="AT214" s="221" t="s">
        <v>144</v>
      </c>
      <c r="AU214" s="221" t="s">
        <v>81</v>
      </c>
      <c r="AV214" s="13" t="s">
        <v>140</v>
      </c>
      <c r="AW214" s="13" t="s">
        <v>33</v>
      </c>
      <c r="AX214" s="13" t="s">
        <v>79</v>
      </c>
      <c r="AY214" s="221" t="s">
        <v>133</v>
      </c>
    </row>
    <row r="215" spans="2:65" s="1" customFormat="1" ht="16.5" customHeight="1">
      <c r="B215" s="33"/>
      <c r="C215" s="175" t="s">
        <v>7</v>
      </c>
      <c r="D215" s="175" t="s">
        <v>135</v>
      </c>
      <c r="E215" s="176" t="s">
        <v>368</v>
      </c>
      <c r="F215" s="177" t="s">
        <v>369</v>
      </c>
      <c r="G215" s="178" t="s">
        <v>211</v>
      </c>
      <c r="H215" s="179">
        <v>312.35199999999998</v>
      </c>
      <c r="I215" s="180"/>
      <c r="J215" s="181">
        <f>ROUND(I215*H215,2)</f>
        <v>0</v>
      </c>
      <c r="K215" s="177" t="s">
        <v>139</v>
      </c>
      <c r="L215" s="37"/>
      <c r="M215" s="182" t="s">
        <v>1</v>
      </c>
      <c r="N215" s="183" t="s">
        <v>43</v>
      </c>
      <c r="O215" s="59"/>
      <c r="P215" s="184">
        <f>O215*H215</f>
        <v>0</v>
      </c>
      <c r="Q215" s="184">
        <v>0</v>
      </c>
      <c r="R215" s="184">
        <f>Q215*H215</f>
        <v>0</v>
      </c>
      <c r="S215" s="184">
        <v>0</v>
      </c>
      <c r="T215" s="185">
        <f>S215*H215</f>
        <v>0</v>
      </c>
      <c r="AR215" s="16" t="s">
        <v>140</v>
      </c>
      <c r="AT215" s="16" t="s">
        <v>135</v>
      </c>
      <c r="AU215" s="16" t="s">
        <v>81</v>
      </c>
      <c r="AY215" s="16" t="s">
        <v>133</v>
      </c>
      <c r="BE215" s="186">
        <f>IF(N215="základní",J215,0)</f>
        <v>0</v>
      </c>
      <c r="BF215" s="186">
        <f>IF(N215="snížená",J215,0)</f>
        <v>0</v>
      </c>
      <c r="BG215" s="186">
        <f>IF(N215="zákl. přenesená",J215,0)</f>
        <v>0</v>
      </c>
      <c r="BH215" s="186">
        <f>IF(N215="sníž. přenesená",J215,0)</f>
        <v>0</v>
      </c>
      <c r="BI215" s="186">
        <f>IF(N215="nulová",J215,0)</f>
        <v>0</v>
      </c>
      <c r="BJ215" s="16" t="s">
        <v>79</v>
      </c>
      <c r="BK215" s="186">
        <f>ROUND(I215*H215,2)</f>
        <v>0</v>
      </c>
      <c r="BL215" s="16" t="s">
        <v>140</v>
      </c>
      <c r="BM215" s="16" t="s">
        <v>1659</v>
      </c>
    </row>
    <row r="216" spans="2:65" s="1" customFormat="1" ht="11.25">
      <c r="B216" s="33"/>
      <c r="C216" s="34"/>
      <c r="D216" s="187" t="s">
        <v>142</v>
      </c>
      <c r="E216" s="34"/>
      <c r="F216" s="188" t="s">
        <v>369</v>
      </c>
      <c r="G216" s="34"/>
      <c r="H216" s="34"/>
      <c r="I216" s="103"/>
      <c r="J216" s="34"/>
      <c r="K216" s="34"/>
      <c r="L216" s="37"/>
      <c r="M216" s="189"/>
      <c r="N216" s="59"/>
      <c r="O216" s="59"/>
      <c r="P216" s="59"/>
      <c r="Q216" s="59"/>
      <c r="R216" s="59"/>
      <c r="S216" s="59"/>
      <c r="T216" s="60"/>
      <c r="AT216" s="16" t="s">
        <v>142</v>
      </c>
      <c r="AU216" s="16" t="s">
        <v>81</v>
      </c>
    </row>
    <row r="217" spans="2:65" s="12" customFormat="1" ht="11.25">
      <c r="B217" s="200"/>
      <c r="C217" s="201"/>
      <c r="D217" s="187" t="s">
        <v>144</v>
      </c>
      <c r="E217" s="202" t="s">
        <v>1</v>
      </c>
      <c r="F217" s="203" t="s">
        <v>1660</v>
      </c>
      <c r="G217" s="201"/>
      <c r="H217" s="204">
        <v>312.35199999999998</v>
      </c>
      <c r="I217" s="205"/>
      <c r="J217" s="201"/>
      <c r="K217" s="201"/>
      <c r="L217" s="206"/>
      <c r="M217" s="207"/>
      <c r="N217" s="208"/>
      <c r="O217" s="208"/>
      <c r="P217" s="208"/>
      <c r="Q217" s="208"/>
      <c r="R217" s="208"/>
      <c r="S217" s="208"/>
      <c r="T217" s="209"/>
      <c r="AT217" s="210" t="s">
        <v>144</v>
      </c>
      <c r="AU217" s="210" t="s">
        <v>81</v>
      </c>
      <c r="AV217" s="12" t="s">
        <v>81</v>
      </c>
      <c r="AW217" s="12" t="s">
        <v>33</v>
      </c>
      <c r="AX217" s="12" t="s">
        <v>79</v>
      </c>
      <c r="AY217" s="210" t="s">
        <v>133</v>
      </c>
    </row>
    <row r="218" spans="2:65" s="1" customFormat="1" ht="16.5" customHeight="1">
      <c r="B218" s="33"/>
      <c r="C218" s="175" t="s">
        <v>308</v>
      </c>
      <c r="D218" s="175" t="s">
        <v>135</v>
      </c>
      <c r="E218" s="176" t="s">
        <v>436</v>
      </c>
      <c r="F218" s="177" t="s">
        <v>437</v>
      </c>
      <c r="G218" s="178" t="s">
        <v>211</v>
      </c>
      <c r="H218" s="179">
        <v>104.117</v>
      </c>
      <c r="I218" s="180"/>
      <c r="J218" s="181">
        <f>ROUND(I218*H218,2)</f>
        <v>0</v>
      </c>
      <c r="K218" s="177" t="s">
        <v>139</v>
      </c>
      <c r="L218" s="37"/>
      <c r="M218" s="182" t="s">
        <v>1</v>
      </c>
      <c r="N218" s="183" t="s">
        <v>43</v>
      </c>
      <c r="O218" s="59"/>
      <c r="P218" s="184">
        <f>O218*H218</f>
        <v>0</v>
      </c>
      <c r="Q218" s="184">
        <v>0</v>
      </c>
      <c r="R218" s="184">
        <f>Q218*H218</f>
        <v>0</v>
      </c>
      <c r="S218" s="184">
        <v>0</v>
      </c>
      <c r="T218" s="185">
        <f>S218*H218</f>
        <v>0</v>
      </c>
      <c r="AR218" s="16" t="s">
        <v>140</v>
      </c>
      <c r="AT218" s="16" t="s">
        <v>135</v>
      </c>
      <c r="AU218" s="16" t="s">
        <v>81</v>
      </c>
      <c r="AY218" s="16" t="s">
        <v>133</v>
      </c>
      <c r="BE218" s="186">
        <f>IF(N218="základní",J218,0)</f>
        <v>0</v>
      </c>
      <c r="BF218" s="186">
        <f>IF(N218="snížená",J218,0)</f>
        <v>0</v>
      </c>
      <c r="BG218" s="186">
        <f>IF(N218="zákl. přenesená",J218,0)</f>
        <v>0</v>
      </c>
      <c r="BH218" s="186">
        <f>IF(N218="sníž. přenesená",J218,0)</f>
        <v>0</v>
      </c>
      <c r="BI218" s="186">
        <f>IF(N218="nulová",J218,0)</f>
        <v>0</v>
      </c>
      <c r="BJ218" s="16" t="s">
        <v>79</v>
      </c>
      <c r="BK218" s="186">
        <f>ROUND(I218*H218,2)</f>
        <v>0</v>
      </c>
      <c r="BL218" s="16" t="s">
        <v>140</v>
      </c>
      <c r="BM218" s="16" t="s">
        <v>1661</v>
      </c>
    </row>
    <row r="219" spans="2:65" s="1" customFormat="1" ht="11.25">
      <c r="B219" s="33"/>
      <c r="C219" s="34"/>
      <c r="D219" s="187" t="s">
        <v>142</v>
      </c>
      <c r="E219" s="34"/>
      <c r="F219" s="188" t="s">
        <v>437</v>
      </c>
      <c r="G219" s="34"/>
      <c r="H219" s="34"/>
      <c r="I219" s="103"/>
      <c r="J219" s="34"/>
      <c r="K219" s="34"/>
      <c r="L219" s="37"/>
      <c r="M219" s="189"/>
      <c r="N219" s="59"/>
      <c r="O219" s="59"/>
      <c r="P219" s="59"/>
      <c r="Q219" s="59"/>
      <c r="R219" s="59"/>
      <c r="S219" s="59"/>
      <c r="T219" s="60"/>
      <c r="AT219" s="16" t="s">
        <v>142</v>
      </c>
      <c r="AU219" s="16" t="s">
        <v>81</v>
      </c>
    </row>
    <row r="220" spans="2:65" s="12" customFormat="1" ht="11.25">
      <c r="B220" s="200"/>
      <c r="C220" s="201"/>
      <c r="D220" s="187" t="s">
        <v>144</v>
      </c>
      <c r="E220" s="202" t="s">
        <v>1</v>
      </c>
      <c r="F220" s="203" t="s">
        <v>1662</v>
      </c>
      <c r="G220" s="201"/>
      <c r="H220" s="204">
        <v>104.117</v>
      </c>
      <c r="I220" s="205"/>
      <c r="J220" s="201"/>
      <c r="K220" s="201"/>
      <c r="L220" s="206"/>
      <c r="M220" s="207"/>
      <c r="N220" s="208"/>
      <c r="O220" s="208"/>
      <c r="P220" s="208"/>
      <c r="Q220" s="208"/>
      <c r="R220" s="208"/>
      <c r="S220" s="208"/>
      <c r="T220" s="209"/>
      <c r="AT220" s="210" t="s">
        <v>144</v>
      </c>
      <c r="AU220" s="210" t="s">
        <v>81</v>
      </c>
      <c r="AV220" s="12" t="s">
        <v>81</v>
      </c>
      <c r="AW220" s="12" t="s">
        <v>33</v>
      </c>
      <c r="AX220" s="12" t="s">
        <v>79</v>
      </c>
      <c r="AY220" s="210" t="s">
        <v>133</v>
      </c>
    </row>
    <row r="221" spans="2:65" s="1" customFormat="1" ht="16.5" customHeight="1">
      <c r="B221" s="33"/>
      <c r="C221" s="175" t="s">
        <v>313</v>
      </c>
      <c r="D221" s="175" t="s">
        <v>135</v>
      </c>
      <c r="E221" s="176" t="s">
        <v>451</v>
      </c>
      <c r="F221" s="177" t="s">
        <v>452</v>
      </c>
      <c r="G221" s="178" t="s">
        <v>211</v>
      </c>
      <c r="H221" s="179">
        <v>264.56200000000001</v>
      </c>
      <c r="I221" s="180"/>
      <c r="J221" s="181">
        <f>ROUND(I221*H221,2)</f>
        <v>0</v>
      </c>
      <c r="K221" s="177" t="s">
        <v>139</v>
      </c>
      <c r="L221" s="37"/>
      <c r="M221" s="182" t="s">
        <v>1</v>
      </c>
      <c r="N221" s="183" t="s">
        <v>43</v>
      </c>
      <c r="O221" s="59"/>
      <c r="P221" s="184">
        <f>O221*H221</f>
        <v>0</v>
      </c>
      <c r="Q221" s="184">
        <v>0</v>
      </c>
      <c r="R221" s="184">
        <f>Q221*H221</f>
        <v>0</v>
      </c>
      <c r="S221" s="184">
        <v>0</v>
      </c>
      <c r="T221" s="185">
        <f>S221*H221</f>
        <v>0</v>
      </c>
      <c r="AR221" s="16" t="s">
        <v>140</v>
      </c>
      <c r="AT221" s="16" t="s">
        <v>135</v>
      </c>
      <c r="AU221" s="16" t="s">
        <v>81</v>
      </c>
      <c r="AY221" s="16" t="s">
        <v>133</v>
      </c>
      <c r="BE221" s="186">
        <f>IF(N221="základní",J221,0)</f>
        <v>0</v>
      </c>
      <c r="BF221" s="186">
        <f>IF(N221="snížená",J221,0)</f>
        <v>0</v>
      </c>
      <c r="BG221" s="186">
        <f>IF(N221="zákl. přenesená",J221,0)</f>
        <v>0</v>
      </c>
      <c r="BH221" s="186">
        <f>IF(N221="sníž. přenesená",J221,0)</f>
        <v>0</v>
      </c>
      <c r="BI221" s="186">
        <f>IF(N221="nulová",J221,0)</f>
        <v>0</v>
      </c>
      <c r="BJ221" s="16" t="s">
        <v>79</v>
      </c>
      <c r="BK221" s="186">
        <f>ROUND(I221*H221,2)</f>
        <v>0</v>
      </c>
      <c r="BL221" s="16" t="s">
        <v>140</v>
      </c>
      <c r="BM221" s="16" t="s">
        <v>1663</v>
      </c>
    </row>
    <row r="222" spans="2:65" s="1" customFormat="1" ht="11.25">
      <c r="B222" s="33"/>
      <c r="C222" s="34"/>
      <c r="D222" s="187" t="s">
        <v>142</v>
      </c>
      <c r="E222" s="34"/>
      <c r="F222" s="188" t="s">
        <v>452</v>
      </c>
      <c r="G222" s="34"/>
      <c r="H222" s="34"/>
      <c r="I222" s="103"/>
      <c r="J222" s="34"/>
      <c r="K222" s="34"/>
      <c r="L222" s="37"/>
      <c r="M222" s="189"/>
      <c r="N222" s="59"/>
      <c r="O222" s="59"/>
      <c r="P222" s="59"/>
      <c r="Q222" s="59"/>
      <c r="R222" s="59"/>
      <c r="S222" s="59"/>
      <c r="T222" s="60"/>
      <c r="AT222" s="16" t="s">
        <v>142</v>
      </c>
      <c r="AU222" s="16" t="s">
        <v>81</v>
      </c>
    </row>
    <row r="223" spans="2:65" s="12" customFormat="1" ht="11.25">
      <c r="B223" s="200"/>
      <c r="C223" s="201"/>
      <c r="D223" s="187" t="s">
        <v>144</v>
      </c>
      <c r="E223" s="202" t="s">
        <v>1</v>
      </c>
      <c r="F223" s="203" t="s">
        <v>1664</v>
      </c>
      <c r="G223" s="201"/>
      <c r="H223" s="204">
        <v>264.56200000000001</v>
      </c>
      <c r="I223" s="205"/>
      <c r="J223" s="201"/>
      <c r="K223" s="201"/>
      <c r="L223" s="206"/>
      <c r="M223" s="207"/>
      <c r="N223" s="208"/>
      <c r="O223" s="208"/>
      <c r="P223" s="208"/>
      <c r="Q223" s="208"/>
      <c r="R223" s="208"/>
      <c r="S223" s="208"/>
      <c r="T223" s="209"/>
      <c r="AT223" s="210" t="s">
        <v>144</v>
      </c>
      <c r="AU223" s="210" t="s">
        <v>81</v>
      </c>
      <c r="AV223" s="12" t="s">
        <v>81</v>
      </c>
      <c r="AW223" s="12" t="s">
        <v>33</v>
      </c>
      <c r="AX223" s="12" t="s">
        <v>79</v>
      </c>
      <c r="AY223" s="210" t="s">
        <v>133</v>
      </c>
    </row>
    <row r="224" spans="2:65" s="1" customFormat="1" ht="16.5" customHeight="1">
      <c r="B224" s="33"/>
      <c r="C224" s="175" t="s">
        <v>317</v>
      </c>
      <c r="D224" s="175" t="s">
        <v>135</v>
      </c>
      <c r="E224" s="176" t="s">
        <v>456</v>
      </c>
      <c r="F224" s="177" t="s">
        <v>457</v>
      </c>
      <c r="G224" s="178" t="s">
        <v>211</v>
      </c>
      <c r="H224" s="179">
        <v>1587.3720000000001</v>
      </c>
      <c r="I224" s="180"/>
      <c r="J224" s="181">
        <f>ROUND(I224*H224,2)</f>
        <v>0</v>
      </c>
      <c r="K224" s="177" t="s">
        <v>139</v>
      </c>
      <c r="L224" s="37"/>
      <c r="M224" s="182" t="s">
        <v>1</v>
      </c>
      <c r="N224" s="183" t="s">
        <v>43</v>
      </c>
      <c r="O224" s="59"/>
      <c r="P224" s="184">
        <f>O224*H224</f>
        <v>0</v>
      </c>
      <c r="Q224" s="184">
        <v>0</v>
      </c>
      <c r="R224" s="184">
        <f>Q224*H224</f>
        <v>0</v>
      </c>
      <c r="S224" s="184">
        <v>0</v>
      </c>
      <c r="T224" s="185">
        <f>S224*H224</f>
        <v>0</v>
      </c>
      <c r="AR224" s="16" t="s">
        <v>140</v>
      </c>
      <c r="AT224" s="16" t="s">
        <v>135</v>
      </c>
      <c r="AU224" s="16" t="s">
        <v>81</v>
      </c>
      <c r="AY224" s="16" t="s">
        <v>133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16" t="s">
        <v>79</v>
      </c>
      <c r="BK224" s="186">
        <f>ROUND(I224*H224,2)</f>
        <v>0</v>
      </c>
      <c r="BL224" s="16" t="s">
        <v>140</v>
      </c>
      <c r="BM224" s="16" t="s">
        <v>1665</v>
      </c>
    </row>
    <row r="225" spans="2:65" s="1" customFormat="1" ht="11.25">
      <c r="B225" s="33"/>
      <c r="C225" s="34"/>
      <c r="D225" s="187" t="s">
        <v>142</v>
      </c>
      <c r="E225" s="34"/>
      <c r="F225" s="188" t="s">
        <v>457</v>
      </c>
      <c r="G225" s="34"/>
      <c r="H225" s="34"/>
      <c r="I225" s="103"/>
      <c r="J225" s="34"/>
      <c r="K225" s="34"/>
      <c r="L225" s="37"/>
      <c r="M225" s="189"/>
      <c r="N225" s="59"/>
      <c r="O225" s="59"/>
      <c r="P225" s="59"/>
      <c r="Q225" s="59"/>
      <c r="R225" s="59"/>
      <c r="S225" s="59"/>
      <c r="T225" s="60"/>
      <c r="AT225" s="16" t="s">
        <v>142</v>
      </c>
      <c r="AU225" s="16" t="s">
        <v>81</v>
      </c>
    </row>
    <row r="226" spans="2:65" s="12" customFormat="1" ht="11.25">
      <c r="B226" s="200"/>
      <c r="C226" s="201"/>
      <c r="D226" s="187" t="s">
        <v>144</v>
      </c>
      <c r="E226" s="202" t="s">
        <v>1</v>
      </c>
      <c r="F226" s="203" t="s">
        <v>1666</v>
      </c>
      <c r="G226" s="201"/>
      <c r="H226" s="204">
        <v>1587.3720000000001</v>
      </c>
      <c r="I226" s="205"/>
      <c r="J226" s="201"/>
      <c r="K226" s="201"/>
      <c r="L226" s="206"/>
      <c r="M226" s="207"/>
      <c r="N226" s="208"/>
      <c r="O226" s="208"/>
      <c r="P226" s="208"/>
      <c r="Q226" s="208"/>
      <c r="R226" s="208"/>
      <c r="S226" s="208"/>
      <c r="T226" s="209"/>
      <c r="AT226" s="210" t="s">
        <v>144</v>
      </c>
      <c r="AU226" s="210" t="s">
        <v>81</v>
      </c>
      <c r="AV226" s="12" t="s">
        <v>81</v>
      </c>
      <c r="AW226" s="12" t="s">
        <v>33</v>
      </c>
      <c r="AX226" s="12" t="s">
        <v>79</v>
      </c>
      <c r="AY226" s="210" t="s">
        <v>133</v>
      </c>
    </row>
    <row r="227" spans="2:65" s="1" customFormat="1" ht="16.5" customHeight="1">
      <c r="B227" s="33"/>
      <c r="C227" s="175" t="s">
        <v>322</v>
      </c>
      <c r="D227" s="175" t="s">
        <v>135</v>
      </c>
      <c r="E227" s="176" t="s">
        <v>461</v>
      </c>
      <c r="F227" s="177" t="s">
        <v>462</v>
      </c>
      <c r="G227" s="178" t="s">
        <v>211</v>
      </c>
      <c r="H227" s="179">
        <v>88.186999999999998</v>
      </c>
      <c r="I227" s="180"/>
      <c r="J227" s="181">
        <f>ROUND(I227*H227,2)</f>
        <v>0</v>
      </c>
      <c r="K227" s="177" t="s">
        <v>139</v>
      </c>
      <c r="L227" s="37"/>
      <c r="M227" s="182" t="s">
        <v>1</v>
      </c>
      <c r="N227" s="183" t="s">
        <v>43</v>
      </c>
      <c r="O227" s="59"/>
      <c r="P227" s="184">
        <f>O227*H227</f>
        <v>0</v>
      </c>
      <c r="Q227" s="184">
        <v>0</v>
      </c>
      <c r="R227" s="184">
        <f>Q227*H227</f>
        <v>0</v>
      </c>
      <c r="S227" s="184">
        <v>0</v>
      </c>
      <c r="T227" s="185">
        <f>S227*H227</f>
        <v>0</v>
      </c>
      <c r="AR227" s="16" t="s">
        <v>140</v>
      </c>
      <c r="AT227" s="16" t="s">
        <v>135</v>
      </c>
      <c r="AU227" s="16" t="s">
        <v>81</v>
      </c>
      <c r="AY227" s="16" t="s">
        <v>133</v>
      </c>
      <c r="BE227" s="186">
        <f>IF(N227="základní",J227,0)</f>
        <v>0</v>
      </c>
      <c r="BF227" s="186">
        <f>IF(N227="snížená",J227,0)</f>
        <v>0</v>
      </c>
      <c r="BG227" s="186">
        <f>IF(N227="zákl. přenesená",J227,0)</f>
        <v>0</v>
      </c>
      <c r="BH227" s="186">
        <f>IF(N227="sníž. přenesená",J227,0)</f>
        <v>0</v>
      </c>
      <c r="BI227" s="186">
        <f>IF(N227="nulová",J227,0)</f>
        <v>0</v>
      </c>
      <c r="BJ227" s="16" t="s">
        <v>79</v>
      </c>
      <c r="BK227" s="186">
        <f>ROUND(I227*H227,2)</f>
        <v>0</v>
      </c>
      <c r="BL227" s="16" t="s">
        <v>140</v>
      </c>
      <c r="BM227" s="16" t="s">
        <v>1667</v>
      </c>
    </row>
    <row r="228" spans="2:65" s="1" customFormat="1" ht="11.25">
      <c r="B228" s="33"/>
      <c r="C228" s="34"/>
      <c r="D228" s="187" t="s">
        <v>142</v>
      </c>
      <c r="E228" s="34"/>
      <c r="F228" s="188" t="s">
        <v>462</v>
      </c>
      <c r="G228" s="34"/>
      <c r="H228" s="34"/>
      <c r="I228" s="103"/>
      <c r="J228" s="34"/>
      <c r="K228" s="34"/>
      <c r="L228" s="37"/>
      <c r="M228" s="189"/>
      <c r="N228" s="59"/>
      <c r="O228" s="59"/>
      <c r="P228" s="59"/>
      <c r="Q228" s="59"/>
      <c r="R228" s="59"/>
      <c r="S228" s="59"/>
      <c r="T228" s="60"/>
      <c r="AT228" s="16" t="s">
        <v>142</v>
      </c>
      <c r="AU228" s="16" t="s">
        <v>81</v>
      </c>
    </row>
    <row r="229" spans="2:65" s="12" customFormat="1" ht="11.25">
      <c r="B229" s="200"/>
      <c r="C229" s="201"/>
      <c r="D229" s="187" t="s">
        <v>144</v>
      </c>
      <c r="E229" s="202" t="s">
        <v>1</v>
      </c>
      <c r="F229" s="203" t="s">
        <v>1668</v>
      </c>
      <c r="G229" s="201"/>
      <c r="H229" s="204">
        <v>88.186999999999998</v>
      </c>
      <c r="I229" s="205"/>
      <c r="J229" s="201"/>
      <c r="K229" s="201"/>
      <c r="L229" s="206"/>
      <c r="M229" s="207"/>
      <c r="N229" s="208"/>
      <c r="O229" s="208"/>
      <c r="P229" s="208"/>
      <c r="Q229" s="208"/>
      <c r="R229" s="208"/>
      <c r="S229" s="208"/>
      <c r="T229" s="209"/>
      <c r="AT229" s="210" t="s">
        <v>144</v>
      </c>
      <c r="AU229" s="210" t="s">
        <v>81</v>
      </c>
      <c r="AV229" s="12" t="s">
        <v>81</v>
      </c>
      <c r="AW229" s="12" t="s">
        <v>33</v>
      </c>
      <c r="AX229" s="12" t="s">
        <v>79</v>
      </c>
      <c r="AY229" s="210" t="s">
        <v>133</v>
      </c>
    </row>
    <row r="230" spans="2:65" s="1" customFormat="1" ht="16.5" customHeight="1">
      <c r="B230" s="33"/>
      <c r="C230" s="175" t="s">
        <v>332</v>
      </c>
      <c r="D230" s="175" t="s">
        <v>135</v>
      </c>
      <c r="E230" s="176" t="s">
        <v>466</v>
      </c>
      <c r="F230" s="177" t="s">
        <v>467</v>
      </c>
      <c r="G230" s="178" t="s">
        <v>211</v>
      </c>
      <c r="H230" s="179">
        <v>529.12199999999996</v>
      </c>
      <c r="I230" s="180"/>
      <c r="J230" s="181">
        <f>ROUND(I230*H230,2)</f>
        <v>0</v>
      </c>
      <c r="K230" s="177" t="s">
        <v>139</v>
      </c>
      <c r="L230" s="37"/>
      <c r="M230" s="182" t="s">
        <v>1</v>
      </c>
      <c r="N230" s="183" t="s">
        <v>43</v>
      </c>
      <c r="O230" s="59"/>
      <c r="P230" s="184">
        <f>O230*H230</f>
        <v>0</v>
      </c>
      <c r="Q230" s="184">
        <v>0</v>
      </c>
      <c r="R230" s="184">
        <f>Q230*H230</f>
        <v>0</v>
      </c>
      <c r="S230" s="184">
        <v>0</v>
      </c>
      <c r="T230" s="185">
        <f>S230*H230</f>
        <v>0</v>
      </c>
      <c r="AR230" s="16" t="s">
        <v>140</v>
      </c>
      <c r="AT230" s="16" t="s">
        <v>135</v>
      </c>
      <c r="AU230" s="16" t="s">
        <v>81</v>
      </c>
      <c r="AY230" s="16" t="s">
        <v>133</v>
      </c>
      <c r="BE230" s="186">
        <f>IF(N230="základní",J230,0)</f>
        <v>0</v>
      </c>
      <c r="BF230" s="186">
        <f>IF(N230="snížená",J230,0)</f>
        <v>0</v>
      </c>
      <c r="BG230" s="186">
        <f>IF(N230="zákl. přenesená",J230,0)</f>
        <v>0</v>
      </c>
      <c r="BH230" s="186">
        <f>IF(N230="sníž. přenesená",J230,0)</f>
        <v>0</v>
      </c>
      <c r="BI230" s="186">
        <f>IF(N230="nulová",J230,0)</f>
        <v>0</v>
      </c>
      <c r="BJ230" s="16" t="s">
        <v>79</v>
      </c>
      <c r="BK230" s="186">
        <f>ROUND(I230*H230,2)</f>
        <v>0</v>
      </c>
      <c r="BL230" s="16" t="s">
        <v>140</v>
      </c>
      <c r="BM230" s="16" t="s">
        <v>1669</v>
      </c>
    </row>
    <row r="231" spans="2:65" s="1" customFormat="1" ht="11.25">
      <c r="B231" s="33"/>
      <c r="C231" s="34"/>
      <c r="D231" s="187" t="s">
        <v>142</v>
      </c>
      <c r="E231" s="34"/>
      <c r="F231" s="188" t="s">
        <v>467</v>
      </c>
      <c r="G231" s="34"/>
      <c r="H231" s="34"/>
      <c r="I231" s="103"/>
      <c r="J231" s="34"/>
      <c r="K231" s="34"/>
      <c r="L231" s="37"/>
      <c r="M231" s="189"/>
      <c r="N231" s="59"/>
      <c r="O231" s="59"/>
      <c r="P231" s="59"/>
      <c r="Q231" s="59"/>
      <c r="R231" s="59"/>
      <c r="S231" s="59"/>
      <c r="T231" s="60"/>
      <c r="AT231" s="16" t="s">
        <v>142</v>
      </c>
      <c r="AU231" s="16" t="s">
        <v>81</v>
      </c>
    </row>
    <row r="232" spans="2:65" s="12" customFormat="1" ht="11.25">
      <c r="B232" s="200"/>
      <c r="C232" s="201"/>
      <c r="D232" s="187" t="s">
        <v>144</v>
      </c>
      <c r="E232" s="202" t="s">
        <v>1</v>
      </c>
      <c r="F232" s="203" t="s">
        <v>1670</v>
      </c>
      <c r="G232" s="201"/>
      <c r="H232" s="204">
        <v>529.12199999999996</v>
      </c>
      <c r="I232" s="205"/>
      <c r="J232" s="201"/>
      <c r="K232" s="201"/>
      <c r="L232" s="206"/>
      <c r="M232" s="207"/>
      <c r="N232" s="208"/>
      <c r="O232" s="208"/>
      <c r="P232" s="208"/>
      <c r="Q232" s="208"/>
      <c r="R232" s="208"/>
      <c r="S232" s="208"/>
      <c r="T232" s="209"/>
      <c r="AT232" s="210" t="s">
        <v>144</v>
      </c>
      <c r="AU232" s="210" t="s">
        <v>81</v>
      </c>
      <c r="AV232" s="12" t="s">
        <v>81</v>
      </c>
      <c r="AW232" s="12" t="s">
        <v>33</v>
      </c>
      <c r="AX232" s="12" t="s">
        <v>79</v>
      </c>
      <c r="AY232" s="210" t="s">
        <v>133</v>
      </c>
    </row>
    <row r="233" spans="2:65" s="1" customFormat="1" ht="16.5" customHeight="1">
      <c r="B233" s="33"/>
      <c r="C233" s="175" t="s">
        <v>346</v>
      </c>
      <c r="D233" s="175" t="s">
        <v>135</v>
      </c>
      <c r="E233" s="176" t="s">
        <v>471</v>
      </c>
      <c r="F233" s="177" t="s">
        <v>472</v>
      </c>
      <c r="G233" s="178" t="s">
        <v>211</v>
      </c>
      <c r="H233" s="179">
        <v>352.74900000000002</v>
      </c>
      <c r="I233" s="180"/>
      <c r="J233" s="181">
        <f>ROUND(I233*H233,2)</f>
        <v>0</v>
      </c>
      <c r="K233" s="177" t="s">
        <v>139</v>
      </c>
      <c r="L233" s="37"/>
      <c r="M233" s="182" t="s">
        <v>1</v>
      </c>
      <c r="N233" s="183" t="s">
        <v>43</v>
      </c>
      <c r="O233" s="59"/>
      <c r="P233" s="184">
        <f>O233*H233</f>
        <v>0</v>
      </c>
      <c r="Q233" s="184">
        <v>0</v>
      </c>
      <c r="R233" s="184">
        <f>Q233*H233</f>
        <v>0</v>
      </c>
      <c r="S233" s="184">
        <v>0</v>
      </c>
      <c r="T233" s="185">
        <f>S233*H233</f>
        <v>0</v>
      </c>
      <c r="AR233" s="16" t="s">
        <v>140</v>
      </c>
      <c r="AT233" s="16" t="s">
        <v>135</v>
      </c>
      <c r="AU233" s="16" t="s">
        <v>81</v>
      </c>
      <c r="AY233" s="16" t="s">
        <v>133</v>
      </c>
      <c r="BE233" s="186">
        <f>IF(N233="základní",J233,0)</f>
        <v>0</v>
      </c>
      <c r="BF233" s="186">
        <f>IF(N233="snížená",J233,0)</f>
        <v>0</v>
      </c>
      <c r="BG233" s="186">
        <f>IF(N233="zákl. přenesená",J233,0)</f>
        <v>0</v>
      </c>
      <c r="BH233" s="186">
        <f>IF(N233="sníž. přenesená",J233,0)</f>
        <v>0</v>
      </c>
      <c r="BI233" s="186">
        <f>IF(N233="nulová",J233,0)</f>
        <v>0</v>
      </c>
      <c r="BJ233" s="16" t="s">
        <v>79</v>
      </c>
      <c r="BK233" s="186">
        <f>ROUND(I233*H233,2)</f>
        <v>0</v>
      </c>
      <c r="BL233" s="16" t="s">
        <v>140</v>
      </c>
      <c r="BM233" s="16" t="s">
        <v>1671</v>
      </c>
    </row>
    <row r="234" spans="2:65" s="1" customFormat="1" ht="11.25">
      <c r="B234" s="33"/>
      <c r="C234" s="34"/>
      <c r="D234" s="187" t="s">
        <v>142</v>
      </c>
      <c r="E234" s="34"/>
      <c r="F234" s="188" t="s">
        <v>472</v>
      </c>
      <c r="G234" s="34"/>
      <c r="H234" s="34"/>
      <c r="I234" s="103"/>
      <c r="J234" s="34"/>
      <c r="K234" s="34"/>
      <c r="L234" s="37"/>
      <c r="M234" s="189"/>
      <c r="N234" s="59"/>
      <c r="O234" s="59"/>
      <c r="P234" s="59"/>
      <c r="Q234" s="59"/>
      <c r="R234" s="59"/>
      <c r="S234" s="59"/>
      <c r="T234" s="60"/>
      <c r="AT234" s="16" t="s">
        <v>142</v>
      </c>
      <c r="AU234" s="16" t="s">
        <v>81</v>
      </c>
    </row>
    <row r="235" spans="2:65" s="12" customFormat="1" ht="11.25">
      <c r="B235" s="200"/>
      <c r="C235" s="201"/>
      <c r="D235" s="187" t="s">
        <v>144</v>
      </c>
      <c r="E235" s="202" t="s">
        <v>1</v>
      </c>
      <c r="F235" s="203" t="s">
        <v>1672</v>
      </c>
      <c r="G235" s="201"/>
      <c r="H235" s="204">
        <v>352.74900000000002</v>
      </c>
      <c r="I235" s="205"/>
      <c r="J235" s="201"/>
      <c r="K235" s="201"/>
      <c r="L235" s="206"/>
      <c r="M235" s="207"/>
      <c r="N235" s="208"/>
      <c r="O235" s="208"/>
      <c r="P235" s="208"/>
      <c r="Q235" s="208"/>
      <c r="R235" s="208"/>
      <c r="S235" s="208"/>
      <c r="T235" s="209"/>
      <c r="AT235" s="210" t="s">
        <v>144</v>
      </c>
      <c r="AU235" s="210" t="s">
        <v>81</v>
      </c>
      <c r="AV235" s="12" t="s">
        <v>81</v>
      </c>
      <c r="AW235" s="12" t="s">
        <v>33</v>
      </c>
      <c r="AX235" s="12" t="s">
        <v>79</v>
      </c>
      <c r="AY235" s="210" t="s">
        <v>133</v>
      </c>
    </row>
    <row r="236" spans="2:65" s="1" customFormat="1" ht="16.5" customHeight="1">
      <c r="B236" s="33"/>
      <c r="C236" s="175" t="s">
        <v>353</v>
      </c>
      <c r="D236" s="175" t="s">
        <v>135</v>
      </c>
      <c r="E236" s="176" t="s">
        <v>476</v>
      </c>
      <c r="F236" s="177" t="s">
        <v>477</v>
      </c>
      <c r="G236" s="178" t="s">
        <v>211</v>
      </c>
      <c r="H236" s="179">
        <v>281.125</v>
      </c>
      <c r="I236" s="180"/>
      <c r="J236" s="181">
        <f>ROUND(I236*H236,2)</f>
        <v>0</v>
      </c>
      <c r="K236" s="177" t="s">
        <v>139</v>
      </c>
      <c r="L236" s="37"/>
      <c r="M236" s="182" t="s">
        <v>1</v>
      </c>
      <c r="N236" s="183" t="s">
        <v>43</v>
      </c>
      <c r="O236" s="59"/>
      <c r="P236" s="184">
        <f>O236*H236</f>
        <v>0</v>
      </c>
      <c r="Q236" s="184">
        <v>0</v>
      </c>
      <c r="R236" s="184">
        <f>Q236*H236</f>
        <v>0</v>
      </c>
      <c r="S236" s="184">
        <v>0</v>
      </c>
      <c r="T236" s="185">
        <f>S236*H236</f>
        <v>0</v>
      </c>
      <c r="AR236" s="16" t="s">
        <v>140</v>
      </c>
      <c r="AT236" s="16" t="s">
        <v>135</v>
      </c>
      <c r="AU236" s="16" t="s">
        <v>81</v>
      </c>
      <c r="AY236" s="16" t="s">
        <v>133</v>
      </c>
      <c r="BE236" s="186">
        <f>IF(N236="základní",J236,0)</f>
        <v>0</v>
      </c>
      <c r="BF236" s="186">
        <f>IF(N236="snížená",J236,0)</f>
        <v>0</v>
      </c>
      <c r="BG236" s="186">
        <f>IF(N236="zákl. přenesená",J236,0)</f>
        <v>0</v>
      </c>
      <c r="BH236" s="186">
        <f>IF(N236="sníž. přenesená",J236,0)</f>
        <v>0</v>
      </c>
      <c r="BI236" s="186">
        <f>IF(N236="nulová",J236,0)</f>
        <v>0</v>
      </c>
      <c r="BJ236" s="16" t="s">
        <v>79</v>
      </c>
      <c r="BK236" s="186">
        <f>ROUND(I236*H236,2)</f>
        <v>0</v>
      </c>
      <c r="BL236" s="16" t="s">
        <v>140</v>
      </c>
      <c r="BM236" s="16" t="s">
        <v>1673</v>
      </c>
    </row>
    <row r="237" spans="2:65" s="1" customFormat="1" ht="11.25">
      <c r="B237" s="33"/>
      <c r="C237" s="34"/>
      <c r="D237" s="187" t="s">
        <v>142</v>
      </c>
      <c r="E237" s="34"/>
      <c r="F237" s="188" t="s">
        <v>477</v>
      </c>
      <c r="G237" s="34"/>
      <c r="H237" s="34"/>
      <c r="I237" s="103"/>
      <c r="J237" s="34"/>
      <c r="K237" s="34"/>
      <c r="L237" s="37"/>
      <c r="M237" s="189"/>
      <c r="N237" s="59"/>
      <c r="O237" s="59"/>
      <c r="P237" s="59"/>
      <c r="Q237" s="59"/>
      <c r="R237" s="59"/>
      <c r="S237" s="59"/>
      <c r="T237" s="60"/>
      <c r="AT237" s="16" t="s">
        <v>142</v>
      </c>
      <c r="AU237" s="16" t="s">
        <v>81</v>
      </c>
    </row>
    <row r="238" spans="2:65" s="11" customFormat="1" ht="11.25">
      <c r="B238" s="190"/>
      <c r="C238" s="191"/>
      <c r="D238" s="187" t="s">
        <v>144</v>
      </c>
      <c r="E238" s="192" t="s">
        <v>1</v>
      </c>
      <c r="F238" s="193" t="s">
        <v>1622</v>
      </c>
      <c r="G238" s="191"/>
      <c r="H238" s="192" t="s">
        <v>1</v>
      </c>
      <c r="I238" s="194"/>
      <c r="J238" s="191"/>
      <c r="K238" s="191"/>
      <c r="L238" s="195"/>
      <c r="M238" s="196"/>
      <c r="N238" s="197"/>
      <c r="O238" s="197"/>
      <c r="P238" s="197"/>
      <c r="Q238" s="197"/>
      <c r="R238" s="197"/>
      <c r="S238" s="197"/>
      <c r="T238" s="198"/>
      <c r="AT238" s="199" t="s">
        <v>144</v>
      </c>
      <c r="AU238" s="199" t="s">
        <v>81</v>
      </c>
      <c r="AV238" s="11" t="s">
        <v>79</v>
      </c>
      <c r="AW238" s="11" t="s">
        <v>33</v>
      </c>
      <c r="AX238" s="11" t="s">
        <v>72</v>
      </c>
      <c r="AY238" s="199" t="s">
        <v>133</v>
      </c>
    </row>
    <row r="239" spans="2:65" s="12" customFormat="1" ht="11.25">
      <c r="B239" s="200"/>
      <c r="C239" s="201"/>
      <c r="D239" s="187" t="s">
        <v>144</v>
      </c>
      <c r="E239" s="202" t="s">
        <v>1</v>
      </c>
      <c r="F239" s="203" t="s">
        <v>1674</v>
      </c>
      <c r="G239" s="201"/>
      <c r="H239" s="204">
        <v>47.28</v>
      </c>
      <c r="I239" s="205"/>
      <c r="J239" s="201"/>
      <c r="K239" s="201"/>
      <c r="L239" s="206"/>
      <c r="M239" s="207"/>
      <c r="N239" s="208"/>
      <c r="O239" s="208"/>
      <c r="P239" s="208"/>
      <c r="Q239" s="208"/>
      <c r="R239" s="208"/>
      <c r="S239" s="208"/>
      <c r="T239" s="209"/>
      <c r="AT239" s="210" t="s">
        <v>144</v>
      </c>
      <c r="AU239" s="210" t="s">
        <v>81</v>
      </c>
      <c r="AV239" s="12" t="s">
        <v>81</v>
      </c>
      <c r="AW239" s="12" t="s">
        <v>33</v>
      </c>
      <c r="AX239" s="12" t="s">
        <v>72</v>
      </c>
      <c r="AY239" s="210" t="s">
        <v>133</v>
      </c>
    </row>
    <row r="240" spans="2:65" s="12" customFormat="1" ht="11.25">
      <c r="B240" s="200"/>
      <c r="C240" s="201"/>
      <c r="D240" s="187" t="s">
        <v>144</v>
      </c>
      <c r="E240" s="202" t="s">
        <v>1</v>
      </c>
      <c r="F240" s="203" t="s">
        <v>1675</v>
      </c>
      <c r="G240" s="201"/>
      <c r="H240" s="204">
        <v>113.872</v>
      </c>
      <c r="I240" s="205"/>
      <c r="J240" s="201"/>
      <c r="K240" s="201"/>
      <c r="L240" s="206"/>
      <c r="M240" s="207"/>
      <c r="N240" s="208"/>
      <c r="O240" s="208"/>
      <c r="P240" s="208"/>
      <c r="Q240" s="208"/>
      <c r="R240" s="208"/>
      <c r="S240" s="208"/>
      <c r="T240" s="209"/>
      <c r="AT240" s="210" t="s">
        <v>144</v>
      </c>
      <c r="AU240" s="210" t="s">
        <v>81</v>
      </c>
      <c r="AV240" s="12" t="s">
        <v>81</v>
      </c>
      <c r="AW240" s="12" t="s">
        <v>33</v>
      </c>
      <c r="AX240" s="12" t="s">
        <v>72</v>
      </c>
      <c r="AY240" s="210" t="s">
        <v>133</v>
      </c>
    </row>
    <row r="241" spans="2:65" s="12" customFormat="1" ht="11.25">
      <c r="B241" s="200"/>
      <c r="C241" s="201"/>
      <c r="D241" s="187" t="s">
        <v>144</v>
      </c>
      <c r="E241" s="202" t="s">
        <v>1</v>
      </c>
      <c r="F241" s="203" t="s">
        <v>1676</v>
      </c>
      <c r="G241" s="201"/>
      <c r="H241" s="204">
        <v>63.72</v>
      </c>
      <c r="I241" s="205"/>
      <c r="J241" s="201"/>
      <c r="K241" s="201"/>
      <c r="L241" s="206"/>
      <c r="M241" s="207"/>
      <c r="N241" s="208"/>
      <c r="O241" s="208"/>
      <c r="P241" s="208"/>
      <c r="Q241" s="208"/>
      <c r="R241" s="208"/>
      <c r="S241" s="208"/>
      <c r="T241" s="209"/>
      <c r="AT241" s="210" t="s">
        <v>144</v>
      </c>
      <c r="AU241" s="210" t="s">
        <v>81</v>
      </c>
      <c r="AV241" s="12" t="s">
        <v>81</v>
      </c>
      <c r="AW241" s="12" t="s">
        <v>33</v>
      </c>
      <c r="AX241" s="12" t="s">
        <v>72</v>
      </c>
      <c r="AY241" s="210" t="s">
        <v>133</v>
      </c>
    </row>
    <row r="242" spans="2:65" s="12" customFormat="1" ht="11.25">
      <c r="B242" s="200"/>
      <c r="C242" s="201"/>
      <c r="D242" s="187" t="s">
        <v>144</v>
      </c>
      <c r="E242" s="202" t="s">
        <v>1</v>
      </c>
      <c r="F242" s="203" t="s">
        <v>1677</v>
      </c>
      <c r="G242" s="201"/>
      <c r="H242" s="204">
        <v>9.4760000000000009</v>
      </c>
      <c r="I242" s="205"/>
      <c r="J242" s="201"/>
      <c r="K242" s="201"/>
      <c r="L242" s="206"/>
      <c r="M242" s="207"/>
      <c r="N242" s="208"/>
      <c r="O242" s="208"/>
      <c r="P242" s="208"/>
      <c r="Q242" s="208"/>
      <c r="R242" s="208"/>
      <c r="S242" s="208"/>
      <c r="T242" s="209"/>
      <c r="AT242" s="210" t="s">
        <v>144</v>
      </c>
      <c r="AU242" s="210" t="s">
        <v>81</v>
      </c>
      <c r="AV242" s="12" t="s">
        <v>81</v>
      </c>
      <c r="AW242" s="12" t="s">
        <v>33</v>
      </c>
      <c r="AX242" s="12" t="s">
        <v>72</v>
      </c>
      <c r="AY242" s="210" t="s">
        <v>133</v>
      </c>
    </row>
    <row r="243" spans="2:65" s="12" customFormat="1" ht="11.25">
      <c r="B243" s="200"/>
      <c r="C243" s="201"/>
      <c r="D243" s="187" t="s">
        <v>144</v>
      </c>
      <c r="E243" s="202" t="s">
        <v>1</v>
      </c>
      <c r="F243" s="203" t="s">
        <v>1678</v>
      </c>
      <c r="G243" s="201"/>
      <c r="H243" s="204">
        <v>20.087</v>
      </c>
      <c r="I243" s="205"/>
      <c r="J243" s="201"/>
      <c r="K243" s="201"/>
      <c r="L243" s="206"/>
      <c r="M243" s="207"/>
      <c r="N243" s="208"/>
      <c r="O243" s="208"/>
      <c r="P243" s="208"/>
      <c r="Q243" s="208"/>
      <c r="R243" s="208"/>
      <c r="S243" s="208"/>
      <c r="T243" s="209"/>
      <c r="AT243" s="210" t="s">
        <v>144</v>
      </c>
      <c r="AU243" s="210" t="s">
        <v>81</v>
      </c>
      <c r="AV243" s="12" t="s">
        <v>81</v>
      </c>
      <c r="AW243" s="12" t="s">
        <v>33</v>
      </c>
      <c r="AX243" s="12" t="s">
        <v>72</v>
      </c>
      <c r="AY243" s="210" t="s">
        <v>133</v>
      </c>
    </row>
    <row r="244" spans="2:65" s="12" customFormat="1" ht="11.25">
      <c r="B244" s="200"/>
      <c r="C244" s="201"/>
      <c r="D244" s="187" t="s">
        <v>144</v>
      </c>
      <c r="E244" s="202" t="s">
        <v>1</v>
      </c>
      <c r="F244" s="203" t="s">
        <v>1679</v>
      </c>
      <c r="G244" s="201"/>
      <c r="H244" s="204">
        <v>6.8540000000000001</v>
      </c>
      <c r="I244" s="205"/>
      <c r="J244" s="201"/>
      <c r="K244" s="201"/>
      <c r="L244" s="206"/>
      <c r="M244" s="207"/>
      <c r="N244" s="208"/>
      <c r="O244" s="208"/>
      <c r="P244" s="208"/>
      <c r="Q244" s="208"/>
      <c r="R244" s="208"/>
      <c r="S244" s="208"/>
      <c r="T244" s="209"/>
      <c r="AT244" s="210" t="s">
        <v>144</v>
      </c>
      <c r="AU244" s="210" t="s">
        <v>81</v>
      </c>
      <c r="AV244" s="12" t="s">
        <v>81</v>
      </c>
      <c r="AW244" s="12" t="s">
        <v>33</v>
      </c>
      <c r="AX244" s="12" t="s">
        <v>72</v>
      </c>
      <c r="AY244" s="210" t="s">
        <v>133</v>
      </c>
    </row>
    <row r="245" spans="2:65" s="12" customFormat="1" ht="11.25">
      <c r="B245" s="200"/>
      <c r="C245" s="201"/>
      <c r="D245" s="187" t="s">
        <v>144</v>
      </c>
      <c r="E245" s="202" t="s">
        <v>1</v>
      </c>
      <c r="F245" s="203" t="s">
        <v>1680</v>
      </c>
      <c r="G245" s="201"/>
      <c r="H245" s="204">
        <v>0.97599999999999998</v>
      </c>
      <c r="I245" s="205"/>
      <c r="J245" s="201"/>
      <c r="K245" s="201"/>
      <c r="L245" s="206"/>
      <c r="M245" s="207"/>
      <c r="N245" s="208"/>
      <c r="O245" s="208"/>
      <c r="P245" s="208"/>
      <c r="Q245" s="208"/>
      <c r="R245" s="208"/>
      <c r="S245" s="208"/>
      <c r="T245" s="209"/>
      <c r="AT245" s="210" t="s">
        <v>144</v>
      </c>
      <c r="AU245" s="210" t="s">
        <v>81</v>
      </c>
      <c r="AV245" s="12" t="s">
        <v>81</v>
      </c>
      <c r="AW245" s="12" t="s">
        <v>33</v>
      </c>
      <c r="AX245" s="12" t="s">
        <v>72</v>
      </c>
      <c r="AY245" s="210" t="s">
        <v>133</v>
      </c>
    </row>
    <row r="246" spans="2:65" s="12" customFormat="1" ht="11.25">
      <c r="B246" s="200"/>
      <c r="C246" s="201"/>
      <c r="D246" s="187" t="s">
        <v>144</v>
      </c>
      <c r="E246" s="202" t="s">
        <v>1</v>
      </c>
      <c r="F246" s="203" t="s">
        <v>1681</v>
      </c>
      <c r="G246" s="201"/>
      <c r="H246" s="204">
        <v>18.86</v>
      </c>
      <c r="I246" s="205"/>
      <c r="J246" s="201"/>
      <c r="K246" s="201"/>
      <c r="L246" s="206"/>
      <c r="M246" s="207"/>
      <c r="N246" s="208"/>
      <c r="O246" s="208"/>
      <c r="P246" s="208"/>
      <c r="Q246" s="208"/>
      <c r="R246" s="208"/>
      <c r="S246" s="208"/>
      <c r="T246" s="209"/>
      <c r="AT246" s="210" t="s">
        <v>144</v>
      </c>
      <c r="AU246" s="210" t="s">
        <v>81</v>
      </c>
      <c r="AV246" s="12" t="s">
        <v>81</v>
      </c>
      <c r="AW246" s="12" t="s">
        <v>33</v>
      </c>
      <c r="AX246" s="12" t="s">
        <v>72</v>
      </c>
      <c r="AY246" s="210" t="s">
        <v>133</v>
      </c>
    </row>
    <row r="247" spans="2:65" s="13" customFormat="1" ht="11.25">
      <c r="B247" s="211"/>
      <c r="C247" s="212"/>
      <c r="D247" s="187" t="s">
        <v>144</v>
      </c>
      <c r="E247" s="213" t="s">
        <v>1</v>
      </c>
      <c r="F247" s="214" t="s">
        <v>149</v>
      </c>
      <c r="G247" s="212"/>
      <c r="H247" s="215">
        <v>281.125</v>
      </c>
      <c r="I247" s="216"/>
      <c r="J247" s="212"/>
      <c r="K247" s="212"/>
      <c r="L247" s="217"/>
      <c r="M247" s="218"/>
      <c r="N247" s="219"/>
      <c r="O247" s="219"/>
      <c r="P247" s="219"/>
      <c r="Q247" s="219"/>
      <c r="R247" s="219"/>
      <c r="S247" s="219"/>
      <c r="T247" s="220"/>
      <c r="AT247" s="221" t="s">
        <v>144</v>
      </c>
      <c r="AU247" s="221" t="s">
        <v>81</v>
      </c>
      <c r="AV247" s="13" t="s">
        <v>140</v>
      </c>
      <c r="AW247" s="13" t="s">
        <v>33</v>
      </c>
      <c r="AX247" s="13" t="s">
        <v>79</v>
      </c>
      <c r="AY247" s="221" t="s">
        <v>133</v>
      </c>
    </row>
    <row r="248" spans="2:65" s="1" customFormat="1" ht="16.5" customHeight="1">
      <c r="B248" s="33"/>
      <c r="C248" s="222" t="s">
        <v>360</v>
      </c>
      <c r="D248" s="222" t="s">
        <v>505</v>
      </c>
      <c r="E248" s="223" t="s">
        <v>506</v>
      </c>
      <c r="F248" s="224" t="s">
        <v>507</v>
      </c>
      <c r="G248" s="225" t="s">
        <v>508</v>
      </c>
      <c r="H248" s="226">
        <v>434.81</v>
      </c>
      <c r="I248" s="227"/>
      <c r="J248" s="228">
        <f>ROUND(I248*H248,2)</f>
        <v>0</v>
      </c>
      <c r="K248" s="224" t="s">
        <v>159</v>
      </c>
      <c r="L248" s="229"/>
      <c r="M248" s="230" t="s">
        <v>1</v>
      </c>
      <c r="N248" s="231" t="s">
        <v>43</v>
      </c>
      <c r="O248" s="59"/>
      <c r="P248" s="184">
        <f>O248*H248</f>
        <v>0</v>
      </c>
      <c r="Q248" s="184">
        <v>1</v>
      </c>
      <c r="R248" s="184">
        <f>Q248*H248</f>
        <v>434.81</v>
      </c>
      <c r="S248" s="184">
        <v>0</v>
      </c>
      <c r="T248" s="185">
        <f>S248*H248</f>
        <v>0</v>
      </c>
      <c r="AR248" s="16" t="s">
        <v>188</v>
      </c>
      <c r="AT248" s="16" t="s">
        <v>505</v>
      </c>
      <c r="AU248" s="16" t="s">
        <v>81</v>
      </c>
      <c r="AY248" s="16" t="s">
        <v>133</v>
      </c>
      <c r="BE248" s="186">
        <f>IF(N248="základní",J248,0)</f>
        <v>0</v>
      </c>
      <c r="BF248" s="186">
        <f>IF(N248="snížená",J248,0)</f>
        <v>0</v>
      </c>
      <c r="BG248" s="186">
        <f>IF(N248="zákl. přenesená",J248,0)</f>
        <v>0</v>
      </c>
      <c r="BH248" s="186">
        <f>IF(N248="sníž. přenesená",J248,0)</f>
        <v>0</v>
      </c>
      <c r="BI248" s="186">
        <f>IF(N248="nulová",J248,0)</f>
        <v>0</v>
      </c>
      <c r="BJ248" s="16" t="s">
        <v>79</v>
      </c>
      <c r="BK248" s="186">
        <f>ROUND(I248*H248,2)</f>
        <v>0</v>
      </c>
      <c r="BL248" s="16" t="s">
        <v>140</v>
      </c>
      <c r="BM248" s="16" t="s">
        <v>1682</v>
      </c>
    </row>
    <row r="249" spans="2:65" s="1" customFormat="1" ht="11.25">
      <c r="B249" s="33"/>
      <c r="C249" s="34"/>
      <c r="D249" s="187" t="s">
        <v>142</v>
      </c>
      <c r="E249" s="34"/>
      <c r="F249" s="188" t="s">
        <v>510</v>
      </c>
      <c r="G249" s="34"/>
      <c r="H249" s="34"/>
      <c r="I249" s="103"/>
      <c r="J249" s="34"/>
      <c r="K249" s="34"/>
      <c r="L249" s="37"/>
      <c r="M249" s="189"/>
      <c r="N249" s="59"/>
      <c r="O249" s="59"/>
      <c r="P249" s="59"/>
      <c r="Q249" s="59"/>
      <c r="R249" s="59"/>
      <c r="S249" s="59"/>
      <c r="T249" s="60"/>
      <c r="AT249" s="16" t="s">
        <v>142</v>
      </c>
      <c r="AU249" s="16" t="s">
        <v>81</v>
      </c>
    </row>
    <row r="250" spans="2:65" s="11" customFormat="1" ht="11.25">
      <c r="B250" s="190"/>
      <c r="C250" s="191"/>
      <c r="D250" s="187" t="s">
        <v>144</v>
      </c>
      <c r="E250" s="192" t="s">
        <v>1</v>
      </c>
      <c r="F250" s="193" t="s">
        <v>1622</v>
      </c>
      <c r="G250" s="191"/>
      <c r="H250" s="192" t="s">
        <v>1</v>
      </c>
      <c r="I250" s="194"/>
      <c r="J250" s="191"/>
      <c r="K250" s="191"/>
      <c r="L250" s="195"/>
      <c r="M250" s="196"/>
      <c r="N250" s="197"/>
      <c r="O250" s="197"/>
      <c r="P250" s="197"/>
      <c r="Q250" s="197"/>
      <c r="R250" s="197"/>
      <c r="S250" s="197"/>
      <c r="T250" s="198"/>
      <c r="AT250" s="199" t="s">
        <v>144</v>
      </c>
      <c r="AU250" s="199" t="s">
        <v>81</v>
      </c>
      <c r="AV250" s="11" t="s">
        <v>79</v>
      </c>
      <c r="AW250" s="11" t="s">
        <v>33</v>
      </c>
      <c r="AX250" s="11" t="s">
        <v>72</v>
      </c>
      <c r="AY250" s="199" t="s">
        <v>133</v>
      </c>
    </row>
    <row r="251" spans="2:65" s="12" customFormat="1" ht="11.25">
      <c r="B251" s="200"/>
      <c r="C251" s="201"/>
      <c r="D251" s="187" t="s">
        <v>144</v>
      </c>
      <c r="E251" s="202" t="s">
        <v>1</v>
      </c>
      <c r="F251" s="203" t="s">
        <v>1674</v>
      </c>
      <c r="G251" s="201"/>
      <c r="H251" s="204">
        <v>47.28</v>
      </c>
      <c r="I251" s="205"/>
      <c r="J251" s="201"/>
      <c r="K251" s="201"/>
      <c r="L251" s="206"/>
      <c r="M251" s="207"/>
      <c r="N251" s="208"/>
      <c r="O251" s="208"/>
      <c r="P251" s="208"/>
      <c r="Q251" s="208"/>
      <c r="R251" s="208"/>
      <c r="S251" s="208"/>
      <c r="T251" s="209"/>
      <c r="AT251" s="210" t="s">
        <v>144</v>
      </c>
      <c r="AU251" s="210" t="s">
        <v>81</v>
      </c>
      <c r="AV251" s="12" t="s">
        <v>81</v>
      </c>
      <c r="AW251" s="12" t="s">
        <v>33</v>
      </c>
      <c r="AX251" s="12" t="s">
        <v>72</v>
      </c>
      <c r="AY251" s="210" t="s">
        <v>133</v>
      </c>
    </row>
    <row r="252" spans="2:65" s="12" customFormat="1" ht="11.25">
      <c r="B252" s="200"/>
      <c r="C252" s="201"/>
      <c r="D252" s="187" t="s">
        <v>144</v>
      </c>
      <c r="E252" s="202" t="s">
        <v>1</v>
      </c>
      <c r="F252" s="203" t="s">
        <v>1675</v>
      </c>
      <c r="G252" s="201"/>
      <c r="H252" s="204">
        <v>113.872</v>
      </c>
      <c r="I252" s="205"/>
      <c r="J252" s="201"/>
      <c r="K252" s="201"/>
      <c r="L252" s="206"/>
      <c r="M252" s="207"/>
      <c r="N252" s="208"/>
      <c r="O252" s="208"/>
      <c r="P252" s="208"/>
      <c r="Q252" s="208"/>
      <c r="R252" s="208"/>
      <c r="S252" s="208"/>
      <c r="T252" s="209"/>
      <c r="AT252" s="210" t="s">
        <v>144</v>
      </c>
      <c r="AU252" s="210" t="s">
        <v>81</v>
      </c>
      <c r="AV252" s="12" t="s">
        <v>81</v>
      </c>
      <c r="AW252" s="12" t="s">
        <v>33</v>
      </c>
      <c r="AX252" s="12" t="s">
        <v>72</v>
      </c>
      <c r="AY252" s="210" t="s">
        <v>133</v>
      </c>
    </row>
    <row r="253" spans="2:65" s="12" customFormat="1" ht="11.25">
      <c r="B253" s="200"/>
      <c r="C253" s="201"/>
      <c r="D253" s="187" t="s">
        <v>144</v>
      </c>
      <c r="E253" s="202" t="s">
        <v>1</v>
      </c>
      <c r="F253" s="203" t="s">
        <v>1677</v>
      </c>
      <c r="G253" s="201"/>
      <c r="H253" s="204">
        <v>9.4760000000000009</v>
      </c>
      <c r="I253" s="205"/>
      <c r="J253" s="201"/>
      <c r="K253" s="201"/>
      <c r="L253" s="206"/>
      <c r="M253" s="207"/>
      <c r="N253" s="208"/>
      <c r="O253" s="208"/>
      <c r="P253" s="208"/>
      <c r="Q253" s="208"/>
      <c r="R253" s="208"/>
      <c r="S253" s="208"/>
      <c r="T253" s="209"/>
      <c r="AT253" s="210" t="s">
        <v>144</v>
      </c>
      <c r="AU253" s="210" t="s">
        <v>81</v>
      </c>
      <c r="AV253" s="12" t="s">
        <v>81</v>
      </c>
      <c r="AW253" s="12" t="s">
        <v>33</v>
      </c>
      <c r="AX253" s="12" t="s">
        <v>72</v>
      </c>
      <c r="AY253" s="210" t="s">
        <v>133</v>
      </c>
    </row>
    <row r="254" spans="2:65" s="12" customFormat="1" ht="11.25">
      <c r="B254" s="200"/>
      <c r="C254" s="201"/>
      <c r="D254" s="187" t="s">
        <v>144</v>
      </c>
      <c r="E254" s="202" t="s">
        <v>1</v>
      </c>
      <c r="F254" s="203" t="s">
        <v>1678</v>
      </c>
      <c r="G254" s="201"/>
      <c r="H254" s="204">
        <v>20.087</v>
      </c>
      <c r="I254" s="205"/>
      <c r="J254" s="201"/>
      <c r="K254" s="201"/>
      <c r="L254" s="206"/>
      <c r="M254" s="207"/>
      <c r="N254" s="208"/>
      <c r="O254" s="208"/>
      <c r="P254" s="208"/>
      <c r="Q254" s="208"/>
      <c r="R254" s="208"/>
      <c r="S254" s="208"/>
      <c r="T254" s="209"/>
      <c r="AT254" s="210" t="s">
        <v>144</v>
      </c>
      <c r="AU254" s="210" t="s">
        <v>81</v>
      </c>
      <c r="AV254" s="12" t="s">
        <v>81</v>
      </c>
      <c r="AW254" s="12" t="s">
        <v>33</v>
      </c>
      <c r="AX254" s="12" t="s">
        <v>72</v>
      </c>
      <c r="AY254" s="210" t="s">
        <v>133</v>
      </c>
    </row>
    <row r="255" spans="2:65" s="12" customFormat="1" ht="11.25">
      <c r="B255" s="200"/>
      <c r="C255" s="201"/>
      <c r="D255" s="187" t="s">
        <v>144</v>
      </c>
      <c r="E255" s="202" t="s">
        <v>1</v>
      </c>
      <c r="F255" s="203" t="s">
        <v>1679</v>
      </c>
      <c r="G255" s="201"/>
      <c r="H255" s="204">
        <v>6.8540000000000001</v>
      </c>
      <c r="I255" s="205"/>
      <c r="J255" s="201"/>
      <c r="K255" s="201"/>
      <c r="L255" s="206"/>
      <c r="M255" s="207"/>
      <c r="N255" s="208"/>
      <c r="O255" s="208"/>
      <c r="P255" s="208"/>
      <c r="Q255" s="208"/>
      <c r="R255" s="208"/>
      <c r="S255" s="208"/>
      <c r="T255" s="209"/>
      <c r="AT255" s="210" t="s">
        <v>144</v>
      </c>
      <c r="AU255" s="210" t="s">
        <v>81</v>
      </c>
      <c r="AV255" s="12" t="s">
        <v>81</v>
      </c>
      <c r="AW255" s="12" t="s">
        <v>33</v>
      </c>
      <c r="AX255" s="12" t="s">
        <v>72</v>
      </c>
      <c r="AY255" s="210" t="s">
        <v>133</v>
      </c>
    </row>
    <row r="256" spans="2:65" s="12" customFormat="1" ht="11.25">
      <c r="B256" s="200"/>
      <c r="C256" s="201"/>
      <c r="D256" s="187" t="s">
        <v>144</v>
      </c>
      <c r="E256" s="202" t="s">
        <v>1</v>
      </c>
      <c r="F256" s="203" t="s">
        <v>1680</v>
      </c>
      <c r="G256" s="201"/>
      <c r="H256" s="204">
        <v>0.97599999999999998</v>
      </c>
      <c r="I256" s="205"/>
      <c r="J256" s="201"/>
      <c r="K256" s="201"/>
      <c r="L256" s="206"/>
      <c r="M256" s="207"/>
      <c r="N256" s="208"/>
      <c r="O256" s="208"/>
      <c r="P256" s="208"/>
      <c r="Q256" s="208"/>
      <c r="R256" s="208"/>
      <c r="S256" s="208"/>
      <c r="T256" s="209"/>
      <c r="AT256" s="210" t="s">
        <v>144</v>
      </c>
      <c r="AU256" s="210" t="s">
        <v>81</v>
      </c>
      <c r="AV256" s="12" t="s">
        <v>81</v>
      </c>
      <c r="AW256" s="12" t="s">
        <v>33</v>
      </c>
      <c r="AX256" s="12" t="s">
        <v>72</v>
      </c>
      <c r="AY256" s="210" t="s">
        <v>133</v>
      </c>
    </row>
    <row r="257" spans="2:65" s="12" customFormat="1" ht="11.25">
      <c r="B257" s="200"/>
      <c r="C257" s="201"/>
      <c r="D257" s="187" t="s">
        <v>144</v>
      </c>
      <c r="E257" s="202" t="s">
        <v>1</v>
      </c>
      <c r="F257" s="203" t="s">
        <v>1681</v>
      </c>
      <c r="G257" s="201"/>
      <c r="H257" s="204">
        <v>18.86</v>
      </c>
      <c r="I257" s="205"/>
      <c r="J257" s="201"/>
      <c r="K257" s="201"/>
      <c r="L257" s="206"/>
      <c r="M257" s="207"/>
      <c r="N257" s="208"/>
      <c r="O257" s="208"/>
      <c r="P257" s="208"/>
      <c r="Q257" s="208"/>
      <c r="R257" s="208"/>
      <c r="S257" s="208"/>
      <c r="T257" s="209"/>
      <c r="AT257" s="210" t="s">
        <v>144</v>
      </c>
      <c r="AU257" s="210" t="s">
        <v>81</v>
      </c>
      <c r="AV257" s="12" t="s">
        <v>81</v>
      </c>
      <c r="AW257" s="12" t="s">
        <v>33</v>
      </c>
      <c r="AX257" s="12" t="s">
        <v>72</v>
      </c>
      <c r="AY257" s="210" t="s">
        <v>133</v>
      </c>
    </row>
    <row r="258" spans="2:65" s="13" customFormat="1" ht="11.25">
      <c r="B258" s="211"/>
      <c r="C258" s="212"/>
      <c r="D258" s="187" t="s">
        <v>144</v>
      </c>
      <c r="E258" s="213" t="s">
        <v>1</v>
      </c>
      <c r="F258" s="214" t="s">
        <v>149</v>
      </c>
      <c r="G258" s="212"/>
      <c r="H258" s="215">
        <v>217.405</v>
      </c>
      <c r="I258" s="216"/>
      <c r="J258" s="212"/>
      <c r="K258" s="212"/>
      <c r="L258" s="217"/>
      <c r="M258" s="218"/>
      <c r="N258" s="219"/>
      <c r="O258" s="219"/>
      <c r="P258" s="219"/>
      <c r="Q258" s="219"/>
      <c r="R258" s="219"/>
      <c r="S258" s="219"/>
      <c r="T258" s="220"/>
      <c r="AT258" s="221" t="s">
        <v>144</v>
      </c>
      <c r="AU258" s="221" t="s">
        <v>81</v>
      </c>
      <c r="AV258" s="13" t="s">
        <v>140</v>
      </c>
      <c r="AW258" s="13" t="s">
        <v>33</v>
      </c>
      <c r="AX258" s="13" t="s">
        <v>72</v>
      </c>
      <c r="AY258" s="221" t="s">
        <v>133</v>
      </c>
    </row>
    <row r="259" spans="2:65" s="12" customFormat="1" ht="11.25">
      <c r="B259" s="200"/>
      <c r="C259" s="201"/>
      <c r="D259" s="187" t="s">
        <v>144</v>
      </c>
      <c r="E259" s="202" t="s">
        <v>1</v>
      </c>
      <c r="F259" s="203" t="s">
        <v>1683</v>
      </c>
      <c r="G259" s="201"/>
      <c r="H259" s="204">
        <v>434.81</v>
      </c>
      <c r="I259" s="205"/>
      <c r="J259" s="201"/>
      <c r="K259" s="201"/>
      <c r="L259" s="206"/>
      <c r="M259" s="207"/>
      <c r="N259" s="208"/>
      <c r="O259" s="208"/>
      <c r="P259" s="208"/>
      <c r="Q259" s="208"/>
      <c r="R259" s="208"/>
      <c r="S259" s="208"/>
      <c r="T259" s="209"/>
      <c r="AT259" s="210" t="s">
        <v>144</v>
      </c>
      <c r="AU259" s="210" t="s">
        <v>81</v>
      </c>
      <c r="AV259" s="12" t="s">
        <v>81</v>
      </c>
      <c r="AW259" s="12" t="s">
        <v>33</v>
      </c>
      <c r="AX259" s="12" t="s">
        <v>79</v>
      </c>
      <c r="AY259" s="210" t="s">
        <v>133</v>
      </c>
    </row>
    <row r="260" spans="2:65" s="1" customFormat="1" ht="16.5" customHeight="1">
      <c r="B260" s="33"/>
      <c r="C260" s="175" t="s">
        <v>367</v>
      </c>
      <c r="D260" s="175" t="s">
        <v>135</v>
      </c>
      <c r="E260" s="176" t="s">
        <v>513</v>
      </c>
      <c r="F260" s="177" t="s">
        <v>514</v>
      </c>
      <c r="G260" s="178" t="s">
        <v>211</v>
      </c>
      <c r="H260" s="179">
        <v>107.17</v>
      </c>
      <c r="I260" s="180"/>
      <c r="J260" s="181">
        <f>ROUND(I260*H260,2)</f>
        <v>0</v>
      </c>
      <c r="K260" s="177" t="s">
        <v>159</v>
      </c>
      <c r="L260" s="37"/>
      <c r="M260" s="182" t="s">
        <v>1</v>
      </c>
      <c r="N260" s="183" t="s">
        <v>43</v>
      </c>
      <c r="O260" s="59"/>
      <c r="P260" s="184">
        <f>O260*H260</f>
        <v>0</v>
      </c>
      <c r="Q260" s="184">
        <v>0</v>
      </c>
      <c r="R260" s="184">
        <f>Q260*H260</f>
        <v>0</v>
      </c>
      <c r="S260" s="184">
        <v>0</v>
      </c>
      <c r="T260" s="185">
        <f>S260*H260</f>
        <v>0</v>
      </c>
      <c r="AR260" s="16" t="s">
        <v>140</v>
      </c>
      <c r="AT260" s="16" t="s">
        <v>135</v>
      </c>
      <c r="AU260" s="16" t="s">
        <v>81</v>
      </c>
      <c r="AY260" s="16" t="s">
        <v>133</v>
      </c>
      <c r="BE260" s="186">
        <f>IF(N260="základní",J260,0)</f>
        <v>0</v>
      </c>
      <c r="BF260" s="186">
        <f>IF(N260="snížená",J260,0)</f>
        <v>0</v>
      </c>
      <c r="BG260" s="186">
        <f>IF(N260="zákl. přenesená",J260,0)</f>
        <v>0</v>
      </c>
      <c r="BH260" s="186">
        <f>IF(N260="sníž. přenesená",J260,0)</f>
        <v>0</v>
      </c>
      <c r="BI260" s="186">
        <f>IF(N260="nulová",J260,0)</f>
        <v>0</v>
      </c>
      <c r="BJ260" s="16" t="s">
        <v>79</v>
      </c>
      <c r="BK260" s="186">
        <f>ROUND(I260*H260,2)</f>
        <v>0</v>
      </c>
      <c r="BL260" s="16" t="s">
        <v>140</v>
      </c>
      <c r="BM260" s="16" t="s">
        <v>1684</v>
      </c>
    </row>
    <row r="261" spans="2:65" s="1" customFormat="1" ht="11.25">
      <c r="B261" s="33"/>
      <c r="C261" s="34"/>
      <c r="D261" s="187" t="s">
        <v>142</v>
      </c>
      <c r="E261" s="34"/>
      <c r="F261" s="188" t="s">
        <v>514</v>
      </c>
      <c r="G261" s="34"/>
      <c r="H261" s="34"/>
      <c r="I261" s="103"/>
      <c r="J261" s="34"/>
      <c r="K261" s="34"/>
      <c r="L261" s="37"/>
      <c r="M261" s="189"/>
      <c r="N261" s="59"/>
      <c r="O261" s="59"/>
      <c r="P261" s="59"/>
      <c r="Q261" s="59"/>
      <c r="R261" s="59"/>
      <c r="S261" s="59"/>
      <c r="T261" s="60"/>
      <c r="AT261" s="16" t="s">
        <v>142</v>
      </c>
      <c r="AU261" s="16" t="s">
        <v>81</v>
      </c>
    </row>
    <row r="262" spans="2:65" s="11" customFormat="1" ht="11.25">
      <c r="B262" s="190"/>
      <c r="C262" s="191"/>
      <c r="D262" s="187" t="s">
        <v>144</v>
      </c>
      <c r="E262" s="192" t="s">
        <v>1</v>
      </c>
      <c r="F262" s="193" t="s">
        <v>516</v>
      </c>
      <c r="G262" s="191"/>
      <c r="H262" s="192" t="s">
        <v>1</v>
      </c>
      <c r="I262" s="194"/>
      <c r="J262" s="191"/>
      <c r="K262" s="191"/>
      <c r="L262" s="195"/>
      <c r="M262" s="196"/>
      <c r="N262" s="197"/>
      <c r="O262" s="197"/>
      <c r="P262" s="197"/>
      <c r="Q262" s="197"/>
      <c r="R262" s="197"/>
      <c r="S262" s="197"/>
      <c r="T262" s="198"/>
      <c r="AT262" s="199" t="s">
        <v>144</v>
      </c>
      <c r="AU262" s="199" t="s">
        <v>81</v>
      </c>
      <c r="AV262" s="11" t="s">
        <v>79</v>
      </c>
      <c r="AW262" s="11" t="s">
        <v>33</v>
      </c>
      <c r="AX262" s="11" t="s">
        <v>72</v>
      </c>
      <c r="AY262" s="199" t="s">
        <v>133</v>
      </c>
    </row>
    <row r="263" spans="2:65" s="11" customFormat="1" ht="11.25">
      <c r="B263" s="190"/>
      <c r="C263" s="191"/>
      <c r="D263" s="187" t="s">
        <v>144</v>
      </c>
      <c r="E263" s="192" t="s">
        <v>1</v>
      </c>
      <c r="F263" s="193" t="s">
        <v>1622</v>
      </c>
      <c r="G263" s="191"/>
      <c r="H263" s="192" t="s">
        <v>1</v>
      </c>
      <c r="I263" s="194"/>
      <c r="J263" s="191"/>
      <c r="K263" s="191"/>
      <c r="L263" s="195"/>
      <c r="M263" s="196"/>
      <c r="N263" s="197"/>
      <c r="O263" s="197"/>
      <c r="P263" s="197"/>
      <c r="Q263" s="197"/>
      <c r="R263" s="197"/>
      <c r="S263" s="197"/>
      <c r="T263" s="198"/>
      <c r="AT263" s="199" t="s">
        <v>144</v>
      </c>
      <c r="AU263" s="199" t="s">
        <v>81</v>
      </c>
      <c r="AV263" s="11" t="s">
        <v>79</v>
      </c>
      <c r="AW263" s="11" t="s">
        <v>33</v>
      </c>
      <c r="AX263" s="11" t="s">
        <v>72</v>
      </c>
      <c r="AY263" s="199" t="s">
        <v>133</v>
      </c>
    </row>
    <row r="264" spans="2:65" s="12" customFormat="1" ht="11.25">
      <c r="B264" s="200"/>
      <c r="C264" s="201"/>
      <c r="D264" s="187" t="s">
        <v>144</v>
      </c>
      <c r="E264" s="202" t="s">
        <v>1</v>
      </c>
      <c r="F264" s="203" t="s">
        <v>1685</v>
      </c>
      <c r="G264" s="201"/>
      <c r="H264" s="204">
        <v>102.617</v>
      </c>
      <c r="I264" s="205"/>
      <c r="J264" s="201"/>
      <c r="K264" s="201"/>
      <c r="L264" s="206"/>
      <c r="M264" s="207"/>
      <c r="N264" s="208"/>
      <c r="O264" s="208"/>
      <c r="P264" s="208"/>
      <c r="Q264" s="208"/>
      <c r="R264" s="208"/>
      <c r="S264" s="208"/>
      <c r="T264" s="209"/>
      <c r="AT264" s="210" t="s">
        <v>144</v>
      </c>
      <c r="AU264" s="210" t="s">
        <v>81</v>
      </c>
      <c r="AV264" s="12" t="s">
        <v>81</v>
      </c>
      <c r="AW264" s="12" t="s">
        <v>33</v>
      </c>
      <c r="AX264" s="12" t="s">
        <v>72</v>
      </c>
      <c r="AY264" s="210" t="s">
        <v>133</v>
      </c>
    </row>
    <row r="265" spans="2:65" s="12" customFormat="1" ht="11.25">
      <c r="B265" s="200"/>
      <c r="C265" s="201"/>
      <c r="D265" s="187" t="s">
        <v>144</v>
      </c>
      <c r="E265" s="202" t="s">
        <v>1</v>
      </c>
      <c r="F265" s="203" t="s">
        <v>1686</v>
      </c>
      <c r="G265" s="201"/>
      <c r="H265" s="204">
        <v>4.5529999999999999</v>
      </c>
      <c r="I265" s="205"/>
      <c r="J265" s="201"/>
      <c r="K265" s="201"/>
      <c r="L265" s="206"/>
      <c r="M265" s="207"/>
      <c r="N265" s="208"/>
      <c r="O265" s="208"/>
      <c r="P265" s="208"/>
      <c r="Q265" s="208"/>
      <c r="R265" s="208"/>
      <c r="S265" s="208"/>
      <c r="T265" s="209"/>
      <c r="AT265" s="210" t="s">
        <v>144</v>
      </c>
      <c r="AU265" s="210" t="s">
        <v>81</v>
      </c>
      <c r="AV265" s="12" t="s">
        <v>81</v>
      </c>
      <c r="AW265" s="12" t="s">
        <v>33</v>
      </c>
      <c r="AX265" s="12" t="s">
        <v>72</v>
      </c>
      <c r="AY265" s="210" t="s">
        <v>133</v>
      </c>
    </row>
    <row r="266" spans="2:65" s="13" customFormat="1" ht="11.25">
      <c r="B266" s="211"/>
      <c r="C266" s="212"/>
      <c r="D266" s="187" t="s">
        <v>144</v>
      </c>
      <c r="E266" s="213" t="s">
        <v>1</v>
      </c>
      <c r="F266" s="214" t="s">
        <v>149</v>
      </c>
      <c r="G266" s="212"/>
      <c r="H266" s="215">
        <v>107.17</v>
      </c>
      <c r="I266" s="216"/>
      <c r="J266" s="212"/>
      <c r="K266" s="212"/>
      <c r="L266" s="217"/>
      <c r="M266" s="218"/>
      <c r="N266" s="219"/>
      <c r="O266" s="219"/>
      <c r="P266" s="219"/>
      <c r="Q266" s="219"/>
      <c r="R266" s="219"/>
      <c r="S266" s="219"/>
      <c r="T266" s="220"/>
      <c r="AT266" s="221" t="s">
        <v>144</v>
      </c>
      <c r="AU266" s="221" t="s">
        <v>81</v>
      </c>
      <c r="AV266" s="13" t="s">
        <v>140</v>
      </c>
      <c r="AW266" s="13" t="s">
        <v>33</v>
      </c>
      <c r="AX266" s="13" t="s">
        <v>79</v>
      </c>
      <c r="AY266" s="221" t="s">
        <v>133</v>
      </c>
    </row>
    <row r="267" spans="2:65" s="1" customFormat="1" ht="16.5" customHeight="1">
      <c r="B267" s="33"/>
      <c r="C267" s="222" t="s">
        <v>402</v>
      </c>
      <c r="D267" s="222" t="s">
        <v>505</v>
      </c>
      <c r="E267" s="223" t="s">
        <v>534</v>
      </c>
      <c r="F267" s="224" t="s">
        <v>535</v>
      </c>
      <c r="G267" s="225" t="s">
        <v>508</v>
      </c>
      <c r="H267" s="226">
        <v>214.34</v>
      </c>
      <c r="I267" s="227"/>
      <c r="J267" s="228">
        <f>ROUND(I267*H267,2)</f>
        <v>0</v>
      </c>
      <c r="K267" s="224" t="s">
        <v>139</v>
      </c>
      <c r="L267" s="229"/>
      <c r="M267" s="230" t="s">
        <v>1</v>
      </c>
      <c r="N267" s="231" t="s">
        <v>43</v>
      </c>
      <c r="O267" s="59"/>
      <c r="P267" s="184">
        <f>O267*H267</f>
        <v>0</v>
      </c>
      <c r="Q267" s="184">
        <v>1</v>
      </c>
      <c r="R267" s="184">
        <f>Q267*H267</f>
        <v>214.34</v>
      </c>
      <c r="S267" s="184">
        <v>0</v>
      </c>
      <c r="T267" s="185">
        <f>S267*H267</f>
        <v>0</v>
      </c>
      <c r="AR267" s="16" t="s">
        <v>188</v>
      </c>
      <c r="AT267" s="16" t="s">
        <v>505</v>
      </c>
      <c r="AU267" s="16" t="s">
        <v>81</v>
      </c>
      <c r="AY267" s="16" t="s">
        <v>133</v>
      </c>
      <c r="BE267" s="186">
        <f>IF(N267="základní",J267,0)</f>
        <v>0</v>
      </c>
      <c r="BF267" s="186">
        <f>IF(N267="snížená",J267,0)</f>
        <v>0</v>
      </c>
      <c r="BG267" s="186">
        <f>IF(N267="zákl. přenesená",J267,0)</f>
        <v>0</v>
      </c>
      <c r="BH267" s="186">
        <f>IF(N267="sníž. přenesená",J267,0)</f>
        <v>0</v>
      </c>
      <c r="BI267" s="186">
        <f>IF(N267="nulová",J267,0)</f>
        <v>0</v>
      </c>
      <c r="BJ267" s="16" t="s">
        <v>79</v>
      </c>
      <c r="BK267" s="186">
        <f>ROUND(I267*H267,2)</f>
        <v>0</v>
      </c>
      <c r="BL267" s="16" t="s">
        <v>140</v>
      </c>
      <c r="BM267" s="16" t="s">
        <v>1687</v>
      </c>
    </row>
    <row r="268" spans="2:65" s="1" customFormat="1" ht="11.25">
      <c r="B268" s="33"/>
      <c r="C268" s="34"/>
      <c r="D268" s="187" t="s">
        <v>142</v>
      </c>
      <c r="E268" s="34"/>
      <c r="F268" s="188" t="s">
        <v>535</v>
      </c>
      <c r="G268" s="34"/>
      <c r="H268" s="34"/>
      <c r="I268" s="103"/>
      <c r="J268" s="34"/>
      <c r="K268" s="34"/>
      <c r="L268" s="37"/>
      <c r="M268" s="189"/>
      <c r="N268" s="59"/>
      <c r="O268" s="59"/>
      <c r="P268" s="59"/>
      <c r="Q268" s="59"/>
      <c r="R268" s="59"/>
      <c r="S268" s="59"/>
      <c r="T268" s="60"/>
      <c r="AT268" s="16" t="s">
        <v>142</v>
      </c>
      <c r="AU268" s="16" t="s">
        <v>81</v>
      </c>
    </row>
    <row r="269" spans="2:65" s="12" customFormat="1" ht="11.25">
      <c r="B269" s="200"/>
      <c r="C269" s="201"/>
      <c r="D269" s="187" t="s">
        <v>144</v>
      </c>
      <c r="E269" s="202" t="s">
        <v>1</v>
      </c>
      <c r="F269" s="203" t="s">
        <v>1688</v>
      </c>
      <c r="G269" s="201"/>
      <c r="H269" s="204">
        <v>214.34</v>
      </c>
      <c r="I269" s="205"/>
      <c r="J269" s="201"/>
      <c r="K269" s="201"/>
      <c r="L269" s="206"/>
      <c r="M269" s="207"/>
      <c r="N269" s="208"/>
      <c r="O269" s="208"/>
      <c r="P269" s="208"/>
      <c r="Q269" s="208"/>
      <c r="R269" s="208"/>
      <c r="S269" s="208"/>
      <c r="T269" s="209"/>
      <c r="AT269" s="210" t="s">
        <v>144</v>
      </c>
      <c r="AU269" s="210" t="s">
        <v>81</v>
      </c>
      <c r="AV269" s="12" t="s">
        <v>81</v>
      </c>
      <c r="AW269" s="12" t="s">
        <v>33</v>
      </c>
      <c r="AX269" s="12" t="s">
        <v>79</v>
      </c>
      <c r="AY269" s="210" t="s">
        <v>133</v>
      </c>
    </row>
    <row r="270" spans="2:65" s="1" customFormat="1" ht="16.5" customHeight="1">
      <c r="B270" s="33"/>
      <c r="C270" s="175" t="s">
        <v>425</v>
      </c>
      <c r="D270" s="175" t="s">
        <v>135</v>
      </c>
      <c r="E270" s="176" t="s">
        <v>539</v>
      </c>
      <c r="F270" s="177" t="s">
        <v>540</v>
      </c>
      <c r="G270" s="178" t="s">
        <v>138</v>
      </c>
      <c r="H270" s="179">
        <v>47.2</v>
      </c>
      <c r="I270" s="180"/>
      <c r="J270" s="181">
        <f>ROUND(I270*H270,2)</f>
        <v>0</v>
      </c>
      <c r="K270" s="177" t="s">
        <v>139</v>
      </c>
      <c r="L270" s="37"/>
      <c r="M270" s="182" t="s">
        <v>1</v>
      </c>
      <c r="N270" s="183" t="s">
        <v>43</v>
      </c>
      <c r="O270" s="59"/>
      <c r="P270" s="184">
        <f>O270*H270</f>
        <v>0</v>
      </c>
      <c r="Q270" s="184">
        <v>0</v>
      </c>
      <c r="R270" s="184">
        <f>Q270*H270</f>
        <v>0</v>
      </c>
      <c r="S270" s="184">
        <v>0</v>
      </c>
      <c r="T270" s="185">
        <f>S270*H270</f>
        <v>0</v>
      </c>
      <c r="AR270" s="16" t="s">
        <v>140</v>
      </c>
      <c r="AT270" s="16" t="s">
        <v>135</v>
      </c>
      <c r="AU270" s="16" t="s">
        <v>81</v>
      </c>
      <c r="AY270" s="16" t="s">
        <v>133</v>
      </c>
      <c r="BE270" s="186">
        <f>IF(N270="základní",J270,0)</f>
        <v>0</v>
      </c>
      <c r="BF270" s="186">
        <f>IF(N270="snížená",J270,0)</f>
        <v>0</v>
      </c>
      <c r="BG270" s="186">
        <f>IF(N270="zákl. přenesená",J270,0)</f>
        <v>0</v>
      </c>
      <c r="BH270" s="186">
        <f>IF(N270="sníž. přenesená",J270,0)</f>
        <v>0</v>
      </c>
      <c r="BI270" s="186">
        <f>IF(N270="nulová",J270,0)</f>
        <v>0</v>
      </c>
      <c r="BJ270" s="16" t="s">
        <v>79</v>
      </c>
      <c r="BK270" s="186">
        <f>ROUND(I270*H270,2)</f>
        <v>0</v>
      </c>
      <c r="BL270" s="16" t="s">
        <v>140</v>
      </c>
      <c r="BM270" s="16" t="s">
        <v>1689</v>
      </c>
    </row>
    <row r="271" spans="2:65" s="1" customFormat="1" ht="11.25">
      <c r="B271" s="33"/>
      <c r="C271" s="34"/>
      <c r="D271" s="187" t="s">
        <v>142</v>
      </c>
      <c r="E271" s="34"/>
      <c r="F271" s="188" t="s">
        <v>542</v>
      </c>
      <c r="G271" s="34"/>
      <c r="H271" s="34"/>
      <c r="I271" s="103"/>
      <c r="J271" s="34"/>
      <c r="K271" s="34"/>
      <c r="L271" s="37"/>
      <c r="M271" s="189"/>
      <c r="N271" s="59"/>
      <c r="O271" s="59"/>
      <c r="P271" s="59"/>
      <c r="Q271" s="59"/>
      <c r="R271" s="59"/>
      <c r="S271" s="59"/>
      <c r="T271" s="60"/>
      <c r="AT271" s="16" t="s">
        <v>142</v>
      </c>
      <c r="AU271" s="16" t="s">
        <v>81</v>
      </c>
    </row>
    <row r="272" spans="2:65" s="11" customFormat="1" ht="11.25">
      <c r="B272" s="190"/>
      <c r="C272" s="191"/>
      <c r="D272" s="187" t="s">
        <v>144</v>
      </c>
      <c r="E272" s="192" t="s">
        <v>1</v>
      </c>
      <c r="F272" s="193" t="s">
        <v>225</v>
      </c>
      <c r="G272" s="191"/>
      <c r="H272" s="192" t="s">
        <v>1</v>
      </c>
      <c r="I272" s="194"/>
      <c r="J272" s="191"/>
      <c r="K272" s="191"/>
      <c r="L272" s="195"/>
      <c r="M272" s="196"/>
      <c r="N272" s="197"/>
      <c r="O272" s="197"/>
      <c r="P272" s="197"/>
      <c r="Q272" s="197"/>
      <c r="R272" s="197"/>
      <c r="S272" s="197"/>
      <c r="T272" s="198"/>
      <c r="AT272" s="199" t="s">
        <v>144</v>
      </c>
      <c r="AU272" s="199" t="s">
        <v>81</v>
      </c>
      <c r="AV272" s="11" t="s">
        <v>79</v>
      </c>
      <c r="AW272" s="11" t="s">
        <v>33</v>
      </c>
      <c r="AX272" s="11" t="s">
        <v>72</v>
      </c>
      <c r="AY272" s="199" t="s">
        <v>133</v>
      </c>
    </row>
    <row r="273" spans="2:65" s="11" customFormat="1" ht="11.25">
      <c r="B273" s="190"/>
      <c r="C273" s="191"/>
      <c r="D273" s="187" t="s">
        <v>144</v>
      </c>
      <c r="E273" s="192" t="s">
        <v>1</v>
      </c>
      <c r="F273" s="193" t="s">
        <v>1136</v>
      </c>
      <c r="G273" s="191"/>
      <c r="H273" s="192" t="s">
        <v>1</v>
      </c>
      <c r="I273" s="194"/>
      <c r="J273" s="191"/>
      <c r="K273" s="191"/>
      <c r="L273" s="195"/>
      <c r="M273" s="196"/>
      <c r="N273" s="197"/>
      <c r="O273" s="197"/>
      <c r="P273" s="197"/>
      <c r="Q273" s="197"/>
      <c r="R273" s="197"/>
      <c r="S273" s="197"/>
      <c r="T273" s="198"/>
      <c r="AT273" s="199" t="s">
        <v>144</v>
      </c>
      <c r="AU273" s="199" t="s">
        <v>81</v>
      </c>
      <c r="AV273" s="11" t="s">
        <v>79</v>
      </c>
      <c r="AW273" s="11" t="s">
        <v>33</v>
      </c>
      <c r="AX273" s="11" t="s">
        <v>72</v>
      </c>
      <c r="AY273" s="199" t="s">
        <v>133</v>
      </c>
    </row>
    <row r="274" spans="2:65" s="12" customFormat="1" ht="11.25">
      <c r="B274" s="200"/>
      <c r="C274" s="201"/>
      <c r="D274" s="187" t="s">
        <v>144</v>
      </c>
      <c r="E274" s="202" t="s">
        <v>1</v>
      </c>
      <c r="F274" s="203" t="s">
        <v>1690</v>
      </c>
      <c r="G274" s="201"/>
      <c r="H274" s="204">
        <v>47.2</v>
      </c>
      <c r="I274" s="205"/>
      <c r="J274" s="201"/>
      <c r="K274" s="201"/>
      <c r="L274" s="206"/>
      <c r="M274" s="207"/>
      <c r="N274" s="208"/>
      <c r="O274" s="208"/>
      <c r="P274" s="208"/>
      <c r="Q274" s="208"/>
      <c r="R274" s="208"/>
      <c r="S274" s="208"/>
      <c r="T274" s="209"/>
      <c r="AT274" s="210" t="s">
        <v>144</v>
      </c>
      <c r="AU274" s="210" t="s">
        <v>81</v>
      </c>
      <c r="AV274" s="12" t="s">
        <v>81</v>
      </c>
      <c r="AW274" s="12" t="s">
        <v>33</v>
      </c>
      <c r="AX274" s="12" t="s">
        <v>72</v>
      </c>
      <c r="AY274" s="210" t="s">
        <v>133</v>
      </c>
    </row>
    <row r="275" spans="2:65" s="13" customFormat="1" ht="11.25">
      <c r="B275" s="211"/>
      <c r="C275" s="212"/>
      <c r="D275" s="187" t="s">
        <v>144</v>
      </c>
      <c r="E275" s="213" t="s">
        <v>1</v>
      </c>
      <c r="F275" s="214" t="s">
        <v>149</v>
      </c>
      <c r="G275" s="212"/>
      <c r="H275" s="215">
        <v>47.2</v>
      </c>
      <c r="I275" s="216"/>
      <c r="J275" s="212"/>
      <c r="K275" s="212"/>
      <c r="L275" s="217"/>
      <c r="M275" s="218"/>
      <c r="N275" s="219"/>
      <c r="O275" s="219"/>
      <c r="P275" s="219"/>
      <c r="Q275" s="219"/>
      <c r="R275" s="219"/>
      <c r="S275" s="219"/>
      <c r="T275" s="220"/>
      <c r="AT275" s="221" t="s">
        <v>144</v>
      </c>
      <c r="AU275" s="221" t="s">
        <v>81</v>
      </c>
      <c r="AV275" s="13" t="s">
        <v>140</v>
      </c>
      <c r="AW275" s="13" t="s">
        <v>33</v>
      </c>
      <c r="AX275" s="13" t="s">
        <v>79</v>
      </c>
      <c r="AY275" s="221" t="s">
        <v>133</v>
      </c>
    </row>
    <row r="276" spans="2:65" s="1" customFormat="1" ht="16.5" customHeight="1">
      <c r="B276" s="33"/>
      <c r="C276" s="222" t="s">
        <v>435</v>
      </c>
      <c r="D276" s="222" t="s">
        <v>505</v>
      </c>
      <c r="E276" s="223" t="s">
        <v>548</v>
      </c>
      <c r="F276" s="224" t="s">
        <v>549</v>
      </c>
      <c r="G276" s="225" t="s">
        <v>550</v>
      </c>
      <c r="H276" s="226">
        <v>9.44</v>
      </c>
      <c r="I276" s="227"/>
      <c r="J276" s="228">
        <f>ROUND(I276*H276,2)</f>
        <v>0</v>
      </c>
      <c r="K276" s="224" t="s">
        <v>139</v>
      </c>
      <c r="L276" s="229"/>
      <c r="M276" s="230" t="s">
        <v>1</v>
      </c>
      <c r="N276" s="231" t="s">
        <v>43</v>
      </c>
      <c r="O276" s="59"/>
      <c r="P276" s="184">
        <f>O276*H276</f>
        <v>0</v>
      </c>
      <c r="Q276" s="184">
        <v>1E-3</v>
      </c>
      <c r="R276" s="184">
        <f>Q276*H276</f>
        <v>9.4400000000000005E-3</v>
      </c>
      <c r="S276" s="184">
        <v>0</v>
      </c>
      <c r="T276" s="185">
        <f>S276*H276</f>
        <v>0</v>
      </c>
      <c r="AR276" s="16" t="s">
        <v>188</v>
      </c>
      <c r="AT276" s="16" t="s">
        <v>505</v>
      </c>
      <c r="AU276" s="16" t="s">
        <v>81</v>
      </c>
      <c r="AY276" s="16" t="s">
        <v>133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16" t="s">
        <v>79</v>
      </c>
      <c r="BK276" s="186">
        <f>ROUND(I276*H276,2)</f>
        <v>0</v>
      </c>
      <c r="BL276" s="16" t="s">
        <v>140</v>
      </c>
      <c r="BM276" s="16" t="s">
        <v>1691</v>
      </c>
    </row>
    <row r="277" spans="2:65" s="1" customFormat="1" ht="11.25">
      <c r="B277" s="33"/>
      <c r="C277" s="34"/>
      <c r="D277" s="187" t="s">
        <v>142</v>
      </c>
      <c r="E277" s="34"/>
      <c r="F277" s="188" t="s">
        <v>549</v>
      </c>
      <c r="G277" s="34"/>
      <c r="H277" s="34"/>
      <c r="I277" s="103"/>
      <c r="J277" s="34"/>
      <c r="K277" s="34"/>
      <c r="L277" s="37"/>
      <c r="M277" s="189"/>
      <c r="N277" s="59"/>
      <c r="O277" s="59"/>
      <c r="P277" s="59"/>
      <c r="Q277" s="59"/>
      <c r="R277" s="59"/>
      <c r="S277" s="59"/>
      <c r="T277" s="60"/>
      <c r="AT277" s="16" t="s">
        <v>142</v>
      </c>
      <c r="AU277" s="16" t="s">
        <v>81</v>
      </c>
    </row>
    <row r="278" spans="2:65" s="12" customFormat="1" ht="11.25">
      <c r="B278" s="200"/>
      <c r="C278" s="201"/>
      <c r="D278" s="187" t="s">
        <v>144</v>
      </c>
      <c r="E278" s="202" t="s">
        <v>1</v>
      </c>
      <c r="F278" s="203" t="s">
        <v>1692</v>
      </c>
      <c r="G278" s="201"/>
      <c r="H278" s="204">
        <v>9.44</v>
      </c>
      <c r="I278" s="205"/>
      <c r="J278" s="201"/>
      <c r="K278" s="201"/>
      <c r="L278" s="206"/>
      <c r="M278" s="207"/>
      <c r="N278" s="208"/>
      <c r="O278" s="208"/>
      <c r="P278" s="208"/>
      <c r="Q278" s="208"/>
      <c r="R278" s="208"/>
      <c r="S278" s="208"/>
      <c r="T278" s="209"/>
      <c r="AT278" s="210" t="s">
        <v>144</v>
      </c>
      <c r="AU278" s="210" t="s">
        <v>81</v>
      </c>
      <c r="AV278" s="12" t="s">
        <v>81</v>
      </c>
      <c r="AW278" s="12" t="s">
        <v>33</v>
      </c>
      <c r="AX278" s="12" t="s">
        <v>79</v>
      </c>
      <c r="AY278" s="210" t="s">
        <v>133</v>
      </c>
    </row>
    <row r="279" spans="2:65" s="1" customFormat="1" ht="16.5" customHeight="1">
      <c r="B279" s="33"/>
      <c r="C279" s="175" t="s">
        <v>440</v>
      </c>
      <c r="D279" s="175" t="s">
        <v>135</v>
      </c>
      <c r="E279" s="176" t="s">
        <v>554</v>
      </c>
      <c r="F279" s="177" t="s">
        <v>555</v>
      </c>
      <c r="G279" s="178" t="s">
        <v>138</v>
      </c>
      <c r="H279" s="179">
        <v>47.2</v>
      </c>
      <c r="I279" s="180"/>
      <c r="J279" s="181">
        <f>ROUND(I279*H279,2)</f>
        <v>0</v>
      </c>
      <c r="K279" s="177" t="s">
        <v>139</v>
      </c>
      <c r="L279" s="37"/>
      <c r="M279" s="182" t="s">
        <v>1</v>
      </c>
      <c r="N279" s="183" t="s">
        <v>43</v>
      </c>
      <c r="O279" s="59"/>
      <c r="P279" s="184">
        <f>O279*H279</f>
        <v>0</v>
      </c>
      <c r="Q279" s="184">
        <v>0</v>
      </c>
      <c r="R279" s="184">
        <f>Q279*H279</f>
        <v>0</v>
      </c>
      <c r="S279" s="184">
        <v>0</v>
      </c>
      <c r="T279" s="185">
        <f>S279*H279</f>
        <v>0</v>
      </c>
      <c r="AR279" s="16" t="s">
        <v>140</v>
      </c>
      <c r="AT279" s="16" t="s">
        <v>135</v>
      </c>
      <c r="AU279" s="16" t="s">
        <v>81</v>
      </c>
      <c r="AY279" s="16" t="s">
        <v>133</v>
      </c>
      <c r="BE279" s="186">
        <f>IF(N279="základní",J279,0)</f>
        <v>0</v>
      </c>
      <c r="BF279" s="186">
        <f>IF(N279="snížená",J279,0)</f>
        <v>0</v>
      </c>
      <c r="BG279" s="186">
        <f>IF(N279="zákl. přenesená",J279,0)</f>
        <v>0</v>
      </c>
      <c r="BH279" s="186">
        <f>IF(N279="sníž. přenesená",J279,0)</f>
        <v>0</v>
      </c>
      <c r="BI279" s="186">
        <f>IF(N279="nulová",J279,0)</f>
        <v>0</v>
      </c>
      <c r="BJ279" s="16" t="s">
        <v>79</v>
      </c>
      <c r="BK279" s="186">
        <f>ROUND(I279*H279,2)</f>
        <v>0</v>
      </c>
      <c r="BL279" s="16" t="s">
        <v>140</v>
      </c>
      <c r="BM279" s="16" t="s">
        <v>1693</v>
      </c>
    </row>
    <row r="280" spans="2:65" s="1" customFormat="1" ht="11.25">
      <c r="B280" s="33"/>
      <c r="C280" s="34"/>
      <c r="D280" s="187" t="s">
        <v>142</v>
      </c>
      <c r="E280" s="34"/>
      <c r="F280" s="188" t="s">
        <v>557</v>
      </c>
      <c r="G280" s="34"/>
      <c r="H280" s="34"/>
      <c r="I280" s="103"/>
      <c r="J280" s="34"/>
      <c r="K280" s="34"/>
      <c r="L280" s="37"/>
      <c r="M280" s="189"/>
      <c r="N280" s="59"/>
      <c r="O280" s="59"/>
      <c r="P280" s="59"/>
      <c r="Q280" s="59"/>
      <c r="R280" s="59"/>
      <c r="S280" s="59"/>
      <c r="T280" s="60"/>
      <c r="AT280" s="16" t="s">
        <v>142</v>
      </c>
      <c r="AU280" s="16" t="s">
        <v>81</v>
      </c>
    </row>
    <row r="281" spans="2:65" s="11" customFormat="1" ht="11.25">
      <c r="B281" s="190"/>
      <c r="C281" s="191"/>
      <c r="D281" s="187" t="s">
        <v>144</v>
      </c>
      <c r="E281" s="192" t="s">
        <v>1</v>
      </c>
      <c r="F281" s="193" t="s">
        <v>225</v>
      </c>
      <c r="G281" s="191"/>
      <c r="H281" s="192" t="s">
        <v>1</v>
      </c>
      <c r="I281" s="194"/>
      <c r="J281" s="191"/>
      <c r="K281" s="191"/>
      <c r="L281" s="195"/>
      <c r="M281" s="196"/>
      <c r="N281" s="197"/>
      <c r="O281" s="197"/>
      <c r="P281" s="197"/>
      <c r="Q281" s="197"/>
      <c r="R281" s="197"/>
      <c r="S281" s="197"/>
      <c r="T281" s="198"/>
      <c r="AT281" s="199" t="s">
        <v>144</v>
      </c>
      <c r="AU281" s="199" t="s">
        <v>81</v>
      </c>
      <c r="AV281" s="11" t="s">
        <v>79</v>
      </c>
      <c r="AW281" s="11" t="s">
        <v>33</v>
      </c>
      <c r="AX281" s="11" t="s">
        <v>72</v>
      </c>
      <c r="AY281" s="199" t="s">
        <v>133</v>
      </c>
    </row>
    <row r="282" spans="2:65" s="11" customFormat="1" ht="11.25">
      <c r="B282" s="190"/>
      <c r="C282" s="191"/>
      <c r="D282" s="187" t="s">
        <v>144</v>
      </c>
      <c r="E282" s="192" t="s">
        <v>1</v>
      </c>
      <c r="F282" s="193" t="s">
        <v>1136</v>
      </c>
      <c r="G282" s="191"/>
      <c r="H282" s="192" t="s">
        <v>1</v>
      </c>
      <c r="I282" s="194"/>
      <c r="J282" s="191"/>
      <c r="K282" s="191"/>
      <c r="L282" s="195"/>
      <c r="M282" s="196"/>
      <c r="N282" s="197"/>
      <c r="O282" s="197"/>
      <c r="P282" s="197"/>
      <c r="Q282" s="197"/>
      <c r="R282" s="197"/>
      <c r="S282" s="197"/>
      <c r="T282" s="198"/>
      <c r="AT282" s="199" t="s">
        <v>144</v>
      </c>
      <c r="AU282" s="199" t="s">
        <v>81</v>
      </c>
      <c r="AV282" s="11" t="s">
        <v>79</v>
      </c>
      <c r="AW282" s="11" t="s">
        <v>33</v>
      </c>
      <c r="AX282" s="11" t="s">
        <v>72</v>
      </c>
      <c r="AY282" s="199" t="s">
        <v>133</v>
      </c>
    </row>
    <row r="283" spans="2:65" s="12" customFormat="1" ht="11.25">
      <c r="B283" s="200"/>
      <c r="C283" s="201"/>
      <c r="D283" s="187" t="s">
        <v>144</v>
      </c>
      <c r="E283" s="202" t="s">
        <v>1</v>
      </c>
      <c r="F283" s="203" t="s">
        <v>1690</v>
      </c>
      <c r="G283" s="201"/>
      <c r="H283" s="204">
        <v>47.2</v>
      </c>
      <c r="I283" s="205"/>
      <c r="J283" s="201"/>
      <c r="K283" s="201"/>
      <c r="L283" s="206"/>
      <c r="M283" s="207"/>
      <c r="N283" s="208"/>
      <c r="O283" s="208"/>
      <c r="P283" s="208"/>
      <c r="Q283" s="208"/>
      <c r="R283" s="208"/>
      <c r="S283" s="208"/>
      <c r="T283" s="209"/>
      <c r="AT283" s="210" t="s">
        <v>144</v>
      </c>
      <c r="AU283" s="210" t="s">
        <v>81</v>
      </c>
      <c r="AV283" s="12" t="s">
        <v>81</v>
      </c>
      <c r="AW283" s="12" t="s">
        <v>33</v>
      </c>
      <c r="AX283" s="12" t="s">
        <v>72</v>
      </c>
      <c r="AY283" s="210" t="s">
        <v>133</v>
      </c>
    </row>
    <row r="284" spans="2:65" s="13" customFormat="1" ht="11.25">
      <c r="B284" s="211"/>
      <c r="C284" s="212"/>
      <c r="D284" s="187" t="s">
        <v>144</v>
      </c>
      <c r="E284" s="213" t="s">
        <v>1</v>
      </c>
      <c r="F284" s="214" t="s">
        <v>149</v>
      </c>
      <c r="G284" s="212"/>
      <c r="H284" s="215">
        <v>47.2</v>
      </c>
      <c r="I284" s="216"/>
      <c r="J284" s="212"/>
      <c r="K284" s="212"/>
      <c r="L284" s="217"/>
      <c r="M284" s="218"/>
      <c r="N284" s="219"/>
      <c r="O284" s="219"/>
      <c r="P284" s="219"/>
      <c r="Q284" s="219"/>
      <c r="R284" s="219"/>
      <c r="S284" s="219"/>
      <c r="T284" s="220"/>
      <c r="AT284" s="221" t="s">
        <v>144</v>
      </c>
      <c r="AU284" s="221" t="s">
        <v>81</v>
      </c>
      <c r="AV284" s="13" t="s">
        <v>140</v>
      </c>
      <c r="AW284" s="13" t="s">
        <v>33</v>
      </c>
      <c r="AX284" s="13" t="s">
        <v>79</v>
      </c>
      <c r="AY284" s="221" t="s">
        <v>133</v>
      </c>
    </row>
    <row r="285" spans="2:65" s="10" customFormat="1" ht="22.9" customHeight="1">
      <c r="B285" s="159"/>
      <c r="C285" s="160"/>
      <c r="D285" s="161" t="s">
        <v>71</v>
      </c>
      <c r="E285" s="173" t="s">
        <v>140</v>
      </c>
      <c r="F285" s="173" t="s">
        <v>566</v>
      </c>
      <c r="G285" s="160"/>
      <c r="H285" s="160"/>
      <c r="I285" s="163"/>
      <c r="J285" s="174">
        <f>BK285</f>
        <v>0</v>
      </c>
      <c r="K285" s="160"/>
      <c r="L285" s="165"/>
      <c r="M285" s="166"/>
      <c r="N285" s="167"/>
      <c r="O285" s="167"/>
      <c r="P285" s="168">
        <f>SUM(P286:P303)</f>
        <v>0</v>
      </c>
      <c r="Q285" s="167"/>
      <c r="R285" s="168">
        <f>SUM(R286:R303)</f>
        <v>86.124772160000006</v>
      </c>
      <c r="S285" s="167"/>
      <c r="T285" s="169">
        <f>SUM(T286:T303)</f>
        <v>0</v>
      </c>
      <c r="AR285" s="170" t="s">
        <v>79</v>
      </c>
      <c r="AT285" s="171" t="s">
        <v>71</v>
      </c>
      <c r="AU285" s="171" t="s">
        <v>79</v>
      </c>
      <c r="AY285" s="170" t="s">
        <v>133</v>
      </c>
      <c r="BK285" s="172">
        <f>SUM(BK286:BK303)</f>
        <v>0</v>
      </c>
    </row>
    <row r="286" spans="2:65" s="1" customFormat="1" ht="16.5" customHeight="1">
      <c r="B286" s="33"/>
      <c r="C286" s="175" t="s">
        <v>445</v>
      </c>
      <c r="D286" s="175" t="s">
        <v>135</v>
      </c>
      <c r="E286" s="176" t="s">
        <v>1143</v>
      </c>
      <c r="F286" s="177" t="s">
        <v>1144</v>
      </c>
      <c r="G286" s="178" t="s">
        <v>138</v>
      </c>
      <c r="H286" s="179">
        <v>61.5</v>
      </c>
      <c r="I286" s="180"/>
      <c r="J286" s="181">
        <f>ROUND(I286*H286,2)</f>
        <v>0</v>
      </c>
      <c r="K286" s="177" t="s">
        <v>139</v>
      </c>
      <c r="L286" s="37"/>
      <c r="M286" s="182" t="s">
        <v>1</v>
      </c>
      <c r="N286" s="183" t="s">
        <v>43</v>
      </c>
      <c r="O286" s="59"/>
      <c r="P286" s="184">
        <f>O286*H286</f>
        <v>0</v>
      </c>
      <c r="Q286" s="184">
        <v>0.108</v>
      </c>
      <c r="R286" s="184">
        <f>Q286*H286</f>
        <v>6.6420000000000003</v>
      </c>
      <c r="S286" s="184">
        <v>0</v>
      </c>
      <c r="T286" s="185">
        <f>S286*H286</f>
        <v>0</v>
      </c>
      <c r="AR286" s="16" t="s">
        <v>140</v>
      </c>
      <c r="AT286" s="16" t="s">
        <v>135</v>
      </c>
      <c r="AU286" s="16" t="s">
        <v>81</v>
      </c>
      <c r="AY286" s="16" t="s">
        <v>133</v>
      </c>
      <c r="BE286" s="186">
        <f>IF(N286="základní",J286,0)</f>
        <v>0</v>
      </c>
      <c r="BF286" s="186">
        <f>IF(N286="snížená",J286,0)</f>
        <v>0</v>
      </c>
      <c r="BG286" s="186">
        <f>IF(N286="zákl. přenesená",J286,0)</f>
        <v>0</v>
      </c>
      <c r="BH286" s="186">
        <f>IF(N286="sníž. přenesená",J286,0)</f>
        <v>0</v>
      </c>
      <c r="BI286" s="186">
        <f>IF(N286="nulová",J286,0)</f>
        <v>0</v>
      </c>
      <c r="BJ286" s="16" t="s">
        <v>79</v>
      </c>
      <c r="BK286" s="186">
        <f>ROUND(I286*H286,2)</f>
        <v>0</v>
      </c>
      <c r="BL286" s="16" t="s">
        <v>140</v>
      </c>
      <c r="BM286" s="16" t="s">
        <v>1694</v>
      </c>
    </row>
    <row r="287" spans="2:65" s="1" customFormat="1" ht="11.25">
      <c r="B287" s="33"/>
      <c r="C287" s="34"/>
      <c r="D287" s="187" t="s">
        <v>142</v>
      </c>
      <c r="E287" s="34"/>
      <c r="F287" s="188" t="s">
        <v>1146</v>
      </c>
      <c r="G287" s="34"/>
      <c r="H287" s="34"/>
      <c r="I287" s="103"/>
      <c r="J287" s="34"/>
      <c r="K287" s="34"/>
      <c r="L287" s="37"/>
      <c r="M287" s="189"/>
      <c r="N287" s="59"/>
      <c r="O287" s="59"/>
      <c r="P287" s="59"/>
      <c r="Q287" s="59"/>
      <c r="R287" s="59"/>
      <c r="S287" s="59"/>
      <c r="T287" s="60"/>
      <c r="AT287" s="16" t="s">
        <v>142</v>
      </c>
      <c r="AU287" s="16" t="s">
        <v>81</v>
      </c>
    </row>
    <row r="288" spans="2:65" s="11" customFormat="1" ht="11.25">
      <c r="B288" s="190"/>
      <c r="C288" s="191"/>
      <c r="D288" s="187" t="s">
        <v>144</v>
      </c>
      <c r="E288" s="192" t="s">
        <v>1</v>
      </c>
      <c r="F288" s="193" t="s">
        <v>225</v>
      </c>
      <c r="G288" s="191"/>
      <c r="H288" s="192" t="s">
        <v>1</v>
      </c>
      <c r="I288" s="194"/>
      <c r="J288" s="191"/>
      <c r="K288" s="191"/>
      <c r="L288" s="195"/>
      <c r="M288" s="196"/>
      <c r="N288" s="197"/>
      <c r="O288" s="197"/>
      <c r="P288" s="197"/>
      <c r="Q288" s="197"/>
      <c r="R288" s="197"/>
      <c r="S288" s="197"/>
      <c r="T288" s="198"/>
      <c r="AT288" s="199" t="s">
        <v>144</v>
      </c>
      <c r="AU288" s="199" t="s">
        <v>81</v>
      </c>
      <c r="AV288" s="11" t="s">
        <v>79</v>
      </c>
      <c r="AW288" s="11" t="s">
        <v>33</v>
      </c>
      <c r="AX288" s="11" t="s">
        <v>72</v>
      </c>
      <c r="AY288" s="199" t="s">
        <v>133</v>
      </c>
    </row>
    <row r="289" spans="2:65" s="11" customFormat="1" ht="11.25">
      <c r="B289" s="190"/>
      <c r="C289" s="191"/>
      <c r="D289" s="187" t="s">
        <v>144</v>
      </c>
      <c r="E289" s="192" t="s">
        <v>1</v>
      </c>
      <c r="F289" s="193" t="s">
        <v>1622</v>
      </c>
      <c r="G289" s="191"/>
      <c r="H289" s="192" t="s">
        <v>1</v>
      </c>
      <c r="I289" s="194"/>
      <c r="J289" s="191"/>
      <c r="K289" s="191"/>
      <c r="L289" s="195"/>
      <c r="M289" s="196"/>
      <c r="N289" s="197"/>
      <c r="O289" s="197"/>
      <c r="P289" s="197"/>
      <c r="Q289" s="197"/>
      <c r="R289" s="197"/>
      <c r="S289" s="197"/>
      <c r="T289" s="198"/>
      <c r="AT289" s="199" t="s">
        <v>144</v>
      </c>
      <c r="AU289" s="199" t="s">
        <v>81</v>
      </c>
      <c r="AV289" s="11" t="s">
        <v>79</v>
      </c>
      <c r="AW289" s="11" t="s">
        <v>33</v>
      </c>
      <c r="AX289" s="11" t="s">
        <v>72</v>
      </c>
      <c r="AY289" s="199" t="s">
        <v>133</v>
      </c>
    </row>
    <row r="290" spans="2:65" s="12" customFormat="1" ht="11.25">
      <c r="B290" s="200"/>
      <c r="C290" s="201"/>
      <c r="D290" s="187" t="s">
        <v>144</v>
      </c>
      <c r="E290" s="202" t="s">
        <v>1</v>
      </c>
      <c r="F290" s="203" t="s">
        <v>1623</v>
      </c>
      <c r="G290" s="201"/>
      <c r="H290" s="204">
        <v>61.5</v>
      </c>
      <c r="I290" s="205"/>
      <c r="J290" s="201"/>
      <c r="K290" s="201"/>
      <c r="L290" s="206"/>
      <c r="M290" s="207"/>
      <c r="N290" s="208"/>
      <c r="O290" s="208"/>
      <c r="P290" s="208"/>
      <c r="Q290" s="208"/>
      <c r="R290" s="208"/>
      <c r="S290" s="208"/>
      <c r="T290" s="209"/>
      <c r="AT290" s="210" t="s">
        <v>144</v>
      </c>
      <c r="AU290" s="210" t="s">
        <v>81</v>
      </c>
      <c r="AV290" s="12" t="s">
        <v>81</v>
      </c>
      <c r="AW290" s="12" t="s">
        <v>33</v>
      </c>
      <c r="AX290" s="12" t="s">
        <v>72</v>
      </c>
      <c r="AY290" s="210" t="s">
        <v>133</v>
      </c>
    </row>
    <row r="291" spans="2:65" s="13" customFormat="1" ht="11.25">
      <c r="B291" s="211"/>
      <c r="C291" s="212"/>
      <c r="D291" s="187" t="s">
        <v>144</v>
      </c>
      <c r="E291" s="213" t="s">
        <v>1</v>
      </c>
      <c r="F291" s="214" t="s">
        <v>149</v>
      </c>
      <c r="G291" s="212"/>
      <c r="H291" s="215">
        <v>61.5</v>
      </c>
      <c r="I291" s="216"/>
      <c r="J291" s="212"/>
      <c r="K291" s="212"/>
      <c r="L291" s="217"/>
      <c r="M291" s="218"/>
      <c r="N291" s="219"/>
      <c r="O291" s="219"/>
      <c r="P291" s="219"/>
      <c r="Q291" s="219"/>
      <c r="R291" s="219"/>
      <c r="S291" s="219"/>
      <c r="T291" s="220"/>
      <c r="AT291" s="221" t="s">
        <v>144</v>
      </c>
      <c r="AU291" s="221" t="s">
        <v>81</v>
      </c>
      <c r="AV291" s="13" t="s">
        <v>140</v>
      </c>
      <c r="AW291" s="13" t="s">
        <v>33</v>
      </c>
      <c r="AX291" s="13" t="s">
        <v>79</v>
      </c>
      <c r="AY291" s="221" t="s">
        <v>133</v>
      </c>
    </row>
    <row r="292" spans="2:65" s="1" customFormat="1" ht="16.5" customHeight="1">
      <c r="B292" s="33"/>
      <c r="C292" s="222" t="s">
        <v>450</v>
      </c>
      <c r="D292" s="222" t="s">
        <v>505</v>
      </c>
      <c r="E292" s="223" t="s">
        <v>1147</v>
      </c>
      <c r="F292" s="224" t="s">
        <v>1148</v>
      </c>
      <c r="G292" s="225" t="s">
        <v>637</v>
      </c>
      <c r="H292" s="226">
        <v>7</v>
      </c>
      <c r="I292" s="227"/>
      <c r="J292" s="228">
        <f>ROUND(I292*H292,2)</f>
        <v>0</v>
      </c>
      <c r="K292" s="224" t="s">
        <v>139</v>
      </c>
      <c r="L292" s="229"/>
      <c r="M292" s="230" t="s">
        <v>1</v>
      </c>
      <c r="N292" s="231" t="s">
        <v>43</v>
      </c>
      <c r="O292" s="59"/>
      <c r="P292" s="184">
        <f>O292*H292</f>
        <v>0</v>
      </c>
      <c r="Q292" s="184">
        <v>1.69</v>
      </c>
      <c r="R292" s="184">
        <f>Q292*H292</f>
        <v>11.83</v>
      </c>
      <c r="S292" s="184">
        <v>0</v>
      </c>
      <c r="T292" s="185">
        <f>S292*H292</f>
        <v>0</v>
      </c>
      <c r="AR292" s="16" t="s">
        <v>188</v>
      </c>
      <c r="AT292" s="16" t="s">
        <v>505</v>
      </c>
      <c r="AU292" s="16" t="s">
        <v>81</v>
      </c>
      <c r="AY292" s="16" t="s">
        <v>133</v>
      </c>
      <c r="BE292" s="186">
        <f>IF(N292="základní",J292,0)</f>
        <v>0</v>
      </c>
      <c r="BF292" s="186">
        <f>IF(N292="snížená",J292,0)</f>
        <v>0</v>
      </c>
      <c r="BG292" s="186">
        <f>IF(N292="zákl. přenesená",J292,0)</f>
        <v>0</v>
      </c>
      <c r="BH292" s="186">
        <f>IF(N292="sníž. přenesená",J292,0)</f>
        <v>0</v>
      </c>
      <c r="BI292" s="186">
        <f>IF(N292="nulová",J292,0)</f>
        <v>0</v>
      </c>
      <c r="BJ292" s="16" t="s">
        <v>79</v>
      </c>
      <c r="BK292" s="186">
        <f>ROUND(I292*H292,2)</f>
        <v>0</v>
      </c>
      <c r="BL292" s="16" t="s">
        <v>140</v>
      </c>
      <c r="BM292" s="16" t="s">
        <v>1695</v>
      </c>
    </row>
    <row r="293" spans="2:65" s="1" customFormat="1" ht="11.25">
      <c r="B293" s="33"/>
      <c r="C293" s="34"/>
      <c r="D293" s="187" t="s">
        <v>142</v>
      </c>
      <c r="E293" s="34"/>
      <c r="F293" s="188" t="s">
        <v>1150</v>
      </c>
      <c r="G293" s="34"/>
      <c r="H293" s="34"/>
      <c r="I293" s="103"/>
      <c r="J293" s="34"/>
      <c r="K293" s="34"/>
      <c r="L293" s="37"/>
      <c r="M293" s="189"/>
      <c r="N293" s="59"/>
      <c r="O293" s="59"/>
      <c r="P293" s="59"/>
      <c r="Q293" s="59"/>
      <c r="R293" s="59"/>
      <c r="S293" s="59"/>
      <c r="T293" s="60"/>
      <c r="AT293" s="16" t="s">
        <v>142</v>
      </c>
      <c r="AU293" s="16" t="s">
        <v>81</v>
      </c>
    </row>
    <row r="294" spans="2:65" s="1" customFormat="1" ht="16.5" customHeight="1">
      <c r="B294" s="33"/>
      <c r="C294" s="175" t="s">
        <v>455</v>
      </c>
      <c r="D294" s="175" t="s">
        <v>135</v>
      </c>
      <c r="E294" s="176" t="s">
        <v>568</v>
      </c>
      <c r="F294" s="177" t="s">
        <v>569</v>
      </c>
      <c r="G294" s="178" t="s">
        <v>211</v>
      </c>
      <c r="H294" s="179">
        <v>24.608000000000001</v>
      </c>
      <c r="I294" s="180"/>
      <c r="J294" s="181">
        <f>ROUND(I294*H294,2)</f>
        <v>0</v>
      </c>
      <c r="K294" s="177" t="s">
        <v>139</v>
      </c>
      <c r="L294" s="37"/>
      <c r="M294" s="182" t="s">
        <v>1</v>
      </c>
      <c r="N294" s="183" t="s">
        <v>43</v>
      </c>
      <c r="O294" s="59"/>
      <c r="P294" s="184">
        <f>O294*H294</f>
        <v>0</v>
      </c>
      <c r="Q294" s="184">
        <v>1.8907700000000001</v>
      </c>
      <c r="R294" s="184">
        <f>Q294*H294</f>
        <v>46.528068160000004</v>
      </c>
      <c r="S294" s="184">
        <v>0</v>
      </c>
      <c r="T294" s="185">
        <f>S294*H294</f>
        <v>0</v>
      </c>
      <c r="AR294" s="16" t="s">
        <v>140</v>
      </c>
      <c r="AT294" s="16" t="s">
        <v>135</v>
      </c>
      <c r="AU294" s="16" t="s">
        <v>81</v>
      </c>
      <c r="AY294" s="16" t="s">
        <v>133</v>
      </c>
      <c r="BE294" s="186">
        <f>IF(N294="základní",J294,0)</f>
        <v>0</v>
      </c>
      <c r="BF294" s="186">
        <f>IF(N294="snížená",J294,0)</f>
        <v>0</v>
      </c>
      <c r="BG294" s="186">
        <f>IF(N294="zákl. přenesená",J294,0)</f>
        <v>0</v>
      </c>
      <c r="BH294" s="186">
        <f>IF(N294="sníž. přenesená",J294,0)</f>
        <v>0</v>
      </c>
      <c r="BI294" s="186">
        <f>IF(N294="nulová",J294,0)</f>
        <v>0</v>
      </c>
      <c r="BJ294" s="16" t="s">
        <v>79</v>
      </c>
      <c r="BK294" s="186">
        <f>ROUND(I294*H294,2)</f>
        <v>0</v>
      </c>
      <c r="BL294" s="16" t="s">
        <v>140</v>
      </c>
      <c r="BM294" s="16" t="s">
        <v>1696</v>
      </c>
    </row>
    <row r="295" spans="2:65" s="1" customFormat="1" ht="11.25">
      <c r="B295" s="33"/>
      <c r="C295" s="34"/>
      <c r="D295" s="187" t="s">
        <v>142</v>
      </c>
      <c r="E295" s="34"/>
      <c r="F295" s="188" t="s">
        <v>569</v>
      </c>
      <c r="G295" s="34"/>
      <c r="H295" s="34"/>
      <c r="I295" s="103"/>
      <c r="J295" s="34"/>
      <c r="K295" s="34"/>
      <c r="L295" s="37"/>
      <c r="M295" s="189"/>
      <c r="N295" s="59"/>
      <c r="O295" s="59"/>
      <c r="P295" s="59"/>
      <c r="Q295" s="59"/>
      <c r="R295" s="59"/>
      <c r="S295" s="59"/>
      <c r="T295" s="60"/>
      <c r="AT295" s="16" t="s">
        <v>142</v>
      </c>
      <c r="AU295" s="16" t="s">
        <v>81</v>
      </c>
    </row>
    <row r="296" spans="2:65" s="11" customFormat="1" ht="11.25">
      <c r="B296" s="190"/>
      <c r="C296" s="191"/>
      <c r="D296" s="187" t="s">
        <v>144</v>
      </c>
      <c r="E296" s="192" t="s">
        <v>1</v>
      </c>
      <c r="F296" s="193" t="s">
        <v>571</v>
      </c>
      <c r="G296" s="191"/>
      <c r="H296" s="192" t="s">
        <v>1</v>
      </c>
      <c r="I296" s="194"/>
      <c r="J296" s="191"/>
      <c r="K296" s="191"/>
      <c r="L296" s="195"/>
      <c r="M296" s="196"/>
      <c r="N296" s="197"/>
      <c r="O296" s="197"/>
      <c r="P296" s="197"/>
      <c r="Q296" s="197"/>
      <c r="R296" s="197"/>
      <c r="S296" s="197"/>
      <c r="T296" s="198"/>
      <c r="AT296" s="199" t="s">
        <v>144</v>
      </c>
      <c r="AU296" s="199" t="s">
        <v>81</v>
      </c>
      <c r="AV296" s="11" t="s">
        <v>79</v>
      </c>
      <c r="AW296" s="11" t="s">
        <v>33</v>
      </c>
      <c r="AX296" s="11" t="s">
        <v>72</v>
      </c>
      <c r="AY296" s="199" t="s">
        <v>133</v>
      </c>
    </row>
    <row r="297" spans="2:65" s="11" customFormat="1" ht="11.25">
      <c r="B297" s="190"/>
      <c r="C297" s="191"/>
      <c r="D297" s="187" t="s">
        <v>144</v>
      </c>
      <c r="E297" s="192" t="s">
        <v>1</v>
      </c>
      <c r="F297" s="193" t="s">
        <v>1622</v>
      </c>
      <c r="G297" s="191"/>
      <c r="H297" s="192" t="s">
        <v>1</v>
      </c>
      <c r="I297" s="194"/>
      <c r="J297" s="191"/>
      <c r="K297" s="191"/>
      <c r="L297" s="195"/>
      <c r="M297" s="196"/>
      <c r="N297" s="197"/>
      <c r="O297" s="197"/>
      <c r="P297" s="197"/>
      <c r="Q297" s="197"/>
      <c r="R297" s="197"/>
      <c r="S297" s="197"/>
      <c r="T297" s="198"/>
      <c r="AT297" s="199" t="s">
        <v>144</v>
      </c>
      <c r="AU297" s="199" t="s">
        <v>81</v>
      </c>
      <c r="AV297" s="11" t="s">
        <v>79</v>
      </c>
      <c r="AW297" s="11" t="s">
        <v>33</v>
      </c>
      <c r="AX297" s="11" t="s">
        <v>72</v>
      </c>
      <c r="AY297" s="199" t="s">
        <v>133</v>
      </c>
    </row>
    <row r="298" spans="2:65" s="12" customFormat="1" ht="11.25">
      <c r="B298" s="200"/>
      <c r="C298" s="201"/>
      <c r="D298" s="187" t="s">
        <v>144</v>
      </c>
      <c r="E298" s="202" t="s">
        <v>1</v>
      </c>
      <c r="F298" s="203" t="s">
        <v>1697</v>
      </c>
      <c r="G298" s="201"/>
      <c r="H298" s="204">
        <v>24.608000000000001</v>
      </c>
      <c r="I298" s="205"/>
      <c r="J298" s="201"/>
      <c r="K298" s="201"/>
      <c r="L298" s="206"/>
      <c r="M298" s="207"/>
      <c r="N298" s="208"/>
      <c r="O298" s="208"/>
      <c r="P298" s="208"/>
      <c r="Q298" s="208"/>
      <c r="R298" s="208"/>
      <c r="S298" s="208"/>
      <c r="T298" s="209"/>
      <c r="AT298" s="210" t="s">
        <v>144</v>
      </c>
      <c r="AU298" s="210" t="s">
        <v>81</v>
      </c>
      <c r="AV298" s="12" t="s">
        <v>81</v>
      </c>
      <c r="AW298" s="12" t="s">
        <v>33</v>
      </c>
      <c r="AX298" s="12" t="s">
        <v>72</v>
      </c>
      <c r="AY298" s="210" t="s">
        <v>133</v>
      </c>
    </row>
    <row r="299" spans="2:65" s="13" customFormat="1" ht="11.25">
      <c r="B299" s="211"/>
      <c r="C299" s="212"/>
      <c r="D299" s="187" t="s">
        <v>144</v>
      </c>
      <c r="E299" s="213" t="s">
        <v>1</v>
      </c>
      <c r="F299" s="214" t="s">
        <v>149</v>
      </c>
      <c r="G299" s="212"/>
      <c r="H299" s="215">
        <v>24.608000000000001</v>
      </c>
      <c r="I299" s="216"/>
      <c r="J299" s="212"/>
      <c r="K299" s="212"/>
      <c r="L299" s="217"/>
      <c r="M299" s="218"/>
      <c r="N299" s="219"/>
      <c r="O299" s="219"/>
      <c r="P299" s="219"/>
      <c r="Q299" s="219"/>
      <c r="R299" s="219"/>
      <c r="S299" s="219"/>
      <c r="T299" s="220"/>
      <c r="AT299" s="221" t="s">
        <v>144</v>
      </c>
      <c r="AU299" s="221" t="s">
        <v>81</v>
      </c>
      <c r="AV299" s="13" t="s">
        <v>140</v>
      </c>
      <c r="AW299" s="13" t="s">
        <v>33</v>
      </c>
      <c r="AX299" s="13" t="s">
        <v>79</v>
      </c>
      <c r="AY299" s="221" t="s">
        <v>133</v>
      </c>
    </row>
    <row r="300" spans="2:65" s="1" customFormat="1" ht="16.5" customHeight="1">
      <c r="B300" s="33"/>
      <c r="C300" s="175" t="s">
        <v>460</v>
      </c>
      <c r="D300" s="175" t="s">
        <v>135</v>
      </c>
      <c r="E300" s="176" t="s">
        <v>579</v>
      </c>
      <c r="F300" s="177" t="s">
        <v>580</v>
      </c>
      <c r="G300" s="178" t="s">
        <v>211</v>
      </c>
      <c r="H300" s="179">
        <v>9.4559999999999995</v>
      </c>
      <c r="I300" s="180"/>
      <c r="J300" s="181">
        <f>ROUND(I300*H300,2)</f>
        <v>0</v>
      </c>
      <c r="K300" s="177" t="s">
        <v>139</v>
      </c>
      <c r="L300" s="37"/>
      <c r="M300" s="182" t="s">
        <v>1</v>
      </c>
      <c r="N300" s="183" t="s">
        <v>43</v>
      </c>
      <c r="O300" s="59"/>
      <c r="P300" s="184">
        <f>O300*H300</f>
        <v>0</v>
      </c>
      <c r="Q300" s="184">
        <v>2.234</v>
      </c>
      <c r="R300" s="184">
        <f>Q300*H300</f>
        <v>21.124703999999998</v>
      </c>
      <c r="S300" s="184">
        <v>0</v>
      </c>
      <c r="T300" s="185">
        <f>S300*H300</f>
        <v>0</v>
      </c>
      <c r="AR300" s="16" t="s">
        <v>140</v>
      </c>
      <c r="AT300" s="16" t="s">
        <v>135</v>
      </c>
      <c r="AU300" s="16" t="s">
        <v>81</v>
      </c>
      <c r="AY300" s="16" t="s">
        <v>133</v>
      </c>
      <c r="BE300" s="186">
        <f>IF(N300="základní",J300,0)</f>
        <v>0</v>
      </c>
      <c r="BF300" s="186">
        <f>IF(N300="snížená",J300,0)</f>
        <v>0</v>
      </c>
      <c r="BG300" s="186">
        <f>IF(N300="zákl. přenesená",J300,0)</f>
        <v>0</v>
      </c>
      <c r="BH300" s="186">
        <f>IF(N300="sníž. přenesená",J300,0)</f>
        <v>0</v>
      </c>
      <c r="BI300" s="186">
        <f>IF(N300="nulová",J300,0)</f>
        <v>0</v>
      </c>
      <c r="BJ300" s="16" t="s">
        <v>79</v>
      </c>
      <c r="BK300" s="186">
        <f>ROUND(I300*H300,2)</f>
        <v>0</v>
      </c>
      <c r="BL300" s="16" t="s">
        <v>140</v>
      </c>
      <c r="BM300" s="16" t="s">
        <v>1698</v>
      </c>
    </row>
    <row r="301" spans="2:65" s="1" customFormat="1" ht="11.25">
      <c r="B301" s="33"/>
      <c r="C301" s="34"/>
      <c r="D301" s="187" t="s">
        <v>142</v>
      </c>
      <c r="E301" s="34"/>
      <c r="F301" s="188" t="s">
        <v>580</v>
      </c>
      <c r="G301" s="34"/>
      <c r="H301" s="34"/>
      <c r="I301" s="103"/>
      <c r="J301" s="34"/>
      <c r="K301" s="34"/>
      <c r="L301" s="37"/>
      <c r="M301" s="189"/>
      <c r="N301" s="59"/>
      <c r="O301" s="59"/>
      <c r="P301" s="59"/>
      <c r="Q301" s="59"/>
      <c r="R301" s="59"/>
      <c r="S301" s="59"/>
      <c r="T301" s="60"/>
      <c r="AT301" s="16" t="s">
        <v>142</v>
      </c>
      <c r="AU301" s="16" t="s">
        <v>81</v>
      </c>
    </row>
    <row r="302" spans="2:65" s="11" customFormat="1" ht="11.25">
      <c r="B302" s="190"/>
      <c r="C302" s="191"/>
      <c r="D302" s="187" t="s">
        <v>144</v>
      </c>
      <c r="E302" s="192" t="s">
        <v>1</v>
      </c>
      <c r="F302" s="193" t="s">
        <v>582</v>
      </c>
      <c r="G302" s="191"/>
      <c r="H302" s="192" t="s">
        <v>1</v>
      </c>
      <c r="I302" s="194"/>
      <c r="J302" s="191"/>
      <c r="K302" s="191"/>
      <c r="L302" s="195"/>
      <c r="M302" s="196"/>
      <c r="N302" s="197"/>
      <c r="O302" s="197"/>
      <c r="P302" s="197"/>
      <c r="Q302" s="197"/>
      <c r="R302" s="197"/>
      <c r="S302" s="197"/>
      <c r="T302" s="198"/>
      <c r="AT302" s="199" t="s">
        <v>144</v>
      </c>
      <c r="AU302" s="199" t="s">
        <v>81</v>
      </c>
      <c r="AV302" s="11" t="s">
        <v>79</v>
      </c>
      <c r="AW302" s="11" t="s">
        <v>33</v>
      </c>
      <c r="AX302" s="11" t="s">
        <v>72</v>
      </c>
      <c r="AY302" s="199" t="s">
        <v>133</v>
      </c>
    </row>
    <row r="303" spans="2:65" s="12" customFormat="1" ht="11.25">
      <c r="B303" s="200"/>
      <c r="C303" s="201"/>
      <c r="D303" s="187" t="s">
        <v>144</v>
      </c>
      <c r="E303" s="202" t="s">
        <v>1</v>
      </c>
      <c r="F303" s="203" t="s">
        <v>1699</v>
      </c>
      <c r="G303" s="201"/>
      <c r="H303" s="204">
        <v>9.4559999999999995</v>
      </c>
      <c r="I303" s="205"/>
      <c r="J303" s="201"/>
      <c r="K303" s="201"/>
      <c r="L303" s="206"/>
      <c r="M303" s="207"/>
      <c r="N303" s="208"/>
      <c r="O303" s="208"/>
      <c r="P303" s="208"/>
      <c r="Q303" s="208"/>
      <c r="R303" s="208"/>
      <c r="S303" s="208"/>
      <c r="T303" s="209"/>
      <c r="AT303" s="210" t="s">
        <v>144</v>
      </c>
      <c r="AU303" s="210" t="s">
        <v>81</v>
      </c>
      <c r="AV303" s="12" t="s">
        <v>81</v>
      </c>
      <c r="AW303" s="12" t="s">
        <v>33</v>
      </c>
      <c r="AX303" s="12" t="s">
        <v>79</v>
      </c>
      <c r="AY303" s="210" t="s">
        <v>133</v>
      </c>
    </row>
    <row r="304" spans="2:65" s="10" customFormat="1" ht="22.9" customHeight="1">
      <c r="B304" s="159"/>
      <c r="C304" s="160"/>
      <c r="D304" s="161" t="s">
        <v>71</v>
      </c>
      <c r="E304" s="173" t="s">
        <v>172</v>
      </c>
      <c r="F304" s="173" t="s">
        <v>595</v>
      </c>
      <c r="G304" s="160"/>
      <c r="H304" s="160"/>
      <c r="I304" s="163"/>
      <c r="J304" s="174">
        <f>BK304</f>
        <v>0</v>
      </c>
      <c r="K304" s="160"/>
      <c r="L304" s="165"/>
      <c r="M304" s="166"/>
      <c r="N304" s="167"/>
      <c r="O304" s="167"/>
      <c r="P304" s="168">
        <f>SUM(P305:P374)</f>
        <v>0</v>
      </c>
      <c r="Q304" s="167"/>
      <c r="R304" s="168">
        <f>SUM(R305:R374)</f>
        <v>138.95366199999998</v>
      </c>
      <c r="S304" s="167"/>
      <c r="T304" s="169">
        <f>SUM(T305:T374)</f>
        <v>0</v>
      </c>
      <c r="AR304" s="170" t="s">
        <v>79</v>
      </c>
      <c r="AT304" s="171" t="s">
        <v>71</v>
      </c>
      <c r="AU304" s="171" t="s">
        <v>79</v>
      </c>
      <c r="AY304" s="170" t="s">
        <v>133</v>
      </c>
      <c r="BK304" s="172">
        <f>SUM(BK305:BK374)</f>
        <v>0</v>
      </c>
    </row>
    <row r="305" spans="2:65" s="1" customFormat="1" ht="16.5" customHeight="1">
      <c r="B305" s="33"/>
      <c r="C305" s="175" t="s">
        <v>465</v>
      </c>
      <c r="D305" s="175" t="s">
        <v>135</v>
      </c>
      <c r="E305" s="176" t="s">
        <v>1160</v>
      </c>
      <c r="F305" s="177" t="s">
        <v>1161</v>
      </c>
      <c r="G305" s="178" t="s">
        <v>138</v>
      </c>
      <c r="H305" s="179">
        <v>39.840000000000003</v>
      </c>
      <c r="I305" s="180"/>
      <c r="J305" s="181">
        <f>ROUND(I305*H305,2)</f>
        <v>0</v>
      </c>
      <c r="K305" s="177" t="s">
        <v>139</v>
      </c>
      <c r="L305" s="37"/>
      <c r="M305" s="182" t="s">
        <v>1</v>
      </c>
      <c r="N305" s="183" t="s">
        <v>43</v>
      </c>
      <c r="O305" s="59"/>
      <c r="P305" s="184">
        <f>O305*H305</f>
        <v>0</v>
      </c>
      <c r="Q305" s="184">
        <v>0</v>
      </c>
      <c r="R305" s="184">
        <f>Q305*H305</f>
        <v>0</v>
      </c>
      <c r="S305" s="184">
        <v>0</v>
      </c>
      <c r="T305" s="185">
        <f>S305*H305</f>
        <v>0</v>
      </c>
      <c r="AR305" s="16" t="s">
        <v>140</v>
      </c>
      <c r="AT305" s="16" t="s">
        <v>135</v>
      </c>
      <c r="AU305" s="16" t="s">
        <v>81</v>
      </c>
      <c r="AY305" s="16" t="s">
        <v>133</v>
      </c>
      <c r="BE305" s="186">
        <f>IF(N305="základní",J305,0)</f>
        <v>0</v>
      </c>
      <c r="BF305" s="186">
        <f>IF(N305="snížená",J305,0)</f>
        <v>0</v>
      </c>
      <c r="BG305" s="186">
        <f>IF(N305="zákl. přenesená",J305,0)</f>
        <v>0</v>
      </c>
      <c r="BH305" s="186">
        <f>IF(N305="sníž. přenesená",J305,0)</f>
        <v>0</v>
      </c>
      <c r="BI305" s="186">
        <f>IF(N305="nulová",J305,0)</f>
        <v>0</v>
      </c>
      <c r="BJ305" s="16" t="s">
        <v>79</v>
      </c>
      <c r="BK305" s="186">
        <f>ROUND(I305*H305,2)</f>
        <v>0</v>
      </c>
      <c r="BL305" s="16" t="s">
        <v>140</v>
      </c>
      <c r="BM305" s="16" t="s">
        <v>1700</v>
      </c>
    </row>
    <row r="306" spans="2:65" s="1" customFormat="1" ht="11.25">
      <c r="B306" s="33"/>
      <c r="C306" s="34"/>
      <c r="D306" s="187" t="s">
        <v>142</v>
      </c>
      <c r="E306" s="34"/>
      <c r="F306" s="188" t="s">
        <v>1163</v>
      </c>
      <c r="G306" s="34"/>
      <c r="H306" s="34"/>
      <c r="I306" s="103"/>
      <c r="J306" s="34"/>
      <c r="K306" s="34"/>
      <c r="L306" s="37"/>
      <c r="M306" s="189"/>
      <c r="N306" s="59"/>
      <c r="O306" s="59"/>
      <c r="P306" s="59"/>
      <c r="Q306" s="59"/>
      <c r="R306" s="59"/>
      <c r="S306" s="59"/>
      <c r="T306" s="60"/>
      <c r="AT306" s="16" t="s">
        <v>142</v>
      </c>
      <c r="AU306" s="16" t="s">
        <v>81</v>
      </c>
    </row>
    <row r="307" spans="2:65" s="11" customFormat="1" ht="11.25">
      <c r="B307" s="190"/>
      <c r="C307" s="191"/>
      <c r="D307" s="187" t="s">
        <v>144</v>
      </c>
      <c r="E307" s="192" t="s">
        <v>1</v>
      </c>
      <c r="F307" s="193" t="s">
        <v>1701</v>
      </c>
      <c r="G307" s="191"/>
      <c r="H307" s="192" t="s">
        <v>1</v>
      </c>
      <c r="I307" s="194"/>
      <c r="J307" s="191"/>
      <c r="K307" s="191"/>
      <c r="L307" s="195"/>
      <c r="M307" s="196"/>
      <c r="N307" s="197"/>
      <c r="O307" s="197"/>
      <c r="P307" s="197"/>
      <c r="Q307" s="197"/>
      <c r="R307" s="197"/>
      <c r="S307" s="197"/>
      <c r="T307" s="198"/>
      <c r="AT307" s="199" t="s">
        <v>144</v>
      </c>
      <c r="AU307" s="199" t="s">
        <v>81</v>
      </c>
      <c r="AV307" s="11" t="s">
        <v>79</v>
      </c>
      <c r="AW307" s="11" t="s">
        <v>33</v>
      </c>
      <c r="AX307" s="11" t="s">
        <v>72</v>
      </c>
      <c r="AY307" s="199" t="s">
        <v>133</v>
      </c>
    </row>
    <row r="308" spans="2:65" s="12" customFormat="1" ht="11.25">
      <c r="B308" s="200"/>
      <c r="C308" s="201"/>
      <c r="D308" s="187" t="s">
        <v>144</v>
      </c>
      <c r="E308" s="202" t="s">
        <v>1</v>
      </c>
      <c r="F308" s="203" t="s">
        <v>1620</v>
      </c>
      <c r="G308" s="201"/>
      <c r="H308" s="204">
        <v>16.399999999999999</v>
      </c>
      <c r="I308" s="205"/>
      <c r="J308" s="201"/>
      <c r="K308" s="201"/>
      <c r="L308" s="206"/>
      <c r="M308" s="207"/>
      <c r="N308" s="208"/>
      <c r="O308" s="208"/>
      <c r="P308" s="208"/>
      <c r="Q308" s="208"/>
      <c r="R308" s="208"/>
      <c r="S308" s="208"/>
      <c r="T308" s="209"/>
      <c r="AT308" s="210" t="s">
        <v>144</v>
      </c>
      <c r="AU308" s="210" t="s">
        <v>81</v>
      </c>
      <c r="AV308" s="12" t="s">
        <v>81</v>
      </c>
      <c r="AW308" s="12" t="s">
        <v>33</v>
      </c>
      <c r="AX308" s="12" t="s">
        <v>72</v>
      </c>
      <c r="AY308" s="210" t="s">
        <v>133</v>
      </c>
    </row>
    <row r="309" spans="2:65" s="12" customFormat="1" ht="11.25">
      <c r="B309" s="200"/>
      <c r="C309" s="201"/>
      <c r="D309" s="187" t="s">
        <v>144</v>
      </c>
      <c r="E309" s="202" t="s">
        <v>1</v>
      </c>
      <c r="F309" s="203" t="s">
        <v>1595</v>
      </c>
      <c r="G309" s="201"/>
      <c r="H309" s="204">
        <v>16.88</v>
      </c>
      <c r="I309" s="205"/>
      <c r="J309" s="201"/>
      <c r="K309" s="201"/>
      <c r="L309" s="206"/>
      <c r="M309" s="207"/>
      <c r="N309" s="208"/>
      <c r="O309" s="208"/>
      <c r="P309" s="208"/>
      <c r="Q309" s="208"/>
      <c r="R309" s="208"/>
      <c r="S309" s="208"/>
      <c r="T309" s="209"/>
      <c r="AT309" s="210" t="s">
        <v>144</v>
      </c>
      <c r="AU309" s="210" t="s">
        <v>81</v>
      </c>
      <c r="AV309" s="12" t="s">
        <v>81</v>
      </c>
      <c r="AW309" s="12" t="s">
        <v>33</v>
      </c>
      <c r="AX309" s="12" t="s">
        <v>72</v>
      </c>
      <c r="AY309" s="210" t="s">
        <v>133</v>
      </c>
    </row>
    <row r="310" spans="2:65" s="12" customFormat="1" ht="11.25">
      <c r="B310" s="200"/>
      <c r="C310" s="201"/>
      <c r="D310" s="187" t="s">
        <v>144</v>
      </c>
      <c r="E310" s="202" t="s">
        <v>1</v>
      </c>
      <c r="F310" s="203" t="s">
        <v>1589</v>
      </c>
      <c r="G310" s="201"/>
      <c r="H310" s="204">
        <v>5.76</v>
      </c>
      <c r="I310" s="205"/>
      <c r="J310" s="201"/>
      <c r="K310" s="201"/>
      <c r="L310" s="206"/>
      <c r="M310" s="207"/>
      <c r="N310" s="208"/>
      <c r="O310" s="208"/>
      <c r="P310" s="208"/>
      <c r="Q310" s="208"/>
      <c r="R310" s="208"/>
      <c r="S310" s="208"/>
      <c r="T310" s="209"/>
      <c r="AT310" s="210" t="s">
        <v>144</v>
      </c>
      <c r="AU310" s="210" t="s">
        <v>81</v>
      </c>
      <c r="AV310" s="12" t="s">
        <v>81</v>
      </c>
      <c r="AW310" s="12" t="s">
        <v>33</v>
      </c>
      <c r="AX310" s="12" t="s">
        <v>72</v>
      </c>
      <c r="AY310" s="210" t="s">
        <v>133</v>
      </c>
    </row>
    <row r="311" spans="2:65" s="12" customFormat="1" ht="11.25">
      <c r="B311" s="200"/>
      <c r="C311" s="201"/>
      <c r="D311" s="187" t="s">
        <v>144</v>
      </c>
      <c r="E311" s="202" t="s">
        <v>1</v>
      </c>
      <c r="F311" s="203" t="s">
        <v>1618</v>
      </c>
      <c r="G311" s="201"/>
      <c r="H311" s="204">
        <v>0.8</v>
      </c>
      <c r="I311" s="205"/>
      <c r="J311" s="201"/>
      <c r="K311" s="201"/>
      <c r="L311" s="206"/>
      <c r="M311" s="207"/>
      <c r="N311" s="208"/>
      <c r="O311" s="208"/>
      <c r="P311" s="208"/>
      <c r="Q311" s="208"/>
      <c r="R311" s="208"/>
      <c r="S311" s="208"/>
      <c r="T311" s="209"/>
      <c r="AT311" s="210" t="s">
        <v>144</v>
      </c>
      <c r="AU311" s="210" t="s">
        <v>81</v>
      </c>
      <c r="AV311" s="12" t="s">
        <v>81</v>
      </c>
      <c r="AW311" s="12" t="s">
        <v>33</v>
      </c>
      <c r="AX311" s="12" t="s">
        <v>72</v>
      </c>
      <c r="AY311" s="210" t="s">
        <v>133</v>
      </c>
    </row>
    <row r="312" spans="2:65" s="13" customFormat="1" ht="11.25">
      <c r="B312" s="211"/>
      <c r="C312" s="212"/>
      <c r="D312" s="187" t="s">
        <v>144</v>
      </c>
      <c r="E312" s="213" t="s">
        <v>1</v>
      </c>
      <c r="F312" s="214" t="s">
        <v>149</v>
      </c>
      <c r="G312" s="212"/>
      <c r="H312" s="215">
        <v>39.840000000000003</v>
      </c>
      <c r="I312" s="216"/>
      <c r="J312" s="212"/>
      <c r="K312" s="212"/>
      <c r="L312" s="217"/>
      <c r="M312" s="218"/>
      <c r="N312" s="219"/>
      <c r="O312" s="219"/>
      <c r="P312" s="219"/>
      <c r="Q312" s="219"/>
      <c r="R312" s="219"/>
      <c r="S312" s="219"/>
      <c r="T312" s="220"/>
      <c r="AT312" s="221" t="s">
        <v>144</v>
      </c>
      <c r="AU312" s="221" t="s">
        <v>81</v>
      </c>
      <c r="AV312" s="13" t="s">
        <v>140</v>
      </c>
      <c r="AW312" s="13" t="s">
        <v>33</v>
      </c>
      <c r="AX312" s="13" t="s">
        <v>79</v>
      </c>
      <c r="AY312" s="221" t="s">
        <v>133</v>
      </c>
    </row>
    <row r="313" spans="2:65" s="1" customFormat="1" ht="16.5" customHeight="1">
      <c r="B313" s="33"/>
      <c r="C313" s="175" t="s">
        <v>470</v>
      </c>
      <c r="D313" s="175" t="s">
        <v>135</v>
      </c>
      <c r="E313" s="176" t="s">
        <v>1411</v>
      </c>
      <c r="F313" s="177" t="s">
        <v>1412</v>
      </c>
      <c r="G313" s="178" t="s">
        <v>138</v>
      </c>
      <c r="H313" s="179">
        <v>8.24</v>
      </c>
      <c r="I313" s="180"/>
      <c r="J313" s="181">
        <f>ROUND(I313*H313,2)</f>
        <v>0</v>
      </c>
      <c r="K313" s="177" t="s">
        <v>139</v>
      </c>
      <c r="L313" s="37"/>
      <c r="M313" s="182" t="s">
        <v>1</v>
      </c>
      <c r="N313" s="183" t="s">
        <v>43</v>
      </c>
      <c r="O313" s="59"/>
      <c r="P313" s="184">
        <f>O313*H313</f>
        <v>0</v>
      </c>
      <c r="Q313" s="184">
        <v>0</v>
      </c>
      <c r="R313" s="184">
        <f>Q313*H313</f>
        <v>0</v>
      </c>
      <c r="S313" s="184">
        <v>0</v>
      </c>
      <c r="T313" s="185">
        <f>S313*H313</f>
        <v>0</v>
      </c>
      <c r="AR313" s="16" t="s">
        <v>140</v>
      </c>
      <c r="AT313" s="16" t="s">
        <v>135</v>
      </c>
      <c r="AU313" s="16" t="s">
        <v>81</v>
      </c>
      <c r="AY313" s="16" t="s">
        <v>133</v>
      </c>
      <c r="BE313" s="186">
        <f>IF(N313="základní",J313,0)</f>
        <v>0</v>
      </c>
      <c r="BF313" s="186">
        <f>IF(N313="snížená",J313,0)</f>
        <v>0</v>
      </c>
      <c r="BG313" s="186">
        <f>IF(N313="zákl. přenesená",J313,0)</f>
        <v>0</v>
      </c>
      <c r="BH313" s="186">
        <f>IF(N313="sníž. přenesená",J313,0)</f>
        <v>0</v>
      </c>
      <c r="BI313" s="186">
        <f>IF(N313="nulová",J313,0)</f>
        <v>0</v>
      </c>
      <c r="BJ313" s="16" t="s">
        <v>79</v>
      </c>
      <c r="BK313" s="186">
        <f>ROUND(I313*H313,2)</f>
        <v>0</v>
      </c>
      <c r="BL313" s="16" t="s">
        <v>140</v>
      </c>
      <c r="BM313" s="16" t="s">
        <v>1702</v>
      </c>
    </row>
    <row r="314" spans="2:65" s="1" customFormat="1" ht="11.25">
      <c r="B314" s="33"/>
      <c r="C314" s="34"/>
      <c r="D314" s="187" t="s">
        <v>142</v>
      </c>
      <c r="E314" s="34"/>
      <c r="F314" s="188" t="s">
        <v>1414</v>
      </c>
      <c r="G314" s="34"/>
      <c r="H314" s="34"/>
      <c r="I314" s="103"/>
      <c r="J314" s="34"/>
      <c r="K314" s="34"/>
      <c r="L314" s="37"/>
      <c r="M314" s="189"/>
      <c r="N314" s="59"/>
      <c r="O314" s="59"/>
      <c r="P314" s="59"/>
      <c r="Q314" s="59"/>
      <c r="R314" s="59"/>
      <c r="S314" s="59"/>
      <c r="T314" s="60"/>
      <c r="AT314" s="16" t="s">
        <v>142</v>
      </c>
      <c r="AU314" s="16" t="s">
        <v>81</v>
      </c>
    </row>
    <row r="315" spans="2:65" s="11" customFormat="1" ht="11.25">
      <c r="B315" s="190"/>
      <c r="C315" s="191"/>
      <c r="D315" s="187" t="s">
        <v>144</v>
      </c>
      <c r="E315" s="192" t="s">
        <v>1</v>
      </c>
      <c r="F315" s="193" t="s">
        <v>1701</v>
      </c>
      <c r="G315" s="191"/>
      <c r="H315" s="192" t="s">
        <v>1</v>
      </c>
      <c r="I315" s="194"/>
      <c r="J315" s="191"/>
      <c r="K315" s="191"/>
      <c r="L315" s="195"/>
      <c r="M315" s="196"/>
      <c r="N315" s="197"/>
      <c r="O315" s="197"/>
      <c r="P315" s="197"/>
      <c r="Q315" s="197"/>
      <c r="R315" s="197"/>
      <c r="S315" s="197"/>
      <c r="T315" s="198"/>
      <c r="AT315" s="199" t="s">
        <v>144</v>
      </c>
      <c r="AU315" s="199" t="s">
        <v>81</v>
      </c>
      <c r="AV315" s="11" t="s">
        <v>79</v>
      </c>
      <c r="AW315" s="11" t="s">
        <v>33</v>
      </c>
      <c r="AX315" s="11" t="s">
        <v>72</v>
      </c>
      <c r="AY315" s="199" t="s">
        <v>133</v>
      </c>
    </row>
    <row r="316" spans="2:65" s="11" customFormat="1" ht="11.25">
      <c r="B316" s="190"/>
      <c r="C316" s="191"/>
      <c r="D316" s="187" t="s">
        <v>144</v>
      </c>
      <c r="E316" s="192" t="s">
        <v>1</v>
      </c>
      <c r="F316" s="193" t="s">
        <v>1415</v>
      </c>
      <c r="G316" s="191"/>
      <c r="H316" s="192" t="s">
        <v>1</v>
      </c>
      <c r="I316" s="194"/>
      <c r="J316" s="191"/>
      <c r="K316" s="191"/>
      <c r="L316" s="195"/>
      <c r="M316" s="196"/>
      <c r="N316" s="197"/>
      <c r="O316" s="197"/>
      <c r="P316" s="197"/>
      <c r="Q316" s="197"/>
      <c r="R316" s="197"/>
      <c r="S316" s="197"/>
      <c r="T316" s="198"/>
      <c r="AT316" s="199" t="s">
        <v>144</v>
      </c>
      <c r="AU316" s="199" t="s">
        <v>81</v>
      </c>
      <c r="AV316" s="11" t="s">
        <v>79</v>
      </c>
      <c r="AW316" s="11" t="s">
        <v>33</v>
      </c>
      <c r="AX316" s="11" t="s">
        <v>72</v>
      </c>
      <c r="AY316" s="199" t="s">
        <v>133</v>
      </c>
    </row>
    <row r="317" spans="2:65" s="12" customFormat="1" ht="11.25">
      <c r="B317" s="200"/>
      <c r="C317" s="201"/>
      <c r="D317" s="187" t="s">
        <v>144</v>
      </c>
      <c r="E317" s="202" t="s">
        <v>1</v>
      </c>
      <c r="F317" s="203" t="s">
        <v>1606</v>
      </c>
      <c r="G317" s="201"/>
      <c r="H317" s="204">
        <v>8.24</v>
      </c>
      <c r="I317" s="205"/>
      <c r="J317" s="201"/>
      <c r="K317" s="201"/>
      <c r="L317" s="206"/>
      <c r="M317" s="207"/>
      <c r="N317" s="208"/>
      <c r="O317" s="208"/>
      <c r="P317" s="208"/>
      <c r="Q317" s="208"/>
      <c r="R317" s="208"/>
      <c r="S317" s="208"/>
      <c r="T317" s="209"/>
      <c r="AT317" s="210" t="s">
        <v>144</v>
      </c>
      <c r="AU317" s="210" t="s">
        <v>81</v>
      </c>
      <c r="AV317" s="12" t="s">
        <v>81</v>
      </c>
      <c r="AW317" s="12" t="s">
        <v>33</v>
      </c>
      <c r="AX317" s="12" t="s">
        <v>79</v>
      </c>
      <c r="AY317" s="210" t="s">
        <v>133</v>
      </c>
    </row>
    <row r="318" spans="2:65" s="1" customFormat="1" ht="16.5" customHeight="1">
      <c r="B318" s="33"/>
      <c r="C318" s="175" t="s">
        <v>475</v>
      </c>
      <c r="D318" s="175" t="s">
        <v>135</v>
      </c>
      <c r="E318" s="176" t="s">
        <v>597</v>
      </c>
      <c r="F318" s="177" t="s">
        <v>598</v>
      </c>
      <c r="G318" s="178" t="s">
        <v>138</v>
      </c>
      <c r="H318" s="179">
        <v>103.52</v>
      </c>
      <c r="I318" s="180"/>
      <c r="J318" s="181">
        <f>ROUND(I318*H318,2)</f>
        <v>0</v>
      </c>
      <c r="K318" s="177" t="s">
        <v>139</v>
      </c>
      <c r="L318" s="37"/>
      <c r="M318" s="182" t="s">
        <v>1</v>
      </c>
      <c r="N318" s="183" t="s">
        <v>43</v>
      </c>
      <c r="O318" s="59"/>
      <c r="P318" s="184">
        <f>O318*H318</f>
        <v>0</v>
      </c>
      <c r="Q318" s="184">
        <v>0</v>
      </c>
      <c r="R318" s="184">
        <f>Q318*H318</f>
        <v>0</v>
      </c>
      <c r="S318" s="184">
        <v>0</v>
      </c>
      <c r="T318" s="185">
        <f>S318*H318</f>
        <v>0</v>
      </c>
      <c r="AR318" s="16" t="s">
        <v>140</v>
      </c>
      <c r="AT318" s="16" t="s">
        <v>135</v>
      </c>
      <c r="AU318" s="16" t="s">
        <v>81</v>
      </c>
      <c r="AY318" s="16" t="s">
        <v>133</v>
      </c>
      <c r="BE318" s="186">
        <f>IF(N318="základní",J318,0)</f>
        <v>0</v>
      </c>
      <c r="BF318" s="186">
        <f>IF(N318="snížená",J318,0)</f>
        <v>0</v>
      </c>
      <c r="BG318" s="186">
        <f>IF(N318="zákl. přenesená",J318,0)</f>
        <v>0</v>
      </c>
      <c r="BH318" s="186">
        <f>IF(N318="sníž. přenesená",J318,0)</f>
        <v>0</v>
      </c>
      <c r="BI318" s="186">
        <f>IF(N318="nulová",J318,0)</f>
        <v>0</v>
      </c>
      <c r="BJ318" s="16" t="s">
        <v>79</v>
      </c>
      <c r="BK318" s="186">
        <f>ROUND(I318*H318,2)</f>
        <v>0</v>
      </c>
      <c r="BL318" s="16" t="s">
        <v>140</v>
      </c>
      <c r="BM318" s="16" t="s">
        <v>1703</v>
      </c>
    </row>
    <row r="319" spans="2:65" s="1" customFormat="1" ht="19.5">
      <c r="B319" s="33"/>
      <c r="C319" s="34"/>
      <c r="D319" s="187" t="s">
        <v>142</v>
      </c>
      <c r="E319" s="34"/>
      <c r="F319" s="188" t="s">
        <v>600</v>
      </c>
      <c r="G319" s="34"/>
      <c r="H319" s="34"/>
      <c r="I319" s="103"/>
      <c r="J319" s="34"/>
      <c r="K319" s="34"/>
      <c r="L319" s="37"/>
      <c r="M319" s="189"/>
      <c r="N319" s="59"/>
      <c r="O319" s="59"/>
      <c r="P319" s="59"/>
      <c r="Q319" s="59"/>
      <c r="R319" s="59"/>
      <c r="S319" s="59"/>
      <c r="T319" s="60"/>
      <c r="AT319" s="16" t="s">
        <v>142</v>
      </c>
      <c r="AU319" s="16" t="s">
        <v>81</v>
      </c>
    </row>
    <row r="320" spans="2:65" s="11" customFormat="1" ht="11.25">
      <c r="B320" s="190"/>
      <c r="C320" s="191"/>
      <c r="D320" s="187" t="s">
        <v>144</v>
      </c>
      <c r="E320" s="192" t="s">
        <v>1</v>
      </c>
      <c r="F320" s="193" t="s">
        <v>1173</v>
      </c>
      <c r="G320" s="191"/>
      <c r="H320" s="192" t="s">
        <v>1</v>
      </c>
      <c r="I320" s="194"/>
      <c r="J320" s="191"/>
      <c r="K320" s="191"/>
      <c r="L320" s="195"/>
      <c r="M320" s="196"/>
      <c r="N320" s="197"/>
      <c r="O320" s="197"/>
      <c r="P320" s="197"/>
      <c r="Q320" s="197"/>
      <c r="R320" s="197"/>
      <c r="S320" s="197"/>
      <c r="T320" s="198"/>
      <c r="AT320" s="199" t="s">
        <v>144</v>
      </c>
      <c r="AU320" s="199" t="s">
        <v>81</v>
      </c>
      <c r="AV320" s="11" t="s">
        <v>79</v>
      </c>
      <c r="AW320" s="11" t="s">
        <v>33</v>
      </c>
      <c r="AX320" s="11" t="s">
        <v>72</v>
      </c>
      <c r="AY320" s="199" t="s">
        <v>133</v>
      </c>
    </row>
    <row r="321" spans="2:65" s="12" customFormat="1" ht="11.25">
      <c r="B321" s="200"/>
      <c r="C321" s="201"/>
      <c r="D321" s="187" t="s">
        <v>144</v>
      </c>
      <c r="E321" s="202" t="s">
        <v>1</v>
      </c>
      <c r="F321" s="203" t="s">
        <v>1607</v>
      </c>
      <c r="G321" s="201"/>
      <c r="H321" s="204">
        <v>103.52</v>
      </c>
      <c r="I321" s="205"/>
      <c r="J321" s="201"/>
      <c r="K321" s="201"/>
      <c r="L321" s="206"/>
      <c r="M321" s="207"/>
      <c r="N321" s="208"/>
      <c r="O321" s="208"/>
      <c r="P321" s="208"/>
      <c r="Q321" s="208"/>
      <c r="R321" s="208"/>
      <c r="S321" s="208"/>
      <c r="T321" s="209"/>
      <c r="AT321" s="210" t="s">
        <v>144</v>
      </c>
      <c r="AU321" s="210" t="s">
        <v>81</v>
      </c>
      <c r="AV321" s="12" t="s">
        <v>81</v>
      </c>
      <c r="AW321" s="12" t="s">
        <v>33</v>
      </c>
      <c r="AX321" s="12" t="s">
        <v>72</v>
      </c>
      <c r="AY321" s="210" t="s">
        <v>133</v>
      </c>
    </row>
    <row r="322" spans="2:65" s="13" customFormat="1" ht="11.25">
      <c r="B322" s="211"/>
      <c r="C322" s="212"/>
      <c r="D322" s="187" t="s">
        <v>144</v>
      </c>
      <c r="E322" s="213" t="s">
        <v>1</v>
      </c>
      <c r="F322" s="214" t="s">
        <v>149</v>
      </c>
      <c r="G322" s="212"/>
      <c r="H322" s="215">
        <v>103.52</v>
      </c>
      <c r="I322" s="216"/>
      <c r="J322" s="212"/>
      <c r="K322" s="212"/>
      <c r="L322" s="217"/>
      <c r="M322" s="218"/>
      <c r="N322" s="219"/>
      <c r="O322" s="219"/>
      <c r="P322" s="219"/>
      <c r="Q322" s="219"/>
      <c r="R322" s="219"/>
      <c r="S322" s="219"/>
      <c r="T322" s="220"/>
      <c r="AT322" s="221" t="s">
        <v>144</v>
      </c>
      <c r="AU322" s="221" t="s">
        <v>81</v>
      </c>
      <c r="AV322" s="13" t="s">
        <v>140</v>
      </c>
      <c r="AW322" s="13" t="s">
        <v>33</v>
      </c>
      <c r="AX322" s="13" t="s">
        <v>79</v>
      </c>
      <c r="AY322" s="221" t="s">
        <v>133</v>
      </c>
    </row>
    <row r="323" spans="2:65" s="1" customFormat="1" ht="16.5" customHeight="1">
      <c r="B323" s="33"/>
      <c r="C323" s="175" t="s">
        <v>504</v>
      </c>
      <c r="D323" s="175" t="s">
        <v>135</v>
      </c>
      <c r="E323" s="176" t="s">
        <v>602</v>
      </c>
      <c r="F323" s="177" t="s">
        <v>603</v>
      </c>
      <c r="G323" s="178" t="s">
        <v>138</v>
      </c>
      <c r="H323" s="179">
        <v>150.80000000000001</v>
      </c>
      <c r="I323" s="180"/>
      <c r="J323" s="181">
        <f>ROUND(I323*H323,2)</f>
        <v>0</v>
      </c>
      <c r="K323" s="177" t="s">
        <v>139</v>
      </c>
      <c r="L323" s="37"/>
      <c r="M323" s="182" t="s">
        <v>1</v>
      </c>
      <c r="N323" s="183" t="s">
        <v>43</v>
      </c>
      <c r="O323" s="59"/>
      <c r="P323" s="184">
        <f>O323*H323</f>
        <v>0</v>
      </c>
      <c r="Q323" s="184">
        <v>0.51085999999999998</v>
      </c>
      <c r="R323" s="184">
        <f>Q323*H323</f>
        <v>77.037688000000003</v>
      </c>
      <c r="S323" s="184">
        <v>0</v>
      </c>
      <c r="T323" s="185">
        <f>S323*H323</f>
        <v>0</v>
      </c>
      <c r="AR323" s="16" t="s">
        <v>140</v>
      </c>
      <c r="AT323" s="16" t="s">
        <v>135</v>
      </c>
      <c r="AU323" s="16" t="s">
        <v>81</v>
      </c>
      <c r="AY323" s="16" t="s">
        <v>133</v>
      </c>
      <c r="BE323" s="186">
        <f>IF(N323="základní",J323,0)</f>
        <v>0</v>
      </c>
      <c r="BF323" s="186">
        <f>IF(N323="snížená",J323,0)</f>
        <v>0</v>
      </c>
      <c r="BG323" s="186">
        <f>IF(N323="zákl. přenesená",J323,0)</f>
        <v>0</v>
      </c>
      <c r="BH323" s="186">
        <f>IF(N323="sníž. přenesená",J323,0)</f>
        <v>0</v>
      </c>
      <c r="BI323" s="186">
        <f>IF(N323="nulová",J323,0)</f>
        <v>0</v>
      </c>
      <c r="BJ323" s="16" t="s">
        <v>79</v>
      </c>
      <c r="BK323" s="186">
        <f>ROUND(I323*H323,2)</f>
        <v>0</v>
      </c>
      <c r="BL323" s="16" t="s">
        <v>140</v>
      </c>
      <c r="BM323" s="16" t="s">
        <v>1704</v>
      </c>
    </row>
    <row r="324" spans="2:65" s="1" customFormat="1" ht="11.25">
      <c r="B324" s="33"/>
      <c r="C324" s="34"/>
      <c r="D324" s="187" t="s">
        <v>142</v>
      </c>
      <c r="E324" s="34"/>
      <c r="F324" s="188" t="s">
        <v>603</v>
      </c>
      <c r="G324" s="34"/>
      <c r="H324" s="34"/>
      <c r="I324" s="103"/>
      <c r="J324" s="34"/>
      <c r="K324" s="34"/>
      <c r="L324" s="37"/>
      <c r="M324" s="189"/>
      <c r="N324" s="59"/>
      <c r="O324" s="59"/>
      <c r="P324" s="59"/>
      <c r="Q324" s="59"/>
      <c r="R324" s="59"/>
      <c r="S324" s="59"/>
      <c r="T324" s="60"/>
      <c r="AT324" s="16" t="s">
        <v>142</v>
      </c>
      <c r="AU324" s="16" t="s">
        <v>81</v>
      </c>
    </row>
    <row r="325" spans="2:65" s="11" customFormat="1" ht="11.25">
      <c r="B325" s="190"/>
      <c r="C325" s="191"/>
      <c r="D325" s="187" t="s">
        <v>144</v>
      </c>
      <c r="E325" s="192" t="s">
        <v>1</v>
      </c>
      <c r="F325" s="193" t="s">
        <v>1173</v>
      </c>
      <c r="G325" s="191"/>
      <c r="H325" s="192" t="s">
        <v>1</v>
      </c>
      <c r="I325" s="194"/>
      <c r="J325" s="191"/>
      <c r="K325" s="191"/>
      <c r="L325" s="195"/>
      <c r="M325" s="196"/>
      <c r="N325" s="197"/>
      <c r="O325" s="197"/>
      <c r="P325" s="197"/>
      <c r="Q325" s="197"/>
      <c r="R325" s="197"/>
      <c r="S325" s="197"/>
      <c r="T325" s="198"/>
      <c r="AT325" s="199" t="s">
        <v>144</v>
      </c>
      <c r="AU325" s="199" t="s">
        <v>81</v>
      </c>
      <c r="AV325" s="11" t="s">
        <v>79</v>
      </c>
      <c r="AW325" s="11" t="s">
        <v>33</v>
      </c>
      <c r="AX325" s="11" t="s">
        <v>72</v>
      </c>
      <c r="AY325" s="199" t="s">
        <v>133</v>
      </c>
    </row>
    <row r="326" spans="2:65" s="12" customFormat="1" ht="11.25">
      <c r="B326" s="200"/>
      <c r="C326" s="201"/>
      <c r="D326" s="187" t="s">
        <v>144</v>
      </c>
      <c r="E326" s="202" t="s">
        <v>1</v>
      </c>
      <c r="F326" s="203" t="s">
        <v>1600</v>
      </c>
      <c r="G326" s="201"/>
      <c r="H326" s="204">
        <v>47.28</v>
      </c>
      <c r="I326" s="205"/>
      <c r="J326" s="201"/>
      <c r="K326" s="201"/>
      <c r="L326" s="206"/>
      <c r="M326" s="207"/>
      <c r="N326" s="208"/>
      <c r="O326" s="208"/>
      <c r="P326" s="208"/>
      <c r="Q326" s="208"/>
      <c r="R326" s="208"/>
      <c r="S326" s="208"/>
      <c r="T326" s="209"/>
      <c r="AT326" s="210" t="s">
        <v>144</v>
      </c>
      <c r="AU326" s="210" t="s">
        <v>81</v>
      </c>
      <c r="AV326" s="12" t="s">
        <v>81</v>
      </c>
      <c r="AW326" s="12" t="s">
        <v>33</v>
      </c>
      <c r="AX326" s="12" t="s">
        <v>72</v>
      </c>
      <c r="AY326" s="210" t="s">
        <v>133</v>
      </c>
    </row>
    <row r="327" spans="2:65" s="12" customFormat="1" ht="11.25">
      <c r="B327" s="200"/>
      <c r="C327" s="201"/>
      <c r="D327" s="187" t="s">
        <v>144</v>
      </c>
      <c r="E327" s="202" t="s">
        <v>1</v>
      </c>
      <c r="F327" s="203" t="s">
        <v>1607</v>
      </c>
      <c r="G327" s="201"/>
      <c r="H327" s="204">
        <v>103.52</v>
      </c>
      <c r="I327" s="205"/>
      <c r="J327" s="201"/>
      <c r="K327" s="201"/>
      <c r="L327" s="206"/>
      <c r="M327" s="207"/>
      <c r="N327" s="208"/>
      <c r="O327" s="208"/>
      <c r="P327" s="208"/>
      <c r="Q327" s="208"/>
      <c r="R327" s="208"/>
      <c r="S327" s="208"/>
      <c r="T327" s="209"/>
      <c r="AT327" s="210" t="s">
        <v>144</v>
      </c>
      <c r="AU327" s="210" t="s">
        <v>81</v>
      </c>
      <c r="AV327" s="12" t="s">
        <v>81</v>
      </c>
      <c r="AW327" s="12" t="s">
        <v>33</v>
      </c>
      <c r="AX327" s="12" t="s">
        <v>72</v>
      </c>
      <c r="AY327" s="210" t="s">
        <v>133</v>
      </c>
    </row>
    <row r="328" spans="2:65" s="13" customFormat="1" ht="11.25">
      <c r="B328" s="211"/>
      <c r="C328" s="212"/>
      <c r="D328" s="187" t="s">
        <v>144</v>
      </c>
      <c r="E328" s="213" t="s">
        <v>1</v>
      </c>
      <c r="F328" s="214" t="s">
        <v>149</v>
      </c>
      <c r="G328" s="212"/>
      <c r="H328" s="215">
        <v>150.80000000000001</v>
      </c>
      <c r="I328" s="216"/>
      <c r="J328" s="212"/>
      <c r="K328" s="212"/>
      <c r="L328" s="217"/>
      <c r="M328" s="218"/>
      <c r="N328" s="219"/>
      <c r="O328" s="219"/>
      <c r="P328" s="219"/>
      <c r="Q328" s="219"/>
      <c r="R328" s="219"/>
      <c r="S328" s="219"/>
      <c r="T328" s="220"/>
      <c r="AT328" s="221" t="s">
        <v>144</v>
      </c>
      <c r="AU328" s="221" t="s">
        <v>81</v>
      </c>
      <c r="AV328" s="13" t="s">
        <v>140</v>
      </c>
      <c r="AW328" s="13" t="s">
        <v>33</v>
      </c>
      <c r="AX328" s="13" t="s">
        <v>79</v>
      </c>
      <c r="AY328" s="221" t="s">
        <v>133</v>
      </c>
    </row>
    <row r="329" spans="2:65" s="1" customFormat="1" ht="16.5" customHeight="1">
      <c r="B329" s="33"/>
      <c r="C329" s="175" t="s">
        <v>740</v>
      </c>
      <c r="D329" s="175" t="s">
        <v>135</v>
      </c>
      <c r="E329" s="176" t="s">
        <v>606</v>
      </c>
      <c r="F329" s="177" t="s">
        <v>607</v>
      </c>
      <c r="G329" s="178" t="s">
        <v>138</v>
      </c>
      <c r="H329" s="179">
        <v>198.08</v>
      </c>
      <c r="I329" s="180"/>
      <c r="J329" s="181">
        <f>ROUND(I329*H329,2)</f>
        <v>0</v>
      </c>
      <c r="K329" s="177" t="s">
        <v>1</v>
      </c>
      <c r="L329" s="37"/>
      <c r="M329" s="182" t="s">
        <v>1</v>
      </c>
      <c r="N329" s="183" t="s">
        <v>43</v>
      </c>
      <c r="O329" s="59"/>
      <c r="P329" s="184">
        <f>O329*H329</f>
        <v>0</v>
      </c>
      <c r="Q329" s="184">
        <v>6.0099999999999997E-3</v>
      </c>
      <c r="R329" s="184">
        <f>Q329*H329</f>
        <v>1.1904608000000001</v>
      </c>
      <c r="S329" s="184">
        <v>0</v>
      </c>
      <c r="T329" s="185">
        <f>S329*H329</f>
        <v>0</v>
      </c>
      <c r="AR329" s="16" t="s">
        <v>140</v>
      </c>
      <c r="AT329" s="16" t="s">
        <v>135</v>
      </c>
      <c r="AU329" s="16" t="s">
        <v>81</v>
      </c>
      <c r="AY329" s="16" t="s">
        <v>133</v>
      </c>
      <c r="BE329" s="186">
        <f>IF(N329="základní",J329,0)</f>
        <v>0</v>
      </c>
      <c r="BF329" s="186">
        <f>IF(N329="snížená",J329,0)</f>
        <v>0</v>
      </c>
      <c r="BG329" s="186">
        <f>IF(N329="zákl. přenesená",J329,0)</f>
        <v>0</v>
      </c>
      <c r="BH329" s="186">
        <f>IF(N329="sníž. přenesená",J329,0)</f>
        <v>0</v>
      </c>
      <c r="BI329" s="186">
        <f>IF(N329="nulová",J329,0)</f>
        <v>0</v>
      </c>
      <c r="BJ329" s="16" t="s">
        <v>79</v>
      </c>
      <c r="BK329" s="186">
        <f>ROUND(I329*H329,2)</f>
        <v>0</v>
      </c>
      <c r="BL329" s="16" t="s">
        <v>140</v>
      </c>
      <c r="BM329" s="16" t="s">
        <v>1705</v>
      </c>
    </row>
    <row r="330" spans="2:65" s="1" customFormat="1" ht="11.25">
      <c r="B330" s="33"/>
      <c r="C330" s="34"/>
      <c r="D330" s="187" t="s">
        <v>142</v>
      </c>
      <c r="E330" s="34"/>
      <c r="F330" s="188" t="s">
        <v>607</v>
      </c>
      <c r="G330" s="34"/>
      <c r="H330" s="34"/>
      <c r="I330" s="103"/>
      <c r="J330" s="34"/>
      <c r="K330" s="34"/>
      <c r="L330" s="37"/>
      <c r="M330" s="189"/>
      <c r="N330" s="59"/>
      <c r="O330" s="59"/>
      <c r="P330" s="59"/>
      <c r="Q330" s="59"/>
      <c r="R330" s="59"/>
      <c r="S330" s="59"/>
      <c r="T330" s="60"/>
      <c r="AT330" s="16" t="s">
        <v>142</v>
      </c>
      <c r="AU330" s="16" t="s">
        <v>81</v>
      </c>
    </row>
    <row r="331" spans="2:65" s="11" customFormat="1" ht="11.25">
      <c r="B331" s="190"/>
      <c r="C331" s="191"/>
      <c r="D331" s="187" t="s">
        <v>144</v>
      </c>
      <c r="E331" s="192" t="s">
        <v>1</v>
      </c>
      <c r="F331" s="193" t="s">
        <v>1173</v>
      </c>
      <c r="G331" s="191"/>
      <c r="H331" s="192" t="s">
        <v>1</v>
      </c>
      <c r="I331" s="194"/>
      <c r="J331" s="191"/>
      <c r="K331" s="191"/>
      <c r="L331" s="195"/>
      <c r="M331" s="196"/>
      <c r="N331" s="197"/>
      <c r="O331" s="197"/>
      <c r="P331" s="197"/>
      <c r="Q331" s="197"/>
      <c r="R331" s="197"/>
      <c r="S331" s="197"/>
      <c r="T331" s="198"/>
      <c r="AT331" s="199" t="s">
        <v>144</v>
      </c>
      <c r="AU331" s="199" t="s">
        <v>81</v>
      </c>
      <c r="AV331" s="11" t="s">
        <v>79</v>
      </c>
      <c r="AW331" s="11" t="s">
        <v>33</v>
      </c>
      <c r="AX331" s="11" t="s">
        <v>72</v>
      </c>
      <c r="AY331" s="199" t="s">
        <v>133</v>
      </c>
    </row>
    <row r="332" spans="2:65" s="11" customFormat="1" ht="11.25">
      <c r="B332" s="190"/>
      <c r="C332" s="191"/>
      <c r="D332" s="187" t="s">
        <v>144</v>
      </c>
      <c r="E332" s="192" t="s">
        <v>1</v>
      </c>
      <c r="F332" s="193" t="s">
        <v>610</v>
      </c>
      <c r="G332" s="191"/>
      <c r="H332" s="192" t="s">
        <v>1</v>
      </c>
      <c r="I332" s="194"/>
      <c r="J332" s="191"/>
      <c r="K332" s="191"/>
      <c r="L332" s="195"/>
      <c r="M332" s="196"/>
      <c r="N332" s="197"/>
      <c r="O332" s="197"/>
      <c r="P332" s="197"/>
      <c r="Q332" s="197"/>
      <c r="R332" s="197"/>
      <c r="S332" s="197"/>
      <c r="T332" s="198"/>
      <c r="AT332" s="199" t="s">
        <v>144</v>
      </c>
      <c r="AU332" s="199" t="s">
        <v>81</v>
      </c>
      <c r="AV332" s="11" t="s">
        <v>79</v>
      </c>
      <c r="AW332" s="11" t="s">
        <v>33</v>
      </c>
      <c r="AX332" s="11" t="s">
        <v>72</v>
      </c>
      <c r="AY332" s="199" t="s">
        <v>133</v>
      </c>
    </row>
    <row r="333" spans="2:65" s="12" customFormat="1" ht="11.25">
      <c r="B333" s="200"/>
      <c r="C333" s="201"/>
      <c r="D333" s="187" t="s">
        <v>144</v>
      </c>
      <c r="E333" s="202" t="s">
        <v>1</v>
      </c>
      <c r="F333" s="203" t="s">
        <v>1706</v>
      </c>
      <c r="G333" s="201"/>
      <c r="H333" s="204">
        <v>94.56</v>
      </c>
      <c r="I333" s="205"/>
      <c r="J333" s="201"/>
      <c r="K333" s="201"/>
      <c r="L333" s="206"/>
      <c r="M333" s="207"/>
      <c r="N333" s="208"/>
      <c r="O333" s="208"/>
      <c r="P333" s="208"/>
      <c r="Q333" s="208"/>
      <c r="R333" s="208"/>
      <c r="S333" s="208"/>
      <c r="T333" s="209"/>
      <c r="AT333" s="210" t="s">
        <v>144</v>
      </c>
      <c r="AU333" s="210" t="s">
        <v>81</v>
      </c>
      <c r="AV333" s="12" t="s">
        <v>81</v>
      </c>
      <c r="AW333" s="12" t="s">
        <v>33</v>
      </c>
      <c r="AX333" s="12" t="s">
        <v>72</v>
      </c>
      <c r="AY333" s="210" t="s">
        <v>133</v>
      </c>
    </row>
    <row r="334" spans="2:65" s="11" customFormat="1" ht="11.25">
      <c r="B334" s="190"/>
      <c r="C334" s="191"/>
      <c r="D334" s="187" t="s">
        <v>144</v>
      </c>
      <c r="E334" s="192" t="s">
        <v>1</v>
      </c>
      <c r="F334" s="193" t="s">
        <v>1707</v>
      </c>
      <c r="G334" s="191"/>
      <c r="H334" s="192" t="s">
        <v>1</v>
      </c>
      <c r="I334" s="194"/>
      <c r="J334" s="191"/>
      <c r="K334" s="191"/>
      <c r="L334" s="195"/>
      <c r="M334" s="196"/>
      <c r="N334" s="197"/>
      <c r="O334" s="197"/>
      <c r="P334" s="197"/>
      <c r="Q334" s="197"/>
      <c r="R334" s="197"/>
      <c r="S334" s="197"/>
      <c r="T334" s="198"/>
      <c r="AT334" s="199" t="s">
        <v>144</v>
      </c>
      <c r="AU334" s="199" t="s">
        <v>81</v>
      </c>
      <c r="AV334" s="11" t="s">
        <v>79</v>
      </c>
      <c r="AW334" s="11" t="s">
        <v>33</v>
      </c>
      <c r="AX334" s="11" t="s">
        <v>72</v>
      </c>
      <c r="AY334" s="199" t="s">
        <v>133</v>
      </c>
    </row>
    <row r="335" spans="2:65" s="12" customFormat="1" ht="11.25">
      <c r="B335" s="200"/>
      <c r="C335" s="201"/>
      <c r="D335" s="187" t="s">
        <v>144</v>
      </c>
      <c r="E335" s="202" t="s">
        <v>1</v>
      </c>
      <c r="F335" s="203" t="s">
        <v>1607</v>
      </c>
      <c r="G335" s="201"/>
      <c r="H335" s="204">
        <v>103.52</v>
      </c>
      <c r="I335" s="205"/>
      <c r="J335" s="201"/>
      <c r="K335" s="201"/>
      <c r="L335" s="206"/>
      <c r="M335" s="207"/>
      <c r="N335" s="208"/>
      <c r="O335" s="208"/>
      <c r="P335" s="208"/>
      <c r="Q335" s="208"/>
      <c r="R335" s="208"/>
      <c r="S335" s="208"/>
      <c r="T335" s="209"/>
      <c r="AT335" s="210" t="s">
        <v>144</v>
      </c>
      <c r="AU335" s="210" t="s">
        <v>81</v>
      </c>
      <c r="AV335" s="12" t="s">
        <v>81</v>
      </c>
      <c r="AW335" s="12" t="s">
        <v>33</v>
      </c>
      <c r="AX335" s="12" t="s">
        <v>72</v>
      </c>
      <c r="AY335" s="210" t="s">
        <v>133</v>
      </c>
    </row>
    <row r="336" spans="2:65" s="13" customFormat="1" ht="11.25">
      <c r="B336" s="211"/>
      <c r="C336" s="212"/>
      <c r="D336" s="187" t="s">
        <v>144</v>
      </c>
      <c r="E336" s="213" t="s">
        <v>1</v>
      </c>
      <c r="F336" s="214" t="s">
        <v>149</v>
      </c>
      <c r="G336" s="212"/>
      <c r="H336" s="215">
        <v>198.07999999999998</v>
      </c>
      <c r="I336" s="216"/>
      <c r="J336" s="212"/>
      <c r="K336" s="212"/>
      <c r="L336" s="217"/>
      <c r="M336" s="218"/>
      <c r="N336" s="219"/>
      <c r="O336" s="219"/>
      <c r="P336" s="219"/>
      <c r="Q336" s="219"/>
      <c r="R336" s="219"/>
      <c r="S336" s="219"/>
      <c r="T336" s="220"/>
      <c r="AT336" s="221" t="s">
        <v>144</v>
      </c>
      <c r="AU336" s="221" t="s">
        <v>81</v>
      </c>
      <c r="AV336" s="13" t="s">
        <v>140</v>
      </c>
      <c r="AW336" s="13" t="s">
        <v>33</v>
      </c>
      <c r="AX336" s="13" t="s">
        <v>79</v>
      </c>
      <c r="AY336" s="221" t="s">
        <v>133</v>
      </c>
    </row>
    <row r="337" spans="2:65" s="1" customFormat="1" ht="16.5" customHeight="1">
      <c r="B337" s="33"/>
      <c r="C337" s="175" t="s">
        <v>745</v>
      </c>
      <c r="D337" s="175" t="s">
        <v>135</v>
      </c>
      <c r="E337" s="176" t="s">
        <v>614</v>
      </c>
      <c r="F337" s="177" t="s">
        <v>615</v>
      </c>
      <c r="G337" s="178" t="s">
        <v>138</v>
      </c>
      <c r="H337" s="179">
        <v>339.3</v>
      </c>
      <c r="I337" s="180"/>
      <c r="J337" s="181">
        <f>ROUND(I337*H337,2)</f>
        <v>0</v>
      </c>
      <c r="K337" s="177" t="s">
        <v>616</v>
      </c>
      <c r="L337" s="37"/>
      <c r="M337" s="182" t="s">
        <v>1</v>
      </c>
      <c r="N337" s="183" t="s">
        <v>43</v>
      </c>
      <c r="O337" s="59"/>
      <c r="P337" s="184">
        <f>O337*H337</f>
        <v>0</v>
      </c>
      <c r="Q337" s="184">
        <v>0</v>
      </c>
      <c r="R337" s="184">
        <f>Q337*H337</f>
        <v>0</v>
      </c>
      <c r="S337" s="184">
        <v>0</v>
      </c>
      <c r="T337" s="185">
        <f>S337*H337</f>
        <v>0</v>
      </c>
      <c r="AR337" s="16" t="s">
        <v>140</v>
      </c>
      <c r="AT337" s="16" t="s">
        <v>135</v>
      </c>
      <c r="AU337" s="16" t="s">
        <v>81</v>
      </c>
      <c r="AY337" s="16" t="s">
        <v>133</v>
      </c>
      <c r="BE337" s="186">
        <f>IF(N337="základní",J337,0)</f>
        <v>0</v>
      </c>
      <c r="BF337" s="186">
        <f>IF(N337="snížená",J337,0)</f>
        <v>0</v>
      </c>
      <c r="BG337" s="186">
        <f>IF(N337="zákl. přenesená",J337,0)</f>
        <v>0</v>
      </c>
      <c r="BH337" s="186">
        <f>IF(N337="sníž. přenesená",J337,0)</f>
        <v>0</v>
      </c>
      <c r="BI337" s="186">
        <f>IF(N337="nulová",J337,0)</f>
        <v>0</v>
      </c>
      <c r="BJ337" s="16" t="s">
        <v>79</v>
      </c>
      <c r="BK337" s="186">
        <f>ROUND(I337*H337,2)</f>
        <v>0</v>
      </c>
      <c r="BL337" s="16" t="s">
        <v>140</v>
      </c>
      <c r="BM337" s="16" t="s">
        <v>1708</v>
      </c>
    </row>
    <row r="338" spans="2:65" s="1" customFormat="1" ht="11.25">
      <c r="B338" s="33"/>
      <c r="C338" s="34"/>
      <c r="D338" s="187" t="s">
        <v>142</v>
      </c>
      <c r="E338" s="34"/>
      <c r="F338" s="188" t="s">
        <v>618</v>
      </c>
      <c r="G338" s="34"/>
      <c r="H338" s="34"/>
      <c r="I338" s="103"/>
      <c r="J338" s="34"/>
      <c r="K338" s="34"/>
      <c r="L338" s="37"/>
      <c r="M338" s="189"/>
      <c r="N338" s="59"/>
      <c r="O338" s="59"/>
      <c r="P338" s="59"/>
      <c r="Q338" s="59"/>
      <c r="R338" s="59"/>
      <c r="S338" s="59"/>
      <c r="T338" s="60"/>
      <c r="AT338" s="16" t="s">
        <v>142</v>
      </c>
      <c r="AU338" s="16" t="s">
        <v>81</v>
      </c>
    </row>
    <row r="339" spans="2:65" s="11" customFormat="1" ht="11.25">
      <c r="B339" s="190"/>
      <c r="C339" s="191"/>
      <c r="D339" s="187" t="s">
        <v>144</v>
      </c>
      <c r="E339" s="192" t="s">
        <v>1</v>
      </c>
      <c r="F339" s="193" t="s">
        <v>1173</v>
      </c>
      <c r="G339" s="191"/>
      <c r="H339" s="192" t="s">
        <v>1</v>
      </c>
      <c r="I339" s="194"/>
      <c r="J339" s="191"/>
      <c r="K339" s="191"/>
      <c r="L339" s="195"/>
      <c r="M339" s="196"/>
      <c r="N339" s="197"/>
      <c r="O339" s="197"/>
      <c r="P339" s="197"/>
      <c r="Q339" s="197"/>
      <c r="R339" s="197"/>
      <c r="S339" s="197"/>
      <c r="T339" s="198"/>
      <c r="AT339" s="199" t="s">
        <v>144</v>
      </c>
      <c r="AU339" s="199" t="s">
        <v>81</v>
      </c>
      <c r="AV339" s="11" t="s">
        <v>79</v>
      </c>
      <c r="AW339" s="11" t="s">
        <v>33</v>
      </c>
      <c r="AX339" s="11" t="s">
        <v>72</v>
      </c>
      <c r="AY339" s="199" t="s">
        <v>133</v>
      </c>
    </row>
    <row r="340" spans="2:65" s="12" customFormat="1" ht="11.25">
      <c r="B340" s="200"/>
      <c r="C340" s="201"/>
      <c r="D340" s="187" t="s">
        <v>144</v>
      </c>
      <c r="E340" s="202" t="s">
        <v>1</v>
      </c>
      <c r="F340" s="203" t="s">
        <v>1709</v>
      </c>
      <c r="G340" s="201"/>
      <c r="H340" s="204">
        <v>106.38</v>
      </c>
      <c r="I340" s="205"/>
      <c r="J340" s="201"/>
      <c r="K340" s="201"/>
      <c r="L340" s="206"/>
      <c r="M340" s="207"/>
      <c r="N340" s="208"/>
      <c r="O340" s="208"/>
      <c r="P340" s="208"/>
      <c r="Q340" s="208"/>
      <c r="R340" s="208"/>
      <c r="S340" s="208"/>
      <c r="T340" s="209"/>
      <c r="AT340" s="210" t="s">
        <v>144</v>
      </c>
      <c r="AU340" s="210" t="s">
        <v>81</v>
      </c>
      <c r="AV340" s="12" t="s">
        <v>81</v>
      </c>
      <c r="AW340" s="12" t="s">
        <v>33</v>
      </c>
      <c r="AX340" s="12" t="s">
        <v>72</v>
      </c>
      <c r="AY340" s="210" t="s">
        <v>133</v>
      </c>
    </row>
    <row r="341" spans="2:65" s="12" customFormat="1" ht="11.25">
      <c r="B341" s="200"/>
      <c r="C341" s="201"/>
      <c r="D341" s="187" t="s">
        <v>144</v>
      </c>
      <c r="E341" s="202" t="s">
        <v>1</v>
      </c>
      <c r="F341" s="203" t="s">
        <v>1710</v>
      </c>
      <c r="G341" s="201"/>
      <c r="H341" s="204">
        <v>232.92</v>
      </c>
      <c r="I341" s="205"/>
      <c r="J341" s="201"/>
      <c r="K341" s="201"/>
      <c r="L341" s="206"/>
      <c r="M341" s="207"/>
      <c r="N341" s="208"/>
      <c r="O341" s="208"/>
      <c r="P341" s="208"/>
      <c r="Q341" s="208"/>
      <c r="R341" s="208"/>
      <c r="S341" s="208"/>
      <c r="T341" s="209"/>
      <c r="AT341" s="210" t="s">
        <v>144</v>
      </c>
      <c r="AU341" s="210" t="s">
        <v>81</v>
      </c>
      <c r="AV341" s="12" t="s">
        <v>81</v>
      </c>
      <c r="AW341" s="12" t="s">
        <v>33</v>
      </c>
      <c r="AX341" s="12" t="s">
        <v>72</v>
      </c>
      <c r="AY341" s="210" t="s">
        <v>133</v>
      </c>
    </row>
    <row r="342" spans="2:65" s="13" customFormat="1" ht="11.25">
      <c r="B342" s="211"/>
      <c r="C342" s="212"/>
      <c r="D342" s="187" t="s">
        <v>144</v>
      </c>
      <c r="E342" s="213" t="s">
        <v>1</v>
      </c>
      <c r="F342" s="214" t="s">
        <v>149</v>
      </c>
      <c r="G342" s="212"/>
      <c r="H342" s="215">
        <v>339.29999999999995</v>
      </c>
      <c r="I342" s="216"/>
      <c r="J342" s="212"/>
      <c r="K342" s="212"/>
      <c r="L342" s="217"/>
      <c r="M342" s="218"/>
      <c r="N342" s="219"/>
      <c r="O342" s="219"/>
      <c r="P342" s="219"/>
      <c r="Q342" s="219"/>
      <c r="R342" s="219"/>
      <c r="S342" s="219"/>
      <c r="T342" s="220"/>
      <c r="AT342" s="221" t="s">
        <v>144</v>
      </c>
      <c r="AU342" s="221" t="s">
        <v>81</v>
      </c>
      <c r="AV342" s="13" t="s">
        <v>140</v>
      </c>
      <c r="AW342" s="13" t="s">
        <v>33</v>
      </c>
      <c r="AX342" s="13" t="s">
        <v>79</v>
      </c>
      <c r="AY342" s="221" t="s">
        <v>133</v>
      </c>
    </row>
    <row r="343" spans="2:65" s="1" customFormat="1" ht="16.5" customHeight="1">
      <c r="B343" s="33"/>
      <c r="C343" s="175" t="s">
        <v>512</v>
      </c>
      <c r="D343" s="175" t="s">
        <v>135</v>
      </c>
      <c r="E343" s="176" t="s">
        <v>625</v>
      </c>
      <c r="F343" s="177" t="s">
        <v>626</v>
      </c>
      <c r="G343" s="178" t="s">
        <v>138</v>
      </c>
      <c r="H343" s="179">
        <v>339.3</v>
      </c>
      <c r="I343" s="180"/>
      <c r="J343" s="181">
        <f>ROUND(I343*H343,2)</f>
        <v>0</v>
      </c>
      <c r="K343" s="177" t="s">
        <v>139</v>
      </c>
      <c r="L343" s="37"/>
      <c r="M343" s="182" t="s">
        <v>1</v>
      </c>
      <c r="N343" s="183" t="s">
        <v>43</v>
      </c>
      <c r="O343" s="59"/>
      <c r="P343" s="184">
        <f>O343*H343</f>
        <v>0</v>
      </c>
      <c r="Q343" s="184">
        <v>0.12966</v>
      </c>
      <c r="R343" s="184">
        <f>Q343*H343</f>
        <v>43.993637999999997</v>
      </c>
      <c r="S343" s="184">
        <v>0</v>
      </c>
      <c r="T343" s="185">
        <f>S343*H343</f>
        <v>0</v>
      </c>
      <c r="AR343" s="16" t="s">
        <v>140</v>
      </c>
      <c r="AT343" s="16" t="s">
        <v>135</v>
      </c>
      <c r="AU343" s="16" t="s">
        <v>81</v>
      </c>
      <c r="AY343" s="16" t="s">
        <v>133</v>
      </c>
      <c r="BE343" s="186">
        <f>IF(N343="základní",J343,0)</f>
        <v>0</v>
      </c>
      <c r="BF343" s="186">
        <f>IF(N343="snížená",J343,0)</f>
        <v>0</v>
      </c>
      <c r="BG343" s="186">
        <f>IF(N343="zákl. přenesená",J343,0)</f>
        <v>0</v>
      </c>
      <c r="BH343" s="186">
        <f>IF(N343="sníž. přenesená",J343,0)</f>
        <v>0</v>
      </c>
      <c r="BI343" s="186">
        <f>IF(N343="nulová",J343,0)</f>
        <v>0</v>
      </c>
      <c r="BJ343" s="16" t="s">
        <v>79</v>
      </c>
      <c r="BK343" s="186">
        <f>ROUND(I343*H343,2)</f>
        <v>0</v>
      </c>
      <c r="BL343" s="16" t="s">
        <v>140</v>
      </c>
      <c r="BM343" s="16" t="s">
        <v>1711</v>
      </c>
    </row>
    <row r="344" spans="2:65" s="1" customFormat="1" ht="11.25">
      <c r="B344" s="33"/>
      <c r="C344" s="34"/>
      <c r="D344" s="187" t="s">
        <v>142</v>
      </c>
      <c r="E344" s="34"/>
      <c r="F344" s="188" t="s">
        <v>626</v>
      </c>
      <c r="G344" s="34"/>
      <c r="H344" s="34"/>
      <c r="I344" s="103"/>
      <c r="J344" s="34"/>
      <c r="K344" s="34"/>
      <c r="L344" s="37"/>
      <c r="M344" s="189"/>
      <c r="N344" s="59"/>
      <c r="O344" s="59"/>
      <c r="P344" s="59"/>
      <c r="Q344" s="59"/>
      <c r="R344" s="59"/>
      <c r="S344" s="59"/>
      <c r="T344" s="60"/>
      <c r="AT344" s="16" t="s">
        <v>142</v>
      </c>
      <c r="AU344" s="16" t="s">
        <v>81</v>
      </c>
    </row>
    <row r="345" spans="2:65" s="11" customFormat="1" ht="11.25">
      <c r="B345" s="190"/>
      <c r="C345" s="191"/>
      <c r="D345" s="187" t="s">
        <v>144</v>
      </c>
      <c r="E345" s="192" t="s">
        <v>1</v>
      </c>
      <c r="F345" s="193" t="s">
        <v>1173</v>
      </c>
      <c r="G345" s="191"/>
      <c r="H345" s="192" t="s">
        <v>1</v>
      </c>
      <c r="I345" s="194"/>
      <c r="J345" s="191"/>
      <c r="K345" s="191"/>
      <c r="L345" s="195"/>
      <c r="M345" s="196"/>
      <c r="N345" s="197"/>
      <c r="O345" s="197"/>
      <c r="P345" s="197"/>
      <c r="Q345" s="197"/>
      <c r="R345" s="197"/>
      <c r="S345" s="197"/>
      <c r="T345" s="198"/>
      <c r="AT345" s="199" t="s">
        <v>144</v>
      </c>
      <c r="AU345" s="199" t="s">
        <v>81</v>
      </c>
      <c r="AV345" s="11" t="s">
        <v>79</v>
      </c>
      <c r="AW345" s="11" t="s">
        <v>33</v>
      </c>
      <c r="AX345" s="11" t="s">
        <v>72</v>
      </c>
      <c r="AY345" s="199" t="s">
        <v>133</v>
      </c>
    </row>
    <row r="346" spans="2:65" s="12" customFormat="1" ht="11.25">
      <c r="B346" s="200"/>
      <c r="C346" s="201"/>
      <c r="D346" s="187" t="s">
        <v>144</v>
      </c>
      <c r="E346" s="202" t="s">
        <v>1</v>
      </c>
      <c r="F346" s="203" t="s">
        <v>1709</v>
      </c>
      <c r="G346" s="201"/>
      <c r="H346" s="204">
        <v>106.38</v>
      </c>
      <c r="I346" s="205"/>
      <c r="J346" s="201"/>
      <c r="K346" s="201"/>
      <c r="L346" s="206"/>
      <c r="M346" s="207"/>
      <c r="N346" s="208"/>
      <c r="O346" s="208"/>
      <c r="P346" s="208"/>
      <c r="Q346" s="208"/>
      <c r="R346" s="208"/>
      <c r="S346" s="208"/>
      <c r="T346" s="209"/>
      <c r="AT346" s="210" t="s">
        <v>144</v>
      </c>
      <c r="AU346" s="210" t="s">
        <v>81</v>
      </c>
      <c r="AV346" s="12" t="s">
        <v>81</v>
      </c>
      <c r="AW346" s="12" t="s">
        <v>33</v>
      </c>
      <c r="AX346" s="12" t="s">
        <v>72</v>
      </c>
      <c r="AY346" s="210" t="s">
        <v>133</v>
      </c>
    </row>
    <row r="347" spans="2:65" s="12" customFormat="1" ht="11.25">
      <c r="B347" s="200"/>
      <c r="C347" s="201"/>
      <c r="D347" s="187" t="s">
        <v>144</v>
      </c>
      <c r="E347" s="202" t="s">
        <v>1</v>
      </c>
      <c r="F347" s="203" t="s">
        <v>1710</v>
      </c>
      <c r="G347" s="201"/>
      <c r="H347" s="204">
        <v>232.92</v>
      </c>
      <c r="I347" s="205"/>
      <c r="J347" s="201"/>
      <c r="K347" s="201"/>
      <c r="L347" s="206"/>
      <c r="M347" s="207"/>
      <c r="N347" s="208"/>
      <c r="O347" s="208"/>
      <c r="P347" s="208"/>
      <c r="Q347" s="208"/>
      <c r="R347" s="208"/>
      <c r="S347" s="208"/>
      <c r="T347" s="209"/>
      <c r="AT347" s="210" t="s">
        <v>144</v>
      </c>
      <c r="AU347" s="210" t="s">
        <v>81</v>
      </c>
      <c r="AV347" s="12" t="s">
        <v>81</v>
      </c>
      <c r="AW347" s="12" t="s">
        <v>33</v>
      </c>
      <c r="AX347" s="12" t="s">
        <v>72</v>
      </c>
      <c r="AY347" s="210" t="s">
        <v>133</v>
      </c>
    </row>
    <row r="348" spans="2:65" s="13" customFormat="1" ht="11.25">
      <c r="B348" s="211"/>
      <c r="C348" s="212"/>
      <c r="D348" s="187" t="s">
        <v>144</v>
      </c>
      <c r="E348" s="213" t="s">
        <v>1</v>
      </c>
      <c r="F348" s="214" t="s">
        <v>149</v>
      </c>
      <c r="G348" s="212"/>
      <c r="H348" s="215">
        <v>339.3</v>
      </c>
      <c r="I348" s="216"/>
      <c r="J348" s="212"/>
      <c r="K348" s="212"/>
      <c r="L348" s="217"/>
      <c r="M348" s="218"/>
      <c r="N348" s="219"/>
      <c r="O348" s="219"/>
      <c r="P348" s="219"/>
      <c r="Q348" s="219"/>
      <c r="R348" s="219"/>
      <c r="S348" s="219"/>
      <c r="T348" s="220"/>
      <c r="AT348" s="221" t="s">
        <v>144</v>
      </c>
      <c r="AU348" s="221" t="s">
        <v>81</v>
      </c>
      <c r="AV348" s="13" t="s">
        <v>140</v>
      </c>
      <c r="AW348" s="13" t="s">
        <v>33</v>
      </c>
      <c r="AX348" s="13" t="s">
        <v>79</v>
      </c>
      <c r="AY348" s="221" t="s">
        <v>133</v>
      </c>
    </row>
    <row r="349" spans="2:65" s="1" customFormat="1" ht="16.5" customHeight="1">
      <c r="B349" s="33"/>
      <c r="C349" s="175" t="s">
        <v>533</v>
      </c>
      <c r="D349" s="175" t="s">
        <v>135</v>
      </c>
      <c r="E349" s="176" t="s">
        <v>629</v>
      </c>
      <c r="F349" s="177" t="s">
        <v>630</v>
      </c>
      <c r="G349" s="178" t="s">
        <v>138</v>
      </c>
      <c r="H349" s="179">
        <v>47.28</v>
      </c>
      <c r="I349" s="180"/>
      <c r="J349" s="181">
        <f>ROUND(I349*H349,2)</f>
        <v>0</v>
      </c>
      <c r="K349" s="177" t="s">
        <v>139</v>
      </c>
      <c r="L349" s="37"/>
      <c r="M349" s="182" t="s">
        <v>1</v>
      </c>
      <c r="N349" s="183" t="s">
        <v>43</v>
      </c>
      <c r="O349" s="59"/>
      <c r="P349" s="184">
        <f>O349*H349</f>
        <v>0</v>
      </c>
      <c r="Q349" s="184">
        <v>0</v>
      </c>
      <c r="R349" s="184">
        <f>Q349*H349</f>
        <v>0</v>
      </c>
      <c r="S349" s="184">
        <v>0</v>
      </c>
      <c r="T349" s="185">
        <f>S349*H349</f>
        <v>0</v>
      </c>
      <c r="AR349" s="16" t="s">
        <v>140</v>
      </c>
      <c r="AT349" s="16" t="s">
        <v>135</v>
      </c>
      <c r="AU349" s="16" t="s">
        <v>81</v>
      </c>
      <c r="AY349" s="16" t="s">
        <v>133</v>
      </c>
      <c r="BE349" s="186">
        <f>IF(N349="základní",J349,0)</f>
        <v>0</v>
      </c>
      <c r="BF349" s="186">
        <f>IF(N349="snížená",J349,0)</f>
        <v>0</v>
      </c>
      <c r="BG349" s="186">
        <f>IF(N349="zákl. přenesená",J349,0)</f>
        <v>0</v>
      </c>
      <c r="BH349" s="186">
        <f>IF(N349="sníž. přenesená",J349,0)</f>
        <v>0</v>
      </c>
      <c r="BI349" s="186">
        <f>IF(N349="nulová",J349,0)</f>
        <v>0</v>
      </c>
      <c r="BJ349" s="16" t="s">
        <v>79</v>
      </c>
      <c r="BK349" s="186">
        <f>ROUND(I349*H349,2)</f>
        <v>0</v>
      </c>
      <c r="BL349" s="16" t="s">
        <v>140</v>
      </c>
      <c r="BM349" s="16" t="s">
        <v>1712</v>
      </c>
    </row>
    <row r="350" spans="2:65" s="1" customFormat="1" ht="19.5">
      <c r="B350" s="33"/>
      <c r="C350" s="34"/>
      <c r="D350" s="187" t="s">
        <v>142</v>
      </c>
      <c r="E350" s="34"/>
      <c r="F350" s="188" t="s">
        <v>632</v>
      </c>
      <c r="G350" s="34"/>
      <c r="H350" s="34"/>
      <c r="I350" s="103"/>
      <c r="J350" s="34"/>
      <c r="K350" s="34"/>
      <c r="L350" s="37"/>
      <c r="M350" s="189"/>
      <c r="N350" s="59"/>
      <c r="O350" s="59"/>
      <c r="P350" s="59"/>
      <c r="Q350" s="59"/>
      <c r="R350" s="59"/>
      <c r="S350" s="59"/>
      <c r="T350" s="60"/>
      <c r="AT350" s="16" t="s">
        <v>142</v>
      </c>
      <c r="AU350" s="16" t="s">
        <v>81</v>
      </c>
    </row>
    <row r="351" spans="2:65" s="11" customFormat="1" ht="11.25">
      <c r="B351" s="190"/>
      <c r="C351" s="191"/>
      <c r="D351" s="187" t="s">
        <v>144</v>
      </c>
      <c r="E351" s="192" t="s">
        <v>1</v>
      </c>
      <c r="F351" s="193" t="s">
        <v>1173</v>
      </c>
      <c r="G351" s="191"/>
      <c r="H351" s="192" t="s">
        <v>1</v>
      </c>
      <c r="I351" s="194"/>
      <c r="J351" s="191"/>
      <c r="K351" s="191"/>
      <c r="L351" s="195"/>
      <c r="M351" s="196"/>
      <c r="N351" s="197"/>
      <c r="O351" s="197"/>
      <c r="P351" s="197"/>
      <c r="Q351" s="197"/>
      <c r="R351" s="197"/>
      <c r="S351" s="197"/>
      <c r="T351" s="198"/>
      <c r="AT351" s="199" t="s">
        <v>144</v>
      </c>
      <c r="AU351" s="199" t="s">
        <v>81</v>
      </c>
      <c r="AV351" s="11" t="s">
        <v>79</v>
      </c>
      <c r="AW351" s="11" t="s">
        <v>33</v>
      </c>
      <c r="AX351" s="11" t="s">
        <v>72</v>
      </c>
      <c r="AY351" s="199" t="s">
        <v>133</v>
      </c>
    </row>
    <row r="352" spans="2:65" s="12" customFormat="1" ht="11.25">
      <c r="B352" s="200"/>
      <c r="C352" s="201"/>
      <c r="D352" s="187" t="s">
        <v>144</v>
      </c>
      <c r="E352" s="202" t="s">
        <v>1</v>
      </c>
      <c r="F352" s="203" t="s">
        <v>1600</v>
      </c>
      <c r="G352" s="201"/>
      <c r="H352" s="204">
        <v>47.28</v>
      </c>
      <c r="I352" s="205"/>
      <c r="J352" s="201"/>
      <c r="K352" s="201"/>
      <c r="L352" s="206"/>
      <c r="M352" s="207"/>
      <c r="N352" s="208"/>
      <c r="O352" s="208"/>
      <c r="P352" s="208"/>
      <c r="Q352" s="208"/>
      <c r="R352" s="208"/>
      <c r="S352" s="208"/>
      <c r="T352" s="209"/>
      <c r="AT352" s="210" t="s">
        <v>144</v>
      </c>
      <c r="AU352" s="210" t="s">
        <v>81</v>
      </c>
      <c r="AV352" s="12" t="s">
        <v>81</v>
      </c>
      <c r="AW352" s="12" t="s">
        <v>33</v>
      </c>
      <c r="AX352" s="12" t="s">
        <v>72</v>
      </c>
      <c r="AY352" s="210" t="s">
        <v>133</v>
      </c>
    </row>
    <row r="353" spans="2:65" s="13" customFormat="1" ht="11.25">
      <c r="B353" s="211"/>
      <c r="C353" s="212"/>
      <c r="D353" s="187" t="s">
        <v>144</v>
      </c>
      <c r="E353" s="213" t="s">
        <v>1</v>
      </c>
      <c r="F353" s="214" t="s">
        <v>149</v>
      </c>
      <c r="G353" s="212"/>
      <c r="H353" s="215">
        <v>47.28</v>
      </c>
      <c r="I353" s="216"/>
      <c r="J353" s="212"/>
      <c r="K353" s="212"/>
      <c r="L353" s="217"/>
      <c r="M353" s="218"/>
      <c r="N353" s="219"/>
      <c r="O353" s="219"/>
      <c r="P353" s="219"/>
      <c r="Q353" s="219"/>
      <c r="R353" s="219"/>
      <c r="S353" s="219"/>
      <c r="T353" s="220"/>
      <c r="AT353" s="221" t="s">
        <v>144</v>
      </c>
      <c r="AU353" s="221" t="s">
        <v>81</v>
      </c>
      <c r="AV353" s="13" t="s">
        <v>140</v>
      </c>
      <c r="AW353" s="13" t="s">
        <v>33</v>
      </c>
      <c r="AX353" s="13" t="s">
        <v>79</v>
      </c>
      <c r="AY353" s="221" t="s">
        <v>133</v>
      </c>
    </row>
    <row r="354" spans="2:65" s="1" customFormat="1" ht="16.5" customHeight="1">
      <c r="B354" s="33"/>
      <c r="C354" s="175" t="s">
        <v>538</v>
      </c>
      <c r="D354" s="175" t="s">
        <v>135</v>
      </c>
      <c r="E354" s="176" t="s">
        <v>1713</v>
      </c>
      <c r="F354" s="177" t="s">
        <v>1714</v>
      </c>
      <c r="G354" s="178" t="s">
        <v>138</v>
      </c>
      <c r="H354" s="179">
        <v>22.64</v>
      </c>
      <c r="I354" s="180"/>
      <c r="J354" s="181">
        <f>ROUND(I354*H354,2)</f>
        <v>0</v>
      </c>
      <c r="K354" s="177" t="s">
        <v>139</v>
      </c>
      <c r="L354" s="37"/>
      <c r="M354" s="182" t="s">
        <v>1</v>
      </c>
      <c r="N354" s="183" t="s">
        <v>43</v>
      </c>
      <c r="O354" s="59"/>
      <c r="P354" s="184">
        <f>O354*H354</f>
        <v>0</v>
      </c>
      <c r="Q354" s="184">
        <v>8.5650000000000004E-2</v>
      </c>
      <c r="R354" s="184">
        <f>Q354*H354</f>
        <v>1.9391160000000001</v>
      </c>
      <c r="S354" s="184">
        <v>0</v>
      </c>
      <c r="T354" s="185">
        <f>S354*H354</f>
        <v>0</v>
      </c>
      <c r="AR354" s="16" t="s">
        <v>140</v>
      </c>
      <c r="AT354" s="16" t="s">
        <v>135</v>
      </c>
      <c r="AU354" s="16" t="s">
        <v>81</v>
      </c>
      <c r="AY354" s="16" t="s">
        <v>133</v>
      </c>
      <c r="BE354" s="186">
        <f>IF(N354="základní",J354,0)</f>
        <v>0</v>
      </c>
      <c r="BF354" s="186">
        <f>IF(N354="snížená",J354,0)</f>
        <v>0</v>
      </c>
      <c r="BG354" s="186">
        <f>IF(N354="zákl. přenesená",J354,0)</f>
        <v>0</v>
      </c>
      <c r="BH354" s="186">
        <f>IF(N354="sníž. přenesená",J354,0)</f>
        <v>0</v>
      </c>
      <c r="BI354" s="186">
        <f>IF(N354="nulová",J354,0)</f>
        <v>0</v>
      </c>
      <c r="BJ354" s="16" t="s">
        <v>79</v>
      </c>
      <c r="BK354" s="186">
        <f>ROUND(I354*H354,2)</f>
        <v>0</v>
      </c>
      <c r="BL354" s="16" t="s">
        <v>140</v>
      </c>
      <c r="BM354" s="16" t="s">
        <v>1715</v>
      </c>
    </row>
    <row r="355" spans="2:65" s="1" customFormat="1" ht="29.25">
      <c r="B355" s="33"/>
      <c r="C355" s="34"/>
      <c r="D355" s="187" t="s">
        <v>142</v>
      </c>
      <c r="E355" s="34"/>
      <c r="F355" s="188" t="s">
        <v>1716</v>
      </c>
      <c r="G355" s="34"/>
      <c r="H355" s="34"/>
      <c r="I355" s="103"/>
      <c r="J355" s="34"/>
      <c r="K355" s="34"/>
      <c r="L355" s="37"/>
      <c r="M355" s="189"/>
      <c r="N355" s="59"/>
      <c r="O355" s="59"/>
      <c r="P355" s="59"/>
      <c r="Q355" s="59"/>
      <c r="R355" s="59"/>
      <c r="S355" s="59"/>
      <c r="T355" s="60"/>
      <c r="AT355" s="16" t="s">
        <v>142</v>
      </c>
      <c r="AU355" s="16" t="s">
        <v>81</v>
      </c>
    </row>
    <row r="356" spans="2:65" s="11" customFormat="1" ht="11.25">
      <c r="B356" s="190"/>
      <c r="C356" s="191"/>
      <c r="D356" s="187" t="s">
        <v>144</v>
      </c>
      <c r="E356" s="192" t="s">
        <v>1</v>
      </c>
      <c r="F356" s="193" t="s">
        <v>1701</v>
      </c>
      <c r="G356" s="191"/>
      <c r="H356" s="192" t="s">
        <v>1</v>
      </c>
      <c r="I356" s="194"/>
      <c r="J356" s="191"/>
      <c r="K356" s="191"/>
      <c r="L356" s="195"/>
      <c r="M356" s="196"/>
      <c r="N356" s="197"/>
      <c r="O356" s="197"/>
      <c r="P356" s="197"/>
      <c r="Q356" s="197"/>
      <c r="R356" s="197"/>
      <c r="S356" s="197"/>
      <c r="T356" s="198"/>
      <c r="AT356" s="199" t="s">
        <v>144</v>
      </c>
      <c r="AU356" s="199" t="s">
        <v>81</v>
      </c>
      <c r="AV356" s="11" t="s">
        <v>79</v>
      </c>
      <c r="AW356" s="11" t="s">
        <v>33</v>
      </c>
      <c r="AX356" s="11" t="s">
        <v>72</v>
      </c>
      <c r="AY356" s="199" t="s">
        <v>133</v>
      </c>
    </row>
    <row r="357" spans="2:65" s="11" customFormat="1" ht="11.25">
      <c r="B357" s="190"/>
      <c r="C357" s="191"/>
      <c r="D357" s="187" t="s">
        <v>144</v>
      </c>
      <c r="E357" s="192" t="s">
        <v>1</v>
      </c>
      <c r="F357" s="193" t="s">
        <v>1615</v>
      </c>
      <c r="G357" s="191"/>
      <c r="H357" s="192" t="s">
        <v>1</v>
      </c>
      <c r="I357" s="194"/>
      <c r="J357" s="191"/>
      <c r="K357" s="191"/>
      <c r="L357" s="195"/>
      <c r="M357" s="196"/>
      <c r="N357" s="197"/>
      <c r="O357" s="197"/>
      <c r="P357" s="197"/>
      <c r="Q357" s="197"/>
      <c r="R357" s="197"/>
      <c r="S357" s="197"/>
      <c r="T357" s="198"/>
      <c r="AT357" s="199" t="s">
        <v>144</v>
      </c>
      <c r="AU357" s="199" t="s">
        <v>81</v>
      </c>
      <c r="AV357" s="11" t="s">
        <v>79</v>
      </c>
      <c r="AW357" s="11" t="s">
        <v>33</v>
      </c>
      <c r="AX357" s="11" t="s">
        <v>72</v>
      </c>
      <c r="AY357" s="199" t="s">
        <v>133</v>
      </c>
    </row>
    <row r="358" spans="2:65" s="12" customFormat="1" ht="11.25">
      <c r="B358" s="200"/>
      <c r="C358" s="201"/>
      <c r="D358" s="187" t="s">
        <v>144</v>
      </c>
      <c r="E358" s="202" t="s">
        <v>1</v>
      </c>
      <c r="F358" s="203" t="s">
        <v>1595</v>
      </c>
      <c r="G358" s="201"/>
      <c r="H358" s="204">
        <v>16.88</v>
      </c>
      <c r="I358" s="205"/>
      <c r="J358" s="201"/>
      <c r="K358" s="201"/>
      <c r="L358" s="206"/>
      <c r="M358" s="207"/>
      <c r="N358" s="208"/>
      <c r="O358" s="208"/>
      <c r="P358" s="208"/>
      <c r="Q358" s="208"/>
      <c r="R358" s="208"/>
      <c r="S358" s="208"/>
      <c r="T358" s="209"/>
      <c r="AT358" s="210" t="s">
        <v>144</v>
      </c>
      <c r="AU358" s="210" t="s">
        <v>81</v>
      </c>
      <c r="AV358" s="12" t="s">
        <v>81</v>
      </c>
      <c r="AW358" s="12" t="s">
        <v>33</v>
      </c>
      <c r="AX358" s="12" t="s">
        <v>72</v>
      </c>
      <c r="AY358" s="210" t="s">
        <v>133</v>
      </c>
    </row>
    <row r="359" spans="2:65" s="11" customFormat="1" ht="11.25">
      <c r="B359" s="190"/>
      <c r="C359" s="191"/>
      <c r="D359" s="187" t="s">
        <v>144</v>
      </c>
      <c r="E359" s="192" t="s">
        <v>1</v>
      </c>
      <c r="F359" s="193" t="s">
        <v>1616</v>
      </c>
      <c r="G359" s="191"/>
      <c r="H359" s="192" t="s">
        <v>1</v>
      </c>
      <c r="I359" s="194"/>
      <c r="J359" s="191"/>
      <c r="K359" s="191"/>
      <c r="L359" s="195"/>
      <c r="M359" s="196"/>
      <c r="N359" s="197"/>
      <c r="O359" s="197"/>
      <c r="P359" s="197"/>
      <c r="Q359" s="197"/>
      <c r="R359" s="197"/>
      <c r="S359" s="197"/>
      <c r="T359" s="198"/>
      <c r="AT359" s="199" t="s">
        <v>144</v>
      </c>
      <c r="AU359" s="199" t="s">
        <v>81</v>
      </c>
      <c r="AV359" s="11" t="s">
        <v>79</v>
      </c>
      <c r="AW359" s="11" t="s">
        <v>33</v>
      </c>
      <c r="AX359" s="11" t="s">
        <v>72</v>
      </c>
      <c r="AY359" s="199" t="s">
        <v>133</v>
      </c>
    </row>
    <row r="360" spans="2:65" s="12" customFormat="1" ht="11.25">
      <c r="B360" s="200"/>
      <c r="C360" s="201"/>
      <c r="D360" s="187" t="s">
        <v>144</v>
      </c>
      <c r="E360" s="202" t="s">
        <v>1</v>
      </c>
      <c r="F360" s="203" t="s">
        <v>1589</v>
      </c>
      <c r="G360" s="201"/>
      <c r="H360" s="204">
        <v>5.76</v>
      </c>
      <c r="I360" s="205"/>
      <c r="J360" s="201"/>
      <c r="K360" s="201"/>
      <c r="L360" s="206"/>
      <c r="M360" s="207"/>
      <c r="N360" s="208"/>
      <c r="O360" s="208"/>
      <c r="P360" s="208"/>
      <c r="Q360" s="208"/>
      <c r="R360" s="208"/>
      <c r="S360" s="208"/>
      <c r="T360" s="209"/>
      <c r="AT360" s="210" t="s">
        <v>144</v>
      </c>
      <c r="AU360" s="210" t="s">
        <v>81</v>
      </c>
      <c r="AV360" s="12" t="s">
        <v>81</v>
      </c>
      <c r="AW360" s="12" t="s">
        <v>33</v>
      </c>
      <c r="AX360" s="12" t="s">
        <v>72</v>
      </c>
      <c r="AY360" s="210" t="s">
        <v>133</v>
      </c>
    </row>
    <row r="361" spans="2:65" s="13" customFormat="1" ht="11.25">
      <c r="B361" s="211"/>
      <c r="C361" s="212"/>
      <c r="D361" s="187" t="s">
        <v>144</v>
      </c>
      <c r="E361" s="213" t="s">
        <v>1</v>
      </c>
      <c r="F361" s="214" t="s">
        <v>149</v>
      </c>
      <c r="G361" s="212"/>
      <c r="H361" s="215">
        <v>22.64</v>
      </c>
      <c r="I361" s="216"/>
      <c r="J361" s="212"/>
      <c r="K361" s="212"/>
      <c r="L361" s="217"/>
      <c r="M361" s="218"/>
      <c r="N361" s="219"/>
      <c r="O361" s="219"/>
      <c r="P361" s="219"/>
      <c r="Q361" s="219"/>
      <c r="R361" s="219"/>
      <c r="S361" s="219"/>
      <c r="T361" s="220"/>
      <c r="AT361" s="221" t="s">
        <v>144</v>
      </c>
      <c r="AU361" s="221" t="s">
        <v>81</v>
      </c>
      <c r="AV361" s="13" t="s">
        <v>140</v>
      </c>
      <c r="AW361" s="13" t="s">
        <v>33</v>
      </c>
      <c r="AX361" s="13" t="s">
        <v>79</v>
      </c>
      <c r="AY361" s="221" t="s">
        <v>133</v>
      </c>
    </row>
    <row r="362" spans="2:65" s="1" customFormat="1" ht="16.5" customHeight="1">
      <c r="B362" s="33"/>
      <c r="C362" s="222" t="s">
        <v>547</v>
      </c>
      <c r="D362" s="222" t="s">
        <v>505</v>
      </c>
      <c r="E362" s="223" t="s">
        <v>1717</v>
      </c>
      <c r="F362" s="224" t="s">
        <v>1718</v>
      </c>
      <c r="G362" s="225" t="s">
        <v>138</v>
      </c>
      <c r="H362" s="226">
        <v>5.0640000000000001</v>
      </c>
      <c r="I362" s="227"/>
      <c r="J362" s="228">
        <f>ROUND(I362*H362,2)</f>
        <v>0</v>
      </c>
      <c r="K362" s="224" t="s">
        <v>139</v>
      </c>
      <c r="L362" s="229"/>
      <c r="M362" s="230" t="s">
        <v>1</v>
      </c>
      <c r="N362" s="231" t="s">
        <v>43</v>
      </c>
      <c r="O362" s="59"/>
      <c r="P362" s="184">
        <f>O362*H362</f>
        <v>0</v>
      </c>
      <c r="Q362" s="184">
        <v>0.18</v>
      </c>
      <c r="R362" s="184">
        <f>Q362*H362</f>
        <v>0.91152</v>
      </c>
      <c r="S362" s="184">
        <v>0</v>
      </c>
      <c r="T362" s="185">
        <f>S362*H362</f>
        <v>0</v>
      </c>
      <c r="AR362" s="16" t="s">
        <v>188</v>
      </c>
      <c r="AT362" s="16" t="s">
        <v>505</v>
      </c>
      <c r="AU362" s="16" t="s">
        <v>81</v>
      </c>
      <c r="AY362" s="16" t="s">
        <v>133</v>
      </c>
      <c r="BE362" s="186">
        <f>IF(N362="základní",J362,0)</f>
        <v>0</v>
      </c>
      <c r="BF362" s="186">
        <f>IF(N362="snížená",J362,0)</f>
        <v>0</v>
      </c>
      <c r="BG362" s="186">
        <f>IF(N362="zákl. přenesená",J362,0)</f>
        <v>0</v>
      </c>
      <c r="BH362" s="186">
        <f>IF(N362="sníž. přenesená",J362,0)</f>
        <v>0</v>
      </c>
      <c r="BI362" s="186">
        <f>IF(N362="nulová",J362,0)</f>
        <v>0</v>
      </c>
      <c r="BJ362" s="16" t="s">
        <v>79</v>
      </c>
      <c r="BK362" s="186">
        <f>ROUND(I362*H362,2)</f>
        <v>0</v>
      </c>
      <c r="BL362" s="16" t="s">
        <v>140</v>
      </c>
      <c r="BM362" s="16" t="s">
        <v>1719</v>
      </c>
    </row>
    <row r="363" spans="2:65" s="1" customFormat="1" ht="11.25">
      <c r="B363" s="33"/>
      <c r="C363" s="34"/>
      <c r="D363" s="187" t="s">
        <v>142</v>
      </c>
      <c r="E363" s="34"/>
      <c r="F363" s="188" t="s">
        <v>1720</v>
      </c>
      <c r="G363" s="34"/>
      <c r="H363" s="34"/>
      <c r="I363" s="103"/>
      <c r="J363" s="34"/>
      <c r="K363" s="34"/>
      <c r="L363" s="37"/>
      <c r="M363" s="189"/>
      <c r="N363" s="59"/>
      <c r="O363" s="59"/>
      <c r="P363" s="59"/>
      <c r="Q363" s="59"/>
      <c r="R363" s="59"/>
      <c r="S363" s="59"/>
      <c r="T363" s="60"/>
      <c r="AT363" s="16" t="s">
        <v>142</v>
      </c>
      <c r="AU363" s="16" t="s">
        <v>81</v>
      </c>
    </row>
    <row r="364" spans="2:65" s="11" customFormat="1" ht="11.25">
      <c r="B364" s="190"/>
      <c r="C364" s="191"/>
      <c r="D364" s="187" t="s">
        <v>144</v>
      </c>
      <c r="E364" s="192" t="s">
        <v>1</v>
      </c>
      <c r="F364" s="193" t="s">
        <v>1721</v>
      </c>
      <c r="G364" s="191"/>
      <c r="H364" s="192" t="s">
        <v>1</v>
      </c>
      <c r="I364" s="194"/>
      <c r="J364" s="191"/>
      <c r="K364" s="191"/>
      <c r="L364" s="195"/>
      <c r="M364" s="196"/>
      <c r="N364" s="197"/>
      <c r="O364" s="197"/>
      <c r="P364" s="197"/>
      <c r="Q364" s="197"/>
      <c r="R364" s="197"/>
      <c r="S364" s="197"/>
      <c r="T364" s="198"/>
      <c r="AT364" s="199" t="s">
        <v>144</v>
      </c>
      <c r="AU364" s="199" t="s">
        <v>81</v>
      </c>
      <c r="AV364" s="11" t="s">
        <v>79</v>
      </c>
      <c r="AW364" s="11" t="s">
        <v>33</v>
      </c>
      <c r="AX364" s="11" t="s">
        <v>72</v>
      </c>
      <c r="AY364" s="199" t="s">
        <v>133</v>
      </c>
    </row>
    <row r="365" spans="2:65" s="12" customFormat="1" ht="11.25">
      <c r="B365" s="200"/>
      <c r="C365" s="201"/>
      <c r="D365" s="187" t="s">
        <v>144</v>
      </c>
      <c r="E365" s="202" t="s">
        <v>1</v>
      </c>
      <c r="F365" s="203" t="s">
        <v>1722</v>
      </c>
      <c r="G365" s="201"/>
      <c r="H365" s="204">
        <v>5.0640000000000001</v>
      </c>
      <c r="I365" s="205"/>
      <c r="J365" s="201"/>
      <c r="K365" s="201"/>
      <c r="L365" s="206"/>
      <c r="M365" s="207"/>
      <c r="N365" s="208"/>
      <c r="O365" s="208"/>
      <c r="P365" s="208"/>
      <c r="Q365" s="208"/>
      <c r="R365" s="208"/>
      <c r="S365" s="208"/>
      <c r="T365" s="209"/>
      <c r="AT365" s="210" t="s">
        <v>144</v>
      </c>
      <c r="AU365" s="210" t="s">
        <v>81</v>
      </c>
      <c r="AV365" s="12" t="s">
        <v>81</v>
      </c>
      <c r="AW365" s="12" t="s">
        <v>33</v>
      </c>
      <c r="AX365" s="12" t="s">
        <v>79</v>
      </c>
      <c r="AY365" s="210" t="s">
        <v>133</v>
      </c>
    </row>
    <row r="366" spans="2:65" s="1" customFormat="1" ht="16.5" customHeight="1">
      <c r="B366" s="33"/>
      <c r="C366" s="222" t="s">
        <v>553</v>
      </c>
      <c r="D366" s="222" t="s">
        <v>505</v>
      </c>
      <c r="E366" s="223" t="s">
        <v>1723</v>
      </c>
      <c r="F366" s="224" t="s">
        <v>1724</v>
      </c>
      <c r="G366" s="225" t="s">
        <v>138</v>
      </c>
      <c r="H366" s="226">
        <v>1.728</v>
      </c>
      <c r="I366" s="227"/>
      <c r="J366" s="228">
        <f>ROUND(I366*H366,2)</f>
        <v>0</v>
      </c>
      <c r="K366" s="224" t="s">
        <v>139</v>
      </c>
      <c r="L366" s="229"/>
      <c r="M366" s="230" t="s">
        <v>1</v>
      </c>
      <c r="N366" s="231" t="s">
        <v>43</v>
      </c>
      <c r="O366" s="59"/>
      <c r="P366" s="184">
        <f>O366*H366</f>
        <v>0</v>
      </c>
      <c r="Q366" s="184">
        <v>0.16900000000000001</v>
      </c>
      <c r="R366" s="184">
        <f>Q366*H366</f>
        <v>0.29203200000000001</v>
      </c>
      <c r="S366" s="184">
        <v>0</v>
      </c>
      <c r="T366" s="185">
        <f>S366*H366</f>
        <v>0</v>
      </c>
      <c r="AR366" s="16" t="s">
        <v>188</v>
      </c>
      <c r="AT366" s="16" t="s">
        <v>505</v>
      </c>
      <c r="AU366" s="16" t="s">
        <v>81</v>
      </c>
      <c r="AY366" s="16" t="s">
        <v>133</v>
      </c>
      <c r="BE366" s="186">
        <f>IF(N366="základní",J366,0)</f>
        <v>0</v>
      </c>
      <c r="BF366" s="186">
        <f>IF(N366="snížená",J366,0)</f>
        <v>0</v>
      </c>
      <c r="BG366" s="186">
        <f>IF(N366="zákl. přenesená",J366,0)</f>
        <v>0</v>
      </c>
      <c r="BH366" s="186">
        <f>IF(N366="sníž. přenesená",J366,0)</f>
        <v>0</v>
      </c>
      <c r="BI366" s="186">
        <f>IF(N366="nulová",J366,0)</f>
        <v>0</v>
      </c>
      <c r="BJ366" s="16" t="s">
        <v>79</v>
      </c>
      <c r="BK366" s="186">
        <f>ROUND(I366*H366,2)</f>
        <v>0</v>
      </c>
      <c r="BL366" s="16" t="s">
        <v>140</v>
      </c>
      <c r="BM366" s="16" t="s">
        <v>1725</v>
      </c>
    </row>
    <row r="367" spans="2:65" s="1" customFormat="1" ht="11.25">
      <c r="B367" s="33"/>
      <c r="C367" s="34"/>
      <c r="D367" s="187" t="s">
        <v>142</v>
      </c>
      <c r="E367" s="34"/>
      <c r="F367" s="188" t="s">
        <v>1726</v>
      </c>
      <c r="G367" s="34"/>
      <c r="H367" s="34"/>
      <c r="I367" s="103"/>
      <c r="J367" s="34"/>
      <c r="K367" s="34"/>
      <c r="L367" s="37"/>
      <c r="M367" s="189"/>
      <c r="N367" s="59"/>
      <c r="O367" s="59"/>
      <c r="P367" s="59"/>
      <c r="Q367" s="59"/>
      <c r="R367" s="59"/>
      <c r="S367" s="59"/>
      <c r="T367" s="60"/>
      <c r="AT367" s="16" t="s">
        <v>142</v>
      </c>
      <c r="AU367" s="16" t="s">
        <v>81</v>
      </c>
    </row>
    <row r="368" spans="2:65" s="11" customFormat="1" ht="11.25">
      <c r="B368" s="190"/>
      <c r="C368" s="191"/>
      <c r="D368" s="187" t="s">
        <v>144</v>
      </c>
      <c r="E368" s="192" t="s">
        <v>1</v>
      </c>
      <c r="F368" s="193" t="s">
        <v>1727</v>
      </c>
      <c r="G368" s="191"/>
      <c r="H368" s="192" t="s">
        <v>1</v>
      </c>
      <c r="I368" s="194"/>
      <c r="J368" s="191"/>
      <c r="K368" s="191"/>
      <c r="L368" s="195"/>
      <c r="M368" s="196"/>
      <c r="N368" s="197"/>
      <c r="O368" s="197"/>
      <c r="P368" s="197"/>
      <c r="Q368" s="197"/>
      <c r="R368" s="197"/>
      <c r="S368" s="197"/>
      <c r="T368" s="198"/>
      <c r="AT368" s="199" t="s">
        <v>144</v>
      </c>
      <c r="AU368" s="199" t="s">
        <v>81</v>
      </c>
      <c r="AV368" s="11" t="s">
        <v>79</v>
      </c>
      <c r="AW368" s="11" t="s">
        <v>33</v>
      </c>
      <c r="AX368" s="11" t="s">
        <v>72</v>
      </c>
      <c r="AY368" s="199" t="s">
        <v>133</v>
      </c>
    </row>
    <row r="369" spans="2:65" s="12" customFormat="1" ht="11.25">
      <c r="B369" s="200"/>
      <c r="C369" s="201"/>
      <c r="D369" s="187" t="s">
        <v>144</v>
      </c>
      <c r="E369" s="202" t="s">
        <v>1</v>
      </c>
      <c r="F369" s="203" t="s">
        <v>1728</v>
      </c>
      <c r="G369" s="201"/>
      <c r="H369" s="204">
        <v>1.728</v>
      </c>
      <c r="I369" s="205"/>
      <c r="J369" s="201"/>
      <c r="K369" s="201"/>
      <c r="L369" s="206"/>
      <c r="M369" s="207"/>
      <c r="N369" s="208"/>
      <c r="O369" s="208"/>
      <c r="P369" s="208"/>
      <c r="Q369" s="208"/>
      <c r="R369" s="208"/>
      <c r="S369" s="208"/>
      <c r="T369" s="209"/>
      <c r="AT369" s="210" t="s">
        <v>144</v>
      </c>
      <c r="AU369" s="210" t="s">
        <v>81</v>
      </c>
      <c r="AV369" s="12" t="s">
        <v>81</v>
      </c>
      <c r="AW369" s="12" t="s">
        <v>33</v>
      </c>
      <c r="AX369" s="12" t="s">
        <v>79</v>
      </c>
      <c r="AY369" s="210" t="s">
        <v>133</v>
      </c>
    </row>
    <row r="370" spans="2:65" s="1" customFormat="1" ht="16.5" customHeight="1">
      <c r="B370" s="33"/>
      <c r="C370" s="175" t="s">
        <v>559</v>
      </c>
      <c r="D370" s="175" t="s">
        <v>135</v>
      </c>
      <c r="E370" s="176" t="s">
        <v>1729</v>
      </c>
      <c r="F370" s="177" t="s">
        <v>1730</v>
      </c>
      <c r="G370" s="178" t="s">
        <v>138</v>
      </c>
      <c r="H370" s="179">
        <v>22.64</v>
      </c>
      <c r="I370" s="180"/>
      <c r="J370" s="181">
        <f>ROUND(I370*H370,2)</f>
        <v>0</v>
      </c>
      <c r="K370" s="177" t="s">
        <v>1</v>
      </c>
      <c r="L370" s="37"/>
      <c r="M370" s="182" t="s">
        <v>1</v>
      </c>
      <c r="N370" s="183" t="s">
        <v>43</v>
      </c>
      <c r="O370" s="59"/>
      <c r="P370" s="184">
        <f>O370*H370</f>
        <v>0</v>
      </c>
      <c r="Q370" s="184">
        <v>0.60023000000000004</v>
      </c>
      <c r="R370" s="184">
        <f>Q370*H370</f>
        <v>13.589207200000001</v>
      </c>
      <c r="S370" s="184">
        <v>0</v>
      </c>
      <c r="T370" s="185">
        <f>S370*H370</f>
        <v>0</v>
      </c>
      <c r="AR370" s="16" t="s">
        <v>140</v>
      </c>
      <c r="AT370" s="16" t="s">
        <v>135</v>
      </c>
      <c r="AU370" s="16" t="s">
        <v>81</v>
      </c>
      <c r="AY370" s="16" t="s">
        <v>133</v>
      </c>
      <c r="BE370" s="186">
        <f>IF(N370="základní",J370,0)</f>
        <v>0</v>
      </c>
      <c r="BF370" s="186">
        <f>IF(N370="snížená",J370,0)</f>
        <v>0</v>
      </c>
      <c r="BG370" s="186">
        <f>IF(N370="zákl. přenesená",J370,0)</f>
        <v>0</v>
      </c>
      <c r="BH370" s="186">
        <f>IF(N370="sníž. přenesená",J370,0)</f>
        <v>0</v>
      </c>
      <c r="BI370" s="186">
        <f>IF(N370="nulová",J370,0)</f>
        <v>0</v>
      </c>
      <c r="BJ370" s="16" t="s">
        <v>79</v>
      </c>
      <c r="BK370" s="186">
        <f>ROUND(I370*H370,2)</f>
        <v>0</v>
      </c>
      <c r="BL370" s="16" t="s">
        <v>140</v>
      </c>
      <c r="BM370" s="16" t="s">
        <v>1731</v>
      </c>
    </row>
    <row r="371" spans="2:65" s="1" customFormat="1" ht="11.25">
      <c r="B371" s="33"/>
      <c r="C371" s="34"/>
      <c r="D371" s="187" t="s">
        <v>142</v>
      </c>
      <c r="E371" s="34"/>
      <c r="F371" s="188" t="s">
        <v>1730</v>
      </c>
      <c r="G371" s="34"/>
      <c r="H371" s="34"/>
      <c r="I371" s="103"/>
      <c r="J371" s="34"/>
      <c r="K371" s="34"/>
      <c r="L371" s="37"/>
      <c r="M371" s="189"/>
      <c r="N371" s="59"/>
      <c r="O371" s="59"/>
      <c r="P371" s="59"/>
      <c r="Q371" s="59"/>
      <c r="R371" s="59"/>
      <c r="S371" s="59"/>
      <c r="T371" s="60"/>
      <c r="AT371" s="16" t="s">
        <v>142</v>
      </c>
      <c r="AU371" s="16" t="s">
        <v>81</v>
      </c>
    </row>
    <row r="372" spans="2:65" s="12" customFormat="1" ht="11.25">
      <c r="B372" s="200"/>
      <c r="C372" s="201"/>
      <c r="D372" s="187" t="s">
        <v>144</v>
      </c>
      <c r="E372" s="202" t="s">
        <v>1</v>
      </c>
      <c r="F372" s="203" t="s">
        <v>1595</v>
      </c>
      <c r="G372" s="201"/>
      <c r="H372" s="204">
        <v>16.88</v>
      </c>
      <c r="I372" s="205"/>
      <c r="J372" s="201"/>
      <c r="K372" s="201"/>
      <c r="L372" s="206"/>
      <c r="M372" s="207"/>
      <c r="N372" s="208"/>
      <c r="O372" s="208"/>
      <c r="P372" s="208"/>
      <c r="Q372" s="208"/>
      <c r="R372" s="208"/>
      <c r="S372" s="208"/>
      <c r="T372" s="209"/>
      <c r="AT372" s="210" t="s">
        <v>144</v>
      </c>
      <c r="AU372" s="210" t="s">
        <v>81</v>
      </c>
      <c r="AV372" s="12" t="s">
        <v>81</v>
      </c>
      <c r="AW372" s="12" t="s">
        <v>33</v>
      </c>
      <c r="AX372" s="12" t="s">
        <v>72</v>
      </c>
      <c r="AY372" s="210" t="s">
        <v>133</v>
      </c>
    </row>
    <row r="373" spans="2:65" s="12" customFormat="1" ht="11.25">
      <c r="B373" s="200"/>
      <c r="C373" s="201"/>
      <c r="D373" s="187" t="s">
        <v>144</v>
      </c>
      <c r="E373" s="202" t="s">
        <v>1</v>
      </c>
      <c r="F373" s="203" t="s">
        <v>1589</v>
      </c>
      <c r="G373" s="201"/>
      <c r="H373" s="204">
        <v>5.76</v>
      </c>
      <c r="I373" s="205"/>
      <c r="J373" s="201"/>
      <c r="K373" s="201"/>
      <c r="L373" s="206"/>
      <c r="M373" s="207"/>
      <c r="N373" s="208"/>
      <c r="O373" s="208"/>
      <c r="P373" s="208"/>
      <c r="Q373" s="208"/>
      <c r="R373" s="208"/>
      <c r="S373" s="208"/>
      <c r="T373" s="209"/>
      <c r="AT373" s="210" t="s">
        <v>144</v>
      </c>
      <c r="AU373" s="210" t="s">
        <v>81</v>
      </c>
      <c r="AV373" s="12" t="s">
        <v>81</v>
      </c>
      <c r="AW373" s="12" t="s">
        <v>33</v>
      </c>
      <c r="AX373" s="12" t="s">
        <v>72</v>
      </c>
      <c r="AY373" s="210" t="s">
        <v>133</v>
      </c>
    </row>
    <row r="374" spans="2:65" s="13" customFormat="1" ht="11.25">
      <c r="B374" s="211"/>
      <c r="C374" s="212"/>
      <c r="D374" s="187" t="s">
        <v>144</v>
      </c>
      <c r="E374" s="213" t="s">
        <v>1</v>
      </c>
      <c r="F374" s="214" t="s">
        <v>149</v>
      </c>
      <c r="G374" s="212"/>
      <c r="H374" s="215">
        <v>22.64</v>
      </c>
      <c r="I374" s="216"/>
      <c r="J374" s="212"/>
      <c r="K374" s="212"/>
      <c r="L374" s="217"/>
      <c r="M374" s="218"/>
      <c r="N374" s="219"/>
      <c r="O374" s="219"/>
      <c r="P374" s="219"/>
      <c r="Q374" s="219"/>
      <c r="R374" s="219"/>
      <c r="S374" s="219"/>
      <c r="T374" s="220"/>
      <c r="AT374" s="221" t="s">
        <v>144</v>
      </c>
      <c r="AU374" s="221" t="s">
        <v>81</v>
      </c>
      <c r="AV374" s="13" t="s">
        <v>140</v>
      </c>
      <c r="AW374" s="13" t="s">
        <v>33</v>
      </c>
      <c r="AX374" s="13" t="s">
        <v>79</v>
      </c>
      <c r="AY374" s="221" t="s">
        <v>133</v>
      </c>
    </row>
    <row r="375" spans="2:65" s="10" customFormat="1" ht="22.9" customHeight="1">
      <c r="B375" s="159"/>
      <c r="C375" s="160"/>
      <c r="D375" s="161" t="s">
        <v>71</v>
      </c>
      <c r="E375" s="173" t="s">
        <v>188</v>
      </c>
      <c r="F375" s="173" t="s">
        <v>633</v>
      </c>
      <c r="G375" s="160"/>
      <c r="H375" s="160"/>
      <c r="I375" s="163"/>
      <c r="J375" s="174">
        <f>BK375</f>
        <v>0</v>
      </c>
      <c r="K375" s="160"/>
      <c r="L375" s="165"/>
      <c r="M375" s="166"/>
      <c r="N375" s="167"/>
      <c r="O375" s="167"/>
      <c r="P375" s="168">
        <f>SUM(P376:P411)</f>
        <v>0</v>
      </c>
      <c r="Q375" s="167"/>
      <c r="R375" s="168">
        <f>SUM(R376:R411)</f>
        <v>3.29765</v>
      </c>
      <c r="S375" s="167"/>
      <c r="T375" s="169">
        <f>SUM(T376:T411)</f>
        <v>0</v>
      </c>
      <c r="AR375" s="170" t="s">
        <v>79</v>
      </c>
      <c r="AT375" s="171" t="s">
        <v>71</v>
      </c>
      <c r="AU375" s="171" t="s">
        <v>79</v>
      </c>
      <c r="AY375" s="170" t="s">
        <v>133</v>
      </c>
      <c r="BK375" s="172">
        <f>SUM(BK376:BK411)</f>
        <v>0</v>
      </c>
    </row>
    <row r="376" spans="2:65" s="1" customFormat="1" ht="16.5" customHeight="1">
      <c r="B376" s="33"/>
      <c r="C376" s="175" t="s">
        <v>567</v>
      </c>
      <c r="D376" s="175" t="s">
        <v>135</v>
      </c>
      <c r="E376" s="176" t="s">
        <v>1732</v>
      </c>
      <c r="F376" s="177" t="s">
        <v>1733</v>
      </c>
      <c r="G376" s="178" t="s">
        <v>637</v>
      </c>
      <c r="H376" s="179">
        <v>114</v>
      </c>
      <c r="I376" s="180"/>
      <c r="J376" s="181">
        <f>ROUND(I376*H376,2)</f>
        <v>0</v>
      </c>
      <c r="K376" s="177" t="s">
        <v>139</v>
      </c>
      <c r="L376" s="37"/>
      <c r="M376" s="182" t="s">
        <v>1</v>
      </c>
      <c r="N376" s="183" t="s">
        <v>43</v>
      </c>
      <c r="O376" s="59"/>
      <c r="P376" s="184">
        <f>O376*H376</f>
        <v>0</v>
      </c>
      <c r="Q376" s="184">
        <v>6.9999999999999994E-5</v>
      </c>
      <c r="R376" s="184">
        <f>Q376*H376</f>
        <v>7.9799999999999992E-3</v>
      </c>
      <c r="S376" s="184">
        <v>0</v>
      </c>
      <c r="T376" s="185">
        <f>S376*H376</f>
        <v>0</v>
      </c>
      <c r="AR376" s="16" t="s">
        <v>140</v>
      </c>
      <c r="AT376" s="16" t="s">
        <v>135</v>
      </c>
      <c r="AU376" s="16" t="s">
        <v>81</v>
      </c>
      <c r="AY376" s="16" t="s">
        <v>133</v>
      </c>
      <c r="BE376" s="186">
        <f>IF(N376="základní",J376,0)</f>
        <v>0</v>
      </c>
      <c r="BF376" s="186">
        <f>IF(N376="snížená",J376,0)</f>
        <v>0</v>
      </c>
      <c r="BG376" s="186">
        <f>IF(N376="zákl. přenesená",J376,0)</f>
        <v>0</v>
      </c>
      <c r="BH376" s="186">
        <f>IF(N376="sníž. přenesená",J376,0)</f>
        <v>0</v>
      </c>
      <c r="BI376" s="186">
        <f>IF(N376="nulová",J376,0)</f>
        <v>0</v>
      </c>
      <c r="BJ376" s="16" t="s">
        <v>79</v>
      </c>
      <c r="BK376" s="186">
        <f>ROUND(I376*H376,2)</f>
        <v>0</v>
      </c>
      <c r="BL376" s="16" t="s">
        <v>140</v>
      </c>
      <c r="BM376" s="16" t="s">
        <v>1734</v>
      </c>
    </row>
    <row r="377" spans="2:65" s="1" customFormat="1" ht="16.5" customHeight="1">
      <c r="B377" s="33"/>
      <c r="C377" s="222" t="s">
        <v>578</v>
      </c>
      <c r="D377" s="222" t="s">
        <v>505</v>
      </c>
      <c r="E377" s="223" t="s">
        <v>1735</v>
      </c>
      <c r="F377" s="224" t="s">
        <v>1736</v>
      </c>
      <c r="G377" s="225" t="s">
        <v>637</v>
      </c>
      <c r="H377" s="226">
        <v>57</v>
      </c>
      <c r="I377" s="227"/>
      <c r="J377" s="228">
        <f>ROUND(I377*H377,2)</f>
        <v>0</v>
      </c>
      <c r="K377" s="224" t="s">
        <v>1</v>
      </c>
      <c r="L377" s="229"/>
      <c r="M377" s="230" t="s">
        <v>1</v>
      </c>
      <c r="N377" s="231" t="s">
        <v>43</v>
      </c>
      <c r="O377" s="59"/>
      <c r="P377" s="184">
        <f>O377*H377</f>
        <v>0</v>
      </c>
      <c r="Q377" s="184">
        <v>0.01</v>
      </c>
      <c r="R377" s="184">
        <f>Q377*H377</f>
        <v>0.57000000000000006</v>
      </c>
      <c r="S377" s="184">
        <v>0</v>
      </c>
      <c r="T377" s="185">
        <f>S377*H377</f>
        <v>0</v>
      </c>
      <c r="AR377" s="16" t="s">
        <v>188</v>
      </c>
      <c r="AT377" s="16" t="s">
        <v>505</v>
      </c>
      <c r="AU377" s="16" t="s">
        <v>81</v>
      </c>
      <c r="AY377" s="16" t="s">
        <v>133</v>
      </c>
      <c r="BE377" s="186">
        <f>IF(N377="základní",J377,0)</f>
        <v>0</v>
      </c>
      <c r="BF377" s="186">
        <f>IF(N377="snížená",J377,0)</f>
        <v>0</v>
      </c>
      <c r="BG377" s="186">
        <f>IF(N377="zákl. přenesená",J377,0)</f>
        <v>0</v>
      </c>
      <c r="BH377" s="186">
        <f>IF(N377="sníž. přenesená",J377,0)</f>
        <v>0</v>
      </c>
      <c r="BI377" s="186">
        <f>IF(N377="nulová",J377,0)</f>
        <v>0</v>
      </c>
      <c r="BJ377" s="16" t="s">
        <v>79</v>
      </c>
      <c r="BK377" s="186">
        <f>ROUND(I377*H377,2)</f>
        <v>0</v>
      </c>
      <c r="BL377" s="16" t="s">
        <v>140</v>
      </c>
      <c r="BM377" s="16" t="s">
        <v>1737</v>
      </c>
    </row>
    <row r="378" spans="2:65" s="1" customFormat="1" ht="16.5" customHeight="1">
      <c r="B378" s="33"/>
      <c r="C378" s="222" t="s">
        <v>584</v>
      </c>
      <c r="D378" s="222" t="s">
        <v>505</v>
      </c>
      <c r="E378" s="223" t="s">
        <v>1738</v>
      </c>
      <c r="F378" s="224" t="s">
        <v>1739</v>
      </c>
      <c r="G378" s="225" t="s">
        <v>637</v>
      </c>
      <c r="H378" s="226">
        <v>57</v>
      </c>
      <c r="I378" s="227"/>
      <c r="J378" s="228">
        <f>ROUND(I378*H378,2)</f>
        <v>0</v>
      </c>
      <c r="K378" s="224" t="s">
        <v>139</v>
      </c>
      <c r="L378" s="229"/>
      <c r="M378" s="230" t="s">
        <v>1</v>
      </c>
      <c r="N378" s="231" t="s">
        <v>43</v>
      </c>
      <c r="O378" s="59"/>
      <c r="P378" s="184">
        <f>O378*H378</f>
        <v>0</v>
      </c>
      <c r="Q378" s="184">
        <v>1.4E-3</v>
      </c>
      <c r="R378" s="184">
        <f>Q378*H378</f>
        <v>7.9799999999999996E-2</v>
      </c>
      <c r="S378" s="184">
        <v>0</v>
      </c>
      <c r="T378" s="185">
        <f>S378*H378</f>
        <v>0</v>
      </c>
      <c r="AR378" s="16" t="s">
        <v>188</v>
      </c>
      <c r="AT378" s="16" t="s">
        <v>505</v>
      </c>
      <c r="AU378" s="16" t="s">
        <v>81</v>
      </c>
      <c r="AY378" s="16" t="s">
        <v>133</v>
      </c>
      <c r="BE378" s="186">
        <f>IF(N378="základní",J378,0)</f>
        <v>0</v>
      </c>
      <c r="BF378" s="186">
        <f>IF(N378="snížená",J378,0)</f>
        <v>0</v>
      </c>
      <c r="BG378" s="186">
        <f>IF(N378="zákl. přenesená",J378,0)</f>
        <v>0</v>
      </c>
      <c r="BH378" s="186">
        <f>IF(N378="sníž. přenesená",J378,0)</f>
        <v>0</v>
      </c>
      <c r="BI378" s="186">
        <f>IF(N378="nulová",J378,0)</f>
        <v>0</v>
      </c>
      <c r="BJ378" s="16" t="s">
        <v>79</v>
      </c>
      <c r="BK378" s="186">
        <f>ROUND(I378*H378,2)</f>
        <v>0</v>
      </c>
      <c r="BL378" s="16" t="s">
        <v>140</v>
      </c>
      <c r="BM378" s="16" t="s">
        <v>1740</v>
      </c>
    </row>
    <row r="379" spans="2:65" s="1" customFormat="1" ht="11.25">
      <c r="B379" s="33"/>
      <c r="C379" s="34"/>
      <c r="D379" s="187" t="s">
        <v>142</v>
      </c>
      <c r="E379" s="34"/>
      <c r="F379" s="188" t="s">
        <v>1741</v>
      </c>
      <c r="G379" s="34"/>
      <c r="H379" s="34"/>
      <c r="I379" s="103"/>
      <c r="J379" s="34"/>
      <c r="K379" s="34"/>
      <c r="L379" s="37"/>
      <c r="M379" s="189"/>
      <c r="N379" s="59"/>
      <c r="O379" s="59"/>
      <c r="P379" s="59"/>
      <c r="Q379" s="59"/>
      <c r="R379" s="59"/>
      <c r="S379" s="59"/>
      <c r="T379" s="60"/>
      <c r="AT379" s="16" t="s">
        <v>142</v>
      </c>
      <c r="AU379" s="16" t="s">
        <v>81</v>
      </c>
    </row>
    <row r="380" spans="2:65" s="1" customFormat="1" ht="16.5" customHeight="1">
      <c r="B380" s="33"/>
      <c r="C380" s="175" t="s">
        <v>590</v>
      </c>
      <c r="D380" s="175" t="s">
        <v>135</v>
      </c>
      <c r="E380" s="176" t="s">
        <v>1742</v>
      </c>
      <c r="F380" s="177" t="s">
        <v>1743</v>
      </c>
      <c r="G380" s="178" t="s">
        <v>637</v>
      </c>
      <c r="H380" s="179">
        <v>6</v>
      </c>
      <c r="I380" s="180"/>
      <c r="J380" s="181">
        <f>ROUND(I380*H380,2)</f>
        <v>0</v>
      </c>
      <c r="K380" s="177" t="s">
        <v>139</v>
      </c>
      <c r="L380" s="37"/>
      <c r="M380" s="182" t="s">
        <v>1</v>
      </c>
      <c r="N380" s="183" t="s">
        <v>43</v>
      </c>
      <c r="O380" s="59"/>
      <c r="P380" s="184">
        <f>O380*H380</f>
        <v>0</v>
      </c>
      <c r="Q380" s="184">
        <v>6.9999999999999994E-5</v>
      </c>
      <c r="R380" s="184">
        <f>Q380*H380</f>
        <v>4.1999999999999996E-4</v>
      </c>
      <c r="S380" s="184">
        <v>0</v>
      </c>
      <c r="T380" s="185">
        <f>S380*H380</f>
        <v>0</v>
      </c>
      <c r="AR380" s="16" t="s">
        <v>140</v>
      </c>
      <c r="AT380" s="16" t="s">
        <v>135</v>
      </c>
      <c r="AU380" s="16" t="s">
        <v>81</v>
      </c>
      <c r="AY380" s="16" t="s">
        <v>133</v>
      </c>
      <c r="BE380" s="186">
        <f>IF(N380="základní",J380,0)</f>
        <v>0</v>
      </c>
      <c r="BF380" s="186">
        <f>IF(N380="snížená",J380,0)</f>
        <v>0</v>
      </c>
      <c r="BG380" s="186">
        <f>IF(N380="zákl. přenesená",J380,0)</f>
        <v>0</v>
      </c>
      <c r="BH380" s="186">
        <f>IF(N380="sníž. přenesená",J380,0)</f>
        <v>0</v>
      </c>
      <c r="BI380" s="186">
        <f>IF(N380="nulová",J380,0)</f>
        <v>0</v>
      </c>
      <c r="BJ380" s="16" t="s">
        <v>79</v>
      </c>
      <c r="BK380" s="186">
        <f>ROUND(I380*H380,2)</f>
        <v>0</v>
      </c>
      <c r="BL380" s="16" t="s">
        <v>140</v>
      </c>
      <c r="BM380" s="16" t="s">
        <v>1744</v>
      </c>
    </row>
    <row r="381" spans="2:65" s="1" customFormat="1" ht="16.5" customHeight="1">
      <c r="B381" s="33"/>
      <c r="C381" s="222" t="s">
        <v>596</v>
      </c>
      <c r="D381" s="222" t="s">
        <v>505</v>
      </c>
      <c r="E381" s="223" t="s">
        <v>1745</v>
      </c>
      <c r="F381" s="224" t="s">
        <v>1746</v>
      </c>
      <c r="G381" s="225" t="s">
        <v>637</v>
      </c>
      <c r="H381" s="226">
        <v>3</v>
      </c>
      <c r="I381" s="227"/>
      <c r="J381" s="228">
        <f>ROUND(I381*H381,2)</f>
        <v>0</v>
      </c>
      <c r="K381" s="224" t="s">
        <v>139</v>
      </c>
      <c r="L381" s="229"/>
      <c r="M381" s="230" t="s">
        <v>1</v>
      </c>
      <c r="N381" s="231" t="s">
        <v>43</v>
      </c>
      <c r="O381" s="59"/>
      <c r="P381" s="184">
        <f>O381*H381</f>
        <v>0</v>
      </c>
      <c r="Q381" s="184">
        <v>0.01</v>
      </c>
      <c r="R381" s="184">
        <f>Q381*H381</f>
        <v>0.03</v>
      </c>
      <c r="S381" s="184">
        <v>0</v>
      </c>
      <c r="T381" s="185">
        <f>S381*H381</f>
        <v>0</v>
      </c>
      <c r="AR381" s="16" t="s">
        <v>188</v>
      </c>
      <c r="AT381" s="16" t="s">
        <v>505</v>
      </c>
      <c r="AU381" s="16" t="s">
        <v>81</v>
      </c>
      <c r="AY381" s="16" t="s">
        <v>133</v>
      </c>
      <c r="BE381" s="186">
        <f>IF(N381="základní",J381,0)</f>
        <v>0</v>
      </c>
      <c r="BF381" s="186">
        <f>IF(N381="snížená",J381,0)</f>
        <v>0</v>
      </c>
      <c r="BG381" s="186">
        <f>IF(N381="zákl. přenesená",J381,0)</f>
        <v>0</v>
      </c>
      <c r="BH381" s="186">
        <f>IF(N381="sníž. přenesená",J381,0)</f>
        <v>0</v>
      </c>
      <c r="BI381" s="186">
        <f>IF(N381="nulová",J381,0)</f>
        <v>0</v>
      </c>
      <c r="BJ381" s="16" t="s">
        <v>79</v>
      </c>
      <c r="BK381" s="186">
        <f>ROUND(I381*H381,2)</f>
        <v>0</v>
      </c>
      <c r="BL381" s="16" t="s">
        <v>140</v>
      </c>
      <c r="BM381" s="16" t="s">
        <v>1747</v>
      </c>
    </row>
    <row r="382" spans="2:65" s="1" customFormat="1" ht="16.5" customHeight="1">
      <c r="B382" s="33"/>
      <c r="C382" s="222" t="s">
        <v>1191</v>
      </c>
      <c r="D382" s="222" t="s">
        <v>505</v>
      </c>
      <c r="E382" s="223" t="s">
        <v>1748</v>
      </c>
      <c r="F382" s="224" t="s">
        <v>1749</v>
      </c>
      <c r="G382" s="225" t="s">
        <v>637</v>
      </c>
      <c r="H382" s="226">
        <v>3</v>
      </c>
      <c r="I382" s="227"/>
      <c r="J382" s="228">
        <f>ROUND(I382*H382,2)</f>
        <v>0</v>
      </c>
      <c r="K382" s="224" t="s">
        <v>139</v>
      </c>
      <c r="L382" s="229"/>
      <c r="M382" s="230" t="s">
        <v>1</v>
      </c>
      <c r="N382" s="231" t="s">
        <v>43</v>
      </c>
      <c r="O382" s="59"/>
      <c r="P382" s="184">
        <f>O382*H382</f>
        <v>0</v>
      </c>
      <c r="Q382" s="184">
        <v>1.4E-3</v>
      </c>
      <c r="R382" s="184">
        <f>Q382*H382</f>
        <v>4.1999999999999997E-3</v>
      </c>
      <c r="S382" s="184">
        <v>0</v>
      </c>
      <c r="T382" s="185">
        <f>S382*H382</f>
        <v>0</v>
      </c>
      <c r="AR382" s="16" t="s">
        <v>188</v>
      </c>
      <c r="AT382" s="16" t="s">
        <v>505</v>
      </c>
      <c r="AU382" s="16" t="s">
        <v>81</v>
      </c>
      <c r="AY382" s="16" t="s">
        <v>133</v>
      </c>
      <c r="BE382" s="186">
        <f>IF(N382="základní",J382,0)</f>
        <v>0</v>
      </c>
      <c r="BF382" s="186">
        <f>IF(N382="snížená",J382,0)</f>
        <v>0</v>
      </c>
      <c r="BG382" s="186">
        <f>IF(N382="zákl. přenesená",J382,0)</f>
        <v>0</v>
      </c>
      <c r="BH382" s="186">
        <f>IF(N382="sníž. přenesená",J382,0)</f>
        <v>0</v>
      </c>
      <c r="BI382" s="186">
        <f>IF(N382="nulová",J382,0)</f>
        <v>0</v>
      </c>
      <c r="BJ382" s="16" t="s">
        <v>79</v>
      </c>
      <c r="BK382" s="186">
        <f>ROUND(I382*H382,2)</f>
        <v>0</v>
      </c>
      <c r="BL382" s="16" t="s">
        <v>140</v>
      </c>
      <c r="BM382" s="16" t="s">
        <v>1750</v>
      </c>
    </row>
    <row r="383" spans="2:65" s="1" customFormat="1" ht="11.25">
      <c r="B383" s="33"/>
      <c r="C383" s="34"/>
      <c r="D383" s="187" t="s">
        <v>142</v>
      </c>
      <c r="E383" s="34"/>
      <c r="F383" s="188" t="s">
        <v>1751</v>
      </c>
      <c r="G383" s="34"/>
      <c r="H383" s="34"/>
      <c r="I383" s="103"/>
      <c r="J383" s="34"/>
      <c r="K383" s="34"/>
      <c r="L383" s="37"/>
      <c r="M383" s="189"/>
      <c r="N383" s="59"/>
      <c r="O383" s="59"/>
      <c r="P383" s="59"/>
      <c r="Q383" s="59"/>
      <c r="R383" s="59"/>
      <c r="S383" s="59"/>
      <c r="T383" s="60"/>
      <c r="AT383" s="16" t="s">
        <v>142</v>
      </c>
      <c r="AU383" s="16" t="s">
        <v>81</v>
      </c>
    </row>
    <row r="384" spans="2:65" s="1" customFormat="1" ht="16.5" customHeight="1">
      <c r="B384" s="33"/>
      <c r="C384" s="175" t="s">
        <v>601</v>
      </c>
      <c r="D384" s="175" t="s">
        <v>135</v>
      </c>
      <c r="E384" s="176" t="s">
        <v>1752</v>
      </c>
      <c r="F384" s="177" t="s">
        <v>1753</v>
      </c>
      <c r="G384" s="178" t="s">
        <v>637</v>
      </c>
      <c r="H384" s="179">
        <v>85</v>
      </c>
      <c r="I384" s="180"/>
      <c r="J384" s="181">
        <f>ROUND(I384*H384,2)</f>
        <v>0</v>
      </c>
      <c r="K384" s="177" t="s">
        <v>139</v>
      </c>
      <c r="L384" s="37"/>
      <c r="M384" s="182" t="s">
        <v>1</v>
      </c>
      <c r="N384" s="183" t="s">
        <v>43</v>
      </c>
      <c r="O384" s="59"/>
      <c r="P384" s="184">
        <f>O384*H384</f>
        <v>0</v>
      </c>
      <c r="Q384" s="184">
        <v>0</v>
      </c>
      <c r="R384" s="184">
        <f>Q384*H384</f>
        <v>0</v>
      </c>
      <c r="S384" s="184">
        <v>0</v>
      </c>
      <c r="T384" s="185">
        <f>S384*H384</f>
        <v>0</v>
      </c>
      <c r="AR384" s="16" t="s">
        <v>140</v>
      </c>
      <c r="AT384" s="16" t="s">
        <v>135</v>
      </c>
      <c r="AU384" s="16" t="s">
        <v>81</v>
      </c>
      <c r="AY384" s="16" t="s">
        <v>133</v>
      </c>
      <c r="BE384" s="186">
        <f>IF(N384="základní",J384,0)</f>
        <v>0</v>
      </c>
      <c r="BF384" s="186">
        <f>IF(N384="snížená",J384,0)</f>
        <v>0</v>
      </c>
      <c r="BG384" s="186">
        <f>IF(N384="zákl. přenesená",J384,0)</f>
        <v>0</v>
      </c>
      <c r="BH384" s="186">
        <f>IF(N384="sníž. přenesená",J384,0)</f>
        <v>0</v>
      </c>
      <c r="BI384" s="186">
        <f>IF(N384="nulová",J384,0)</f>
        <v>0</v>
      </c>
      <c r="BJ384" s="16" t="s">
        <v>79</v>
      </c>
      <c r="BK384" s="186">
        <f>ROUND(I384*H384,2)</f>
        <v>0</v>
      </c>
      <c r="BL384" s="16" t="s">
        <v>140</v>
      </c>
      <c r="BM384" s="16" t="s">
        <v>1754</v>
      </c>
    </row>
    <row r="385" spans="2:65" s="1" customFormat="1" ht="19.5">
      <c r="B385" s="33"/>
      <c r="C385" s="34"/>
      <c r="D385" s="187" t="s">
        <v>142</v>
      </c>
      <c r="E385" s="34"/>
      <c r="F385" s="188" t="s">
        <v>1755</v>
      </c>
      <c r="G385" s="34"/>
      <c r="H385" s="34"/>
      <c r="I385" s="103"/>
      <c r="J385" s="34"/>
      <c r="K385" s="34"/>
      <c r="L385" s="37"/>
      <c r="M385" s="189"/>
      <c r="N385" s="59"/>
      <c r="O385" s="59"/>
      <c r="P385" s="59"/>
      <c r="Q385" s="59"/>
      <c r="R385" s="59"/>
      <c r="S385" s="59"/>
      <c r="T385" s="60"/>
      <c r="AT385" s="16" t="s">
        <v>142</v>
      </c>
      <c r="AU385" s="16" t="s">
        <v>81</v>
      </c>
    </row>
    <row r="386" spans="2:65" s="1" customFormat="1" ht="16.5" customHeight="1">
      <c r="B386" s="33"/>
      <c r="C386" s="222" t="s">
        <v>624</v>
      </c>
      <c r="D386" s="222" t="s">
        <v>505</v>
      </c>
      <c r="E386" s="223" t="s">
        <v>1756</v>
      </c>
      <c r="F386" s="224" t="s">
        <v>1757</v>
      </c>
      <c r="G386" s="225" t="s">
        <v>637</v>
      </c>
      <c r="H386" s="226">
        <v>47</v>
      </c>
      <c r="I386" s="227"/>
      <c r="J386" s="228">
        <f>ROUND(I386*H386,2)</f>
        <v>0</v>
      </c>
      <c r="K386" s="224" t="s">
        <v>139</v>
      </c>
      <c r="L386" s="229"/>
      <c r="M386" s="230" t="s">
        <v>1</v>
      </c>
      <c r="N386" s="231" t="s">
        <v>43</v>
      </c>
      <c r="O386" s="59"/>
      <c r="P386" s="184">
        <f>O386*H386</f>
        <v>0</v>
      </c>
      <c r="Q386" s="184">
        <v>3.8999999999999998E-3</v>
      </c>
      <c r="R386" s="184">
        <f>Q386*H386</f>
        <v>0.18329999999999999</v>
      </c>
      <c r="S386" s="184">
        <v>0</v>
      </c>
      <c r="T386" s="185">
        <f>S386*H386</f>
        <v>0</v>
      </c>
      <c r="AR386" s="16" t="s">
        <v>188</v>
      </c>
      <c r="AT386" s="16" t="s">
        <v>505</v>
      </c>
      <c r="AU386" s="16" t="s">
        <v>81</v>
      </c>
      <c r="AY386" s="16" t="s">
        <v>133</v>
      </c>
      <c r="BE386" s="186">
        <f>IF(N386="základní",J386,0)</f>
        <v>0</v>
      </c>
      <c r="BF386" s="186">
        <f>IF(N386="snížená",J386,0)</f>
        <v>0</v>
      </c>
      <c r="BG386" s="186">
        <f>IF(N386="zákl. přenesená",J386,0)</f>
        <v>0</v>
      </c>
      <c r="BH386" s="186">
        <f>IF(N386="sníž. přenesená",J386,0)</f>
        <v>0</v>
      </c>
      <c r="BI386" s="186">
        <f>IF(N386="nulová",J386,0)</f>
        <v>0</v>
      </c>
      <c r="BJ386" s="16" t="s">
        <v>79</v>
      </c>
      <c r="BK386" s="186">
        <f>ROUND(I386*H386,2)</f>
        <v>0</v>
      </c>
      <c r="BL386" s="16" t="s">
        <v>140</v>
      </c>
      <c r="BM386" s="16" t="s">
        <v>1758</v>
      </c>
    </row>
    <row r="387" spans="2:65" s="1" customFormat="1" ht="11.25">
      <c r="B387" s="33"/>
      <c r="C387" s="34"/>
      <c r="D387" s="187" t="s">
        <v>142</v>
      </c>
      <c r="E387" s="34"/>
      <c r="F387" s="188" t="s">
        <v>1759</v>
      </c>
      <c r="G387" s="34"/>
      <c r="H387" s="34"/>
      <c r="I387" s="103"/>
      <c r="J387" s="34"/>
      <c r="K387" s="34"/>
      <c r="L387" s="37"/>
      <c r="M387" s="189"/>
      <c r="N387" s="59"/>
      <c r="O387" s="59"/>
      <c r="P387" s="59"/>
      <c r="Q387" s="59"/>
      <c r="R387" s="59"/>
      <c r="S387" s="59"/>
      <c r="T387" s="60"/>
      <c r="AT387" s="16" t="s">
        <v>142</v>
      </c>
      <c r="AU387" s="16" t="s">
        <v>81</v>
      </c>
    </row>
    <row r="388" spans="2:65" s="1" customFormat="1" ht="16.5" customHeight="1">
      <c r="B388" s="33"/>
      <c r="C388" s="222" t="s">
        <v>628</v>
      </c>
      <c r="D388" s="222" t="s">
        <v>505</v>
      </c>
      <c r="E388" s="223" t="s">
        <v>1760</v>
      </c>
      <c r="F388" s="224" t="s">
        <v>1761</v>
      </c>
      <c r="G388" s="225" t="s">
        <v>637</v>
      </c>
      <c r="H388" s="226">
        <v>29</v>
      </c>
      <c r="I388" s="227"/>
      <c r="J388" s="228">
        <f>ROUND(I388*H388,2)</f>
        <v>0</v>
      </c>
      <c r="K388" s="224" t="s">
        <v>139</v>
      </c>
      <c r="L388" s="229"/>
      <c r="M388" s="230" t="s">
        <v>1</v>
      </c>
      <c r="N388" s="231" t="s">
        <v>43</v>
      </c>
      <c r="O388" s="59"/>
      <c r="P388" s="184">
        <f>O388*H388</f>
        <v>0</v>
      </c>
      <c r="Q388" s="184">
        <v>3.8999999999999998E-3</v>
      </c>
      <c r="R388" s="184">
        <f>Q388*H388</f>
        <v>0.11309999999999999</v>
      </c>
      <c r="S388" s="184">
        <v>0</v>
      </c>
      <c r="T388" s="185">
        <f>S388*H388</f>
        <v>0</v>
      </c>
      <c r="AR388" s="16" t="s">
        <v>188</v>
      </c>
      <c r="AT388" s="16" t="s">
        <v>505</v>
      </c>
      <c r="AU388" s="16" t="s">
        <v>81</v>
      </c>
      <c r="AY388" s="16" t="s">
        <v>133</v>
      </c>
      <c r="BE388" s="186">
        <f>IF(N388="základní",J388,0)</f>
        <v>0</v>
      </c>
      <c r="BF388" s="186">
        <f>IF(N388="snížená",J388,0)</f>
        <v>0</v>
      </c>
      <c r="BG388" s="186">
        <f>IF(N388="zákl. přenesená",J388,0)</f>
        <v>0</v>
      </c>
      <c r="BH388" s="186">
        <f>IF(N388="sníž. přenesená",J388,0)</f>
        <v>0</v>
      </c>
      <c r="BI388" s="186">
        <f>IF(N388="nulová",J388,0)</f>
        <v>0</v>
      </c>
      <c r="BJ388" s="16" t="s">
        <v>79</v>
      </c>
      <c r="BK388" s="186">
        <f>ROUND(I388*H388,2)</f>
        <v>0</v>
      </c>
      <c r="BL388" s="16" t="s">
        <v>140</v>
      </c>
      <c r="BM388" s="16" t="s">
        <v>1762</v>
      </c>
    </row>
    <row r="389" spans="2:65" s="1" customFormat="1" ht="11.25">
      <c r="B389" s="33"/>
      <c r="C389" s="34"/>
      <c r="D389" s="187" t="s">
        <v>142</v>
      </c>
      <c r="E389" s="34"/>
      <c r="F389" s="188" t="s">
        <v>1763</v>
      </c>
      <c r="G389" s="34"/>
      <c r="H389" s="34"/>
      <c r="I389" s="103"/>
      <c r="J389" s="34"/>
      <c r="K389" s="34"/>
      <c r="L389" s="37"/>
      <c r="M389" s="189"/>
      <c r="N389" s="59"/>
      <c r="O389" s="59"/>
      <c r="P389" s="59"/>
      <c r="Q389" s="59"/>
      <c r="R389" s="59"/>
      <c r="S389" s="59"/>
      <c r="T389" s="60"/>
      <c r="AT389" s="16" t="s">
        <v>142</v>
      </c>
      <c r="AU389" s="16" t="s">
        <v>81</v>
      </c>
    </row>
    <row r="390" spans="2:65" s="1" customFormat="1" ht="16.5" customHeight="1">
      <c r="B390" s="33"/>
      <c r="C390" s="222" t="s">
        <v>634</v>
      </c>
      <c r="D390" s="222" t="s">
        <v>505</v>
      </c>
      <c r="E390" s="223" t="s">
        <v>1764</v>
      </c>
      <c r="F390" s="224" t="s">
        <v>1765</v>
      </c>
      <c r="G390" s="225" t="s">
        <v>637</v>
      </c>
      <c r="H390" s="226">
        <v>9</v>
      </c>
      <c r="I390" s="227"/>
      <c r="J390" s="228">
        <f>ROUND(I390*H390,2)</f>
        <v>0</v>
      </c>
      <c r="K390" s="224" t="s">
        <v>139</v>
      </c>
      <c r="L390" s="229"/>
      <c r="M390" s="230" t="s">
        <v>1</v>
      </c>
      <c r="N390" s="231" t="s">
        <v>43</v>
      </c>
      <c r="O390" s="59"/>
      <c r="P390" s="184">
        <f>O390*H390</f>
        <v>0</v>
      </c>
      <c r="Q390" s="184">
        <v>3.8999999999999998E-3</v>
      </c>
      <c r="R390" s="184">
        <f>Q390*H390</f>
        <v>3.5099999999999999E-2</v>
      </c>
      <c r="S390" s="184">
        <v>0</v>
      </c>
      <c r="T390" s="185">
        <f>S390*H390</f>
        <v>0</v>
      </c>
      <c r="AR390" s="16" t="s">
        <v>188</v>
      </c>
      <c r="AT390" s="16" t="s">
        <v>505</v>
      </c>
      <c r="AU390" s="16" t="s">
        <v>81</v>
      </c>
      <c r="AY390" s="16" t="s">
        <v>133</v>
      </c>
      <c r="BE390" s="186">
        <f>IF(N390="základní",J390,0)</f>
        <v>0</v>
      </c>
      <c r="BF390" s="186">
        <f>IF(N390="snížená",J390,0)</f>
        <v>0</v>
      </c>
      <c r="BG390" s="186">
        <f>IF(N390="zákl. přenesená",J390,0)</f>
        <v>0</v>
      </c>
      <c r="BH390" s="186">
        <f>IF(N390="sníž. přenesená",J390,0)</f>
        <v>0</v>
      </c>
      <c r="BI390" s="186">
        <f>IF(N390="nulová",J390,0)</f>
        <v>0</v>
      </c>
      <c r="BJ390" s="16" t="s">
        <v>79</v>
      </c>
      <c r="BK390" s="186">
        <f>ROUND(I390*H390,2)</f>
        <v>0</v>
      </c>
      <c r="BL390" s="16" t="s">
        <v>140</v>
      </c>
      <c r="BM390" s="16" t="s">
        <v>1766</v>
      </c>
    </row>
    <row r="391" spans="2:65" s="1" customFormat="1" ht="11.25">
      <c r="B391" s="33"/>
      <c r="C391" s="34"/>
      <c r="D391" s="187" t="s">
        <v>142</v>
      </c>
      <c r="E391" s="34"/>
      <c r="F391" s="188" t="s">
        <v>1767</v>
      </c>
      <c r="G391" s="34"/>
      <c r="H391" s="34"/>
      <c r="I391" s="103"/>
      <c r="J391" s="34"/>
      <c r="K391" s="34"/>
      <c r="L391" s="37"/>
      <c r="M391" s="189"/>
      <c r="N391" s="59"/>
      <c r="O391" s="59"/>
      <c r="P391" s="59"/>
      <c r="Q391" s="59"/>
      <c r="R391" s="59"/>
      <c r="S391" s="59"/>
      <c r="T391" s="60"/>
      <c r="AT391" s="16" t="s">
        <v>142</v>
      </c>
      <c r="AU391" s="16" t="s">
        <v>81</v>
      </c>
    </row>
    <row r="392" spans="2:65" s="1" customFormat="1" ht="16.5" customHeight="1">
      <c r="B392" s="33"/>
      <c r="C392" s="175" t="s">
        <v>640</v>
      </c>
      <c r="D392" s="175" t="s">
        <v>135</v>
      </c>
      <c r="E392" s="176" t="s">
        <v>1768</v>
      </c>
      <c r="F392" s="177" t="s">
        <v>1769</v>
      </c>
      <c r="G392" s="178" t="s">
        <v>637</v>
      </c>
      <c r="H392" s="179">
        <v>5</v>
      </c>
      <c r="I392" s="180"/>
      <c r="J392" s="181">
        <f>ROUND(I392*H392,2)</f>
        <v>0</v>
      </c>
      <c r="K392" s="177" t="s">
        <v>139</v>
      </c>
      <c r="L392" s="37"/>
      <c r="M392" s="182" t="s">
        <v>1</v>
      </c>
      <c r="N392" s="183" t="s">
        <v>43</v>
      </c>
      <c r="O392" s="59"/>
      <c r="P392" s="184">
        <f>O392*H392</f>
        <v>0</v>
      </c>
      <c r="Q392" s="184">
        <v>1.0000000000000001E-5</v>
      </c>
      <c r="R392" s="184">
        <f>Q392*H392</f>
        <v>5.0000000000000002E-5</v>
      </c>
      <c r="S392" s="184">
        <v>0</v>
      </c>
      <c r="T392" s="185">
        <f>S392*H392</f>
        <v>0</v>
      </c>
      <c r="AR392" s="16" t="s">
        <v>140</v>
      </c>
      <c r="AT392" s="16" t="s">
        <v>135</v>
      </c>
      <c r="AU392" s="16" t="s">
        <v>81</v>
      </c>
      <c r="AY392" s="16" t="s">
        <v>133</v>
      </c>
      <c r="BE392" s="186">
        <f>IF(N392="základní",J392,0)</f>
        <v>0</v>
      </c>
      <c r="BF392" s="186">
        <f>IF(N392="snížená",J392,0)</f>
        <v>0</v>
      </c>
      <c r="BG392" s="186">
        <f>IF(N392="zákl. přenesená",J392,0)</f>
        <v>0</v>
      </c>
      <c r="BH392" s="186">
        <f>IF(N392="sníž. přenesená",J392,0)</f>
        <v>0</v>
      </c>
      <c r="BI392" s="186">
        <f>IF(N392="nulová",J392,0)</f>
        <v>0</v>
      </c>
      <c r="BJ392" s="16" t="s">
        <v>79</v>
      </c>
      <c r="BK392" s="186">
        <f>ROUND(I392*H392,2)</f>
        <v>0</v>
      </c>
      <c r="BL392" s="16" t="s">
        <v>140</v>
      </c>
      <c r="BM392" s="16" t="s">
        <v>1770</v>
      </c>
    </row>
    <row r="393" spans="2:65" s="1" customFormat="1" ht="19.5">
      <c r="B393" s="33"/>
      <c r="C393" s="34"/>
      <c r="D393" s="187" t="s">
        <v>142</v>
      </c>
      <c r="E393" s="34"/>
      <c r="F393" s="188" t="s">
        <v>1771</v>
      </c>
      <c r="G393" s="34"/>
      <c r="H393" s="34"/>
      <c r="I393" s="103"/>
      <c r="J393" s="34"/>
      <c r="K393" s="34"/>
      <c r="L393" s="37"/>
      <c r="M393" s="189"/>
      <c r="N393" s="59"/>
      <c r="O393" s="59"/>
      <c r="P393" s="59"/>
      <c r="Q393" s="59"/>
      <c r="R393" s="59"/>
      <c r="S393" s="59"/>
      <c r="T393" s="60"/>
      <c r="AT393" s="16" t="s">
        <v>142</v>
      </c>
      <c r="AU393" s="16" t="s">
        <v>81</v>
      </c>
    </row>
    <row r="394" spans="2:65" s="1" customFormat="1" ht="16.5" customHeight="1">
      <c r="B394" s="33"/>
      <c r="C394" s="222" t="s">
        <v>644</v>
      </c>
      <c r="D394" s="222" t="s">
        <v>505</v>
      </c>
      <c r="E394" s="223" t="s">
        <v>1772</v>
      </c>
      <c r="F394" s="224" t="s">
        <v>1773</v>
      </c>
      <c r="G394" s="225" t="s">
        <v>637</v>
      </c>
      <c r="H394" s="226">
        <v>1</v>
      </c>
      <c r="I394" s="227"/>
      <c r="J394" s="228">
        <f>ROUND(I394*H394,2)</f>
        <v>0</v>
      </c>
      <c r="K394" s="224" t="s">
        <v>139</v>
      </c>
      <c r="L394" s="229"/>
      <c r="M394" s="230" t="s">
        <v>1</v>
      </c>
      <c r="N394" s="231" t="s">
        <v>43</v>
      </c>
      <c r="O394" s="59"/>
      <c r="P394" s="184">
        <f>O394*H394</f>
        <v>0</v>
      </c>
      <c r="Q394" s="184">
        <v>5.4999999999999997E-3</v>
      </c>
      <c r="R394" s="184">
        <f>Q394*H394</f>
        <v>5.4999999999999997E-3</v>
      </c>
      <c r="S394" s="184">
        <v>0</v>
      </c>
      <c r="T394" s="185">
        <f>S394*H394</f>
        <v>0</v>
      </c>
      <c r="AR394" s="16" t="s">
        <v>188</v>
      </c>
      <c r="AT394" s="16" t="s">
        <v>505</v>
      </c>
      <c r="AU394" s="16" t="s">
        <v>81</v>
      </c>
      <c r="AY394" s="16" t="s">
        <v>133</v>
      </c>
      <c r="BE394" s="186">
        <f>IF(N394="základní",J394,0)</f>
        <v>0</v>
      </c>
      <c r="BF394" s="186">
        <f>IF(N394="snížená",J394,0)</f>
        <v>0</v>
      </c>
      <c r="BG394" s="186">
        <f>IF(N394="zákl. přenesená",J394,0)</f>
        <v>0</v>
      </c>
      <c r="BH394" s="186">
        <f>IF(N394="sníž. přenesená",J394,0)</f>
        <v>0</v>
      </c>
      <c r="BI394" s="186">
        <f>IF(N394="nulová",J394,0)</f>
        <v>0</v>
      </c>
      <c r="BJ394" s="16" t="s">
        <v>79</v>
      </c>
      <c r="BK394" s="186">
        <f>ROUND(I394*H394,2)</f>
        <v>0</v>
      </c>
      <c r="BL394" s="16" t="s">
        <v>140</v>
      </c>
      <c r="BM394" s="16" t="s">
        <v>1774</v>
      </c>
    </row>
    <row r="395" spans="2:65" s="1" customFormat="1" ht="11.25">
      <c r="B395" s="33"/>
      <c r="C395" s="34"/>
      <c r="D395" s="187" t="s">
        <v>142</v>
      </c>
      <c r="E395" s="34"/>
      <c r="F395" s="188" t="s">
        <v>1775</v>
      </c>
      <c r="G395" s="34"/>
      <c r="H395" s="34"/>
      <c r="I395" s="103"/>
      <c r="J395" s="34"/>
      <c r="K395" s="34"/>
      <c r="L395" s="37"/>
      <c r="M395" s="189"/>
      <c r="N395" s="59"/>
      <c r="O395" s="59"/>
      <c r="P395" s="59"/>
      <c r="Q395" s="59"/>
      <c r="R395" s="59"/>
      <c r="S395" s="59"/>
      <c r="T395" s="60"/>
      <c r="AT395" s="16" t="s">
        <v>142</v>
      </c>
      <c r="AU395" s="16" t="s">
        <v>81</v>
      </c>
    </row>
    <row r="396" spans="2:65" s="1" customFormat="1" ht="16.5" customHeight="1">
      <c r="B396" s="33"/>
      <c r="C396" s="222" t="s">
        <v>648</v>
      </c>
      <c r="D396" s="222" t="s">
        <v>505</v>
      </c>
      <c r="E396" s="223" t="s">
        <v>1776</v>
      </c>
      <c r="F396" s="224" t="s">
        <v>1777</v>
      </c>
      <c r="G396" s="225" t="s">
        <v>637</v>
      </c>
      <c r="H396" s="226">
        <v>2</v>
      </c>
      <c r="I396" s="227"/>
      <c r="J396" s="228">
        <f>ROUND(I396*H396,2)</f>
        <v>0</v>
      </c>
      <c r="K396" s="224" t="s">
        <v>139</v>
      </c>
      <c r="L396" s="229"/>
      <c r="M396" s="230" t="s">
        <v>1</v>
      </c>
      <c r="N396" s="231" t="s">
        <v>43</v>
      </c>
      <c r="O396" s="59"/>
      <c r="P396" s="184">
        <f>O396*H396</f>
        <v>0</v>
      </c>
      <c r="Q396" s="184">
        <v>5.4999999999999997E-3</v>
      </c>
      <c r="R396" s="184">
        <f>Q396*H396</f>
        <v>1.0999999999999999E-2</v>
      </c>
      <c r="S396" s="184">
        <v>0</v>
      </c>
      <c r="T396" s="185">
        <f>S396*H396</f>
        <v>0</v>
      </c>
      <c r="AR396" s="16" t="s">
        <v>188</v>
      </c>
      <c r="AT396" s="16" t="s">
        <v>505</v>
      </c>
      <c r="AU396" s="16" t="s">
        <v>81</v>
      </c>
      <c r="AY396" s="16" t="s">
        <v>133</v>
      </c>
      <c r="BE396" s="186">
        <f>IF(N396="základní",J396,0)</f>
        <v>0</v>
      </c>
      <c r="BF396" s="186">
        <f>IF(N396="snížená",J396,0)</f>
        <v>0</v>
      </c>
      <c r="BG396" s="186">
        <f>IF(N396="zákl. přenesená",J396,0)</f>
        <v>0</v>
      </c>
      <c r="BH396" s="186">
        <f>IF(N396="sníž. přenesená",J396,0)</f>
        <v>0</v>
      </c>
      <c r="BI396" s="186">
        <f>IF(N396="nulová",J396,0)</f>
        <v>0</v>
      </c>
      <c r="BJ396" s="16" t="s">
        <v>79</v>
      </c>
      <c r="BK396" s="186">
        <f>ROUND(I396*H396,2)</f>
        <v>0</v>
      </c>
      <c r="BL396" s="16" t="s">
        <v>140</v>
      </c>
      <c r="BM396" s="16" t="s">
        <v>1778</v>
      </c>
    </row>
    <row r="397" spans="2:65" s="1" customFormat="1" ht="11.25">
      <c r="B397" s="33"/>
      <c r="C397" s="34"/>
      <c r="D397" s="187" t="s">
        <v>142</v>
      </c>
      <c r="E397" s="34"/>
      <c r="F397" s="188" t="s">
        <v>1779</v>
      </c>
      <c r="G397" s="34"/>
      <c r="H397" s="34"/>
      <c r="I397" s="103"/>
      <c r="J397" s="34"/>
      <c r="K397" s="34"/>
      <c r="L397" s="37"/>
      <c r="M397" s="189"/>
      <c r="N397" s="59"/>
      <c r="O397" s="59"/>
      <c r="P397" s="59"/>
      <c r="Q397" s="59"/>
      <c r="R397" s="59"/>
      <c r="S397" s="59"/>
      <c r="T397" s="60"/>
      <c r="AT397" s="16" t="s">
        <v>142</v>
      </c>
      <c r="AU397" s="16" t="s">
        <v>81</v>
      </c>
    </row>
    <row r="398" spans="2:65" s="1" customFormat="1" ht="16.5" customHeight="1">
      <c r="B398" s="33"/>
      <c r="C398" s="222" t="s">
        <v>652</v>
      </c>
      <c r="D398" s="222" t="s">
        <v>505</v>
      </c>
      <c r="E398" s="223" t="s">
        <v>1780</v>
      </c>
      <c r="F398" s="224" t="s">
        <v>1781</v>
      </c>
      <c r="G398" s="225" t="s">
        <v>637</v>
      </c>
      <c r="H398" s="226">
        <v>2</v>
      </c>
      <c r="I398" s="227"/>
      <c r="J398" s="228">
        <f>ROUND(I398*H398,2)</f>
        <v>0</v>
      </c>
      <c r="K398" s="224" t="s">
        <v>139</v>
      </c>
      <c r="L398" s="229"/>
      <c r="M398" s="230" t="s">
        <v>1</v>
      </c>
      <c r="N398" s="231" t="s">
        <v>43</v>
      </c>
      <c r="O398" s="59"/>
      <c r="P398" s="184">
        <f>O398*H398</f>
        <v>0</v>
      </c>
      <c r="Q398" s="184">
        <v>5.4999999999999997E-3</v>
      </c>
      <c r="R398" s="184">
        <f>Q398*H398</f>
        <v>1.0999999999999999E-2</v>
      </c>
      <c r="S398" s="184">
        <v>0</v>
      </c>
      <c r="T398" s="185">
        <f>S398*H398</f>
        <v>0</v>
      </c>
      <c r="AR398" s="16" t="s">
        <v>188</v>
      </c>
      <c r="AT398" s="16" t="s">
        <v>505</v>
      </c>
      <c r="AU398" s="16" t="s">
        <v>81</v>
      </c>
      <c r="AY398" s="16" t="s">
        <v>133</v>
      </c>
      <c r="BE398" s="186">
        <f>IF(N398="základní",J398,0)</f>
        <v>0</v>
      </c>
      <c r="BF398" s="186">
        <f>IF(N398="snížená",J398,0)</f>
        <v>0</v>
      </c>
      <c r="BG398" s="186">
        <f>IF(N398="zákl. přenesená",J398,0)</f>
        <v>0</v>
      </c>
      <c r="BH398" s="186">
        <f>IF(N398="sníž. přenesená",J398,0)</f>
        <v>0</v>
      </c>
      <c r="BI398" s="186">
        <f>IF(N398="nulová",J398,0)</f>
        <v>0</v>
      </c>
      <c r="BJ398" s="16" t="s">
        <v>79</v>
      </c>
      <c r="BK398" s="186">
        <f>ROUND(I398*H398,2)</f>
        <v>0</v>
      </c>
      <c r="BL398" s="16" t="s">
        <v>140</v>
      </c>
      <c r="BM398" s="16" t="s">
        <v>1782</v>
      </c>
    </row>
    <row r="399" spans="2:65" s="1" customFormat="1" ht="11.25">
      <c r="B399" s="33"/>
      <c r="C399" s="34"/>
      <c r="D399" s="187" t="s">
        <v>142</v>
      </c>
      <c r="E399" s="34"/>
      <c r="F399" s="188" t="s">
        <v>1783</v>
      </c>
      <c r="G399" s="34"/>
      <c r="H399" s="34"/>
      <c r="I399" s="103"/>
      <c r="J399" s="34"/>
      <c r="K399" s="34"/>
      <c r="L399" s="37"/>
      <c r="M399" s="189"/>
      <c r="N399" s="59"/>
      <c r="O399" s="59"/>
      <c r="P399" s="59"/>
      <c r="Q399" s="59"/>
      <c r="R399" s="59"/>
      <c r="S399" s="59"/>
      <c r="T399" s="60"/>
      <c r="AT399" s="16" t="s">
        <v>142</v>
      </c>
      <c r="AU399" s="16" t="s">
        <v>81</v>
      </c>
    </row>
    <row r="400" spans="2:65" s="1" customFormat="1" ht="16.5" customHeight="1">
      <c r="B400" s="33"/>
      <c r="C400" s="175" t="s">
        <v>656</v>
      </c>
      <c r="D400" s="175" t="s">
        <v>135</v>
      </c>
      <c r="E400" s="176" t="s">
        <v>1784</v>
      </c>
      <c r="F400" s="177" t="s">
        <v>1785</v>
      </c>
      <c r="G400" s="178" t="s">
        <v>637</v>
      </c>
      <c r="H400" s="179">
        <v>60</v>
      </c>
      <c r="I400" s="180"/>
      <c r="J400" s="181">
        <f>ROUND(I400*H400,2)</f>
        <v>0</v>
      </c>
      <c r="K400" s="177" t="s">
        <v>139</v>
      </c>
      <c r="L400" s="37"/>
      <c r="M400" s="182" t="s">
        <v>1</v>
      </c>
      <c r="N400" s="183" t="s">
        <v>43</v>
      </c>
      <c r="O400" s="59"/>
      <c r="P400" s="184">
        <f>O400*H400</f>
        <v>0</v>
      </c>
      <c r="Q400" s="184">
        <v>1.2E-4</v>
      </c>
      <c r="R400" s="184">
        <f>Q400*H400</f>
        <v>7.1999999999999998E-3</v>
      </c>
      <c r="S400" s="184">
        <v>0</v>
      </c>
      <c r="T400" s="185">
        <f>S400*H400</f>
        <v>0</v>
      </c>
      <c r="AR400" s="16" t="s">
        <v>140</v>
      </c>
      <c r="AT400" s="16" t="s">
        <v>135</v>
      </c>
      <c r="AU400" s="16" t="s">
        <v>81</v>
      </c>
      <c r="AY400" s="16" t="s">
        <v>133</v>
      </c>
      <c r="BE400" s="186">
        <f>IF(N400="základní",J400,0)</f>
        <v>0</v>
      </c>
      <c r="BF400" s="186">
        <f>IF(N400="snížená",J400,0)</f>
        <v>0</v>
      </c>
      <c r="BG400" s="186">
        <f>IF(N400="zákl. přenesená",J400,0)</f>
        <v>0</v>
      </c>
      <c r="BH400" s="186">
        <f>IF(N400="sníž. přenesená",J400,0)</f>
        <v>0</v>
      </c>
      <c r="BI400" s="186">
        <f>IF(N400="nulová",J400,0)</f>
        <v>0</v>
      </c>
      <c r="BJ400" s="16" t="s">
        <v>79</v>
      </c>
      <c r="BK400" s="186">
        <f>ROUND(I400*H400,2)</f>
        <v>0</v>
      </c>
      <c r="BL400" s="16" t="s">
        <v>140</v>
      </c>
      <c r="BM400" s="16" t="s">
        <v>1786</v>
      </c>
    </row>
    <row r="401" spans="2:65" s="1" customFormat="1" ht="11.25">
      <c r="B401" s="33"/>
      <c r="C401" s="34"/>
      <c r="D401" s="187" t="s">
        <v>142</v>
      </c>
      <c r="E401" s="34"/>
      <c r="F401" s="188" t="s">
        <v>1785</v>
      </c>
      <c r="G401" s="34"/>
      <c r="H401" s="34"/>
      <c r="I401" s="103"/>
      <c r="J401" s="34"/>
      <c r="K401" s="34"/>
      <c r="L401" s="37"/>
      <c r="M401" s="189"/>
      <c r="N401" s="59"/>
      <c r="O401" s="59"/>
      <c r="P401" s="59"/>
      <c r="Q401" s="59"/>
      <c r="R401" s="59"/>
      <c r="S401" s="59"/>
      <c r="T401" s="60"/>
      <c r="AT401" s="16" t="s">
        <v>142</v>
      </c>
      <c r="AU401" s="16" t="s">
        <v>81</v>
      </c>
    </row>
    <row r="402" spans="2:65" s="1" customFormat="1" ht="16.5" customHeight="1">
      <c r="B402" s="33"/>
      <c r="C402" s="222" t="s">
        <v>660</v>
      </c>
      <c r="D402" s="222" t="s">
        <v>505</v>
      </c>
      <c r="E402" s="223" t="s">
        <v>1787</v>
      </c>
      <c r="F402" s="224" t="s">
        <v>1788</v>
      </c>
      <c r="G402" s="225" t="s">
        <v>637</v>
      </c>
      <c r="H402" s="226">
        <v>3</v>
      </c>
      <c r="I402" s="227"/>
      <c r="J402" s="228">
        <f>ROUND(I402*H402,2)</f>
        <v>0</v>
      </c>
      <c r="K402" s="224" t="s">
        <v>1</v>
      </c>
      <c r="L402" s="229"/>
      <c r="M402" s="230" t="s">
        <v>1</v>
      </c>
      <c r="N402" s="231" t="s">
        <v>43</v>
      </c>
      <c r="O402" s="59"/>
      <c r="P402" s="184">
        <f>O402*H402</f>
        <v>0</v>
      </c>
      <c r="Q402" s="184">
        <v>2.8E-3</v>
      </c>
      <c r="R402" s="184">
        <f>Q402*H402</f>
        <v>8.3999999999999995E-3</v>
      </c>
      <c r="S402" s="184">
        <v>0</v>
      </c>
      <c r="T402" s="185">
        <f>S402*H402</f>
        <v>0</v>
      </c>
      <c r="AR402" s="16" t="s">
        <v>188</v>
      </c>
      <c r="AT402" s="16" t="s">
        <v>505</v>
      </c>
      <c r="AU402" s="16" t="s">
        <v>81</v>
      </c>
      <c r="AY402" s="16" t="s">
        <v>133</v>
      </c>
      <c r="BE402" s="186">
        <f>IF(N402="základní",J402,0)</f>
        <v>0</v>
      </c>
      <c r="BF402" s="186">
        <f>IF(N402="snížená",J402,0)</f>
        <v>0</v>
      </c>
      <c r="BG402" s="186">
        <f>IF(N402="zákl. přenesená",J402,0)</f>
        <v>0</v>
      </c>
      <c r="BH402" s="186">
        <f>IF(N402="sníž. přenesená",J402,0)</f>
        <v>0</v>
      </c>
      <c r="BI402" s="186">
        <f>IF(N402="nulová",J402,0)</f>
        <v>0</v>
      </c>
      <c r="BJ402" s="16" t="s">
        <v>79</v>
      </c>
      <c r="BK402" s="186">
        <f>ROUND(I402*H402,2)</f>
        <v>0</v>
      </c>
      <c r="BL402" s="16" t="s">
        <v>140</v>
      </c>
      <c r="BM402" s="16" t="s">
        <v>1789</v>
      </c>
    </row>
    <row r="403" spans="2:65" s="1" customFormat="1" ht="11.25">
      <c r="B403" s="33"/>
      <c r="C403" s="34"/>
      <c r="D403" s="187" t="s">
        <v>142</v>
      </c>
      <c r="E403" s="34"/>
      <c r="F403" s="188" t="s">
        <v>1788</v>
      </c>
      <c r="G403" s="34"/>
      <c r="H403" s="34"/>
      <c r="I403" s="103"/>
      <c r="J403" s="34"/>
      <c r="K403" s="34"/>
      <c r="L403" s="37"/>
      <c r="M403" s="189"/>
      <c r="N403" s="59"/>
      <c r="O403" s="59"/>
      <c r="P403" s="59"/>
      <c r="Q403" s="59"/>
      <c r="R403" s="59"/>
      <c r="S403" s="59"/>
      <c r="T403" s="60"/>
      <c r="AT403" s="16" t="s">
        <v>142</v>
      </c>
      <c r="AU403" s="16" t="s">
        <v>81</v>
      </c>
    </row>
    <row r="404" spans="2:65" s="1" customFormat="1" ht="16.5" customHeight="1">
      <c r="B404" s="33"/>
      <c r="C404" s="222" t="s">
        <v>664</v>
      </c>
      <c r="D404" s="222" t="s">
        <v>505</v>
      </c>
      <c r="E404" s="223" t="s">
        <v>1790</v>
      </c>
      <c r="F404" s="224" t="s">
        <v>1791</v>
      </c>
      <c r="G404" s="225" t="s">
        <v>637</v>
      </c>
      <c r="H404" s="226">
        <v>19</v>
      </c>
      <c r="I404" s="227"/>
      <c r="J404" s="228">
        <f>ROUND(I404*H404,2)</f>
        <v>0</v>
      </c>
      <c r="K404" s="224" t="s">
        <v>1</v>
      </c>
      <c r="L404" s="229"/>
      <c r="M404" s="230" t="s">
        <v>1</v>
      </c>
      <c r="N404" s="231" t="s">
        <v>43</v>
      </c>
      <c r="O404" s="59"/>
      <c r="P404" s="184">
        <f>O404*H404</f>
        <v>0</v>
      </c>
      <c r="Q404" s="184">
        <v>0</v>
      </c>
      <c r="R404" s="184">
        <f>Q404*H404</f>
        <v>0</v>
      </c>
      <c r="S404" s="184">
        <v>0</v>
      </c>
      <c r="T404" s="185">
        <f>S404*H404</f>
        <v>0</v>
      </c>
      <c r="AR404" s="16" t="s">
        <v>188</v>
      </c>
      <c r="AT404" s="16" t="s">
        <v>505</v>
      </c>
      <c r="AU404" s="16" t="s">
        <v>81</v>
      </c>
      <c r="AY404" s="16" t="s">
        <v>133</v>
      </c>
      <c r="BE404" s="186">
        <f>IF(N404="základní",J404,0)</f>
        <v>0</v>
      </c>
      <c r="BF404" s="186">
        <f>IF(N404="snížená",J404,0)</f>
        <v>0</v>
      </c>
      <c r="BG404" s="186">
        <f>IF(N404="zákl. přenesená",J404,0)</f>
        <v>0</v>
      </c>
      <c r="BH404" s="186">
        <f>IF(N404="sníž. přenesená",J404,0)</f>
        <v>0</v>
      </c>
      <c r="BI404" s="186">
        <f>IF(N404="nulová",J404,0)</f>
        <v>0</v>
      </c>
      <c r="BJ404" s="16" t="s">
        <v>79</v>
      </c>
      <c r="BK404" s="186">
        <f>ROUND(I404*H404,2)</f>
        <v>0</v>
      </c>
      <c r="BL404" s="16" t="s">
        <v>140</v>
      </c>
      <c r="BM404" s="16" t="s">
        <v>1792</v>
      </c>
    </row>
    <row r="405" spans="2:65" s="1" customFormat="1" ht="11.25">
      <c r="B405" s="33"/>
      <c r="C405" s="34"/>
      <c r="D405" s="187" t="s">
        <v>142</v>
      </c>
      <c r="E405" s="34"/>
      <c r="F405" s="188" t="s">
        <v>1791</v>
      </c>
      <c r="G405" s="34"/>
      <c r="H405" s="34"/>
      <c r="I405" s="103"/>
      <c r="J405" s="34"/>
      <c r="K405" s="34"/>
      <c r="L405" s="37"/>
      <c r="M405" s="189"/>
      <c r="N405" s="59"/>
      <c r="O405" s="59"/>
      <c r="P405" s="59"/>
      <c r="Q405" s="59"/>
      <c r="R405" s="59"/>
      <c r="S405" s="59"/>
      <c r="T405" s="60"/>
      <c r="AT405" s="16" t="s">
        <v>142</v>
      </c>
      <c r="AU405" s="16" t="s">
        <v>81</v>
      </c>
    </row>
    <row r="406" spans="2:65" s="1" customFormat="1" ht="16.5" customHeight="1">
      <c r="B406" s="33"/>
      <c r="C406" s="222" t="s">
        <v>668</v>
      </c>
      <c r="D406" s="222" t="s">
        <v>505</v>
      </c>
      <c r="E406" s="223" t="s">
        <v>1793</v>
      </c>
      <c r="F406" s="224" t="s">
        <v>1794</v>
      </c>
      <c r="G406" s="225" t="s">
        <v>637</v>
      </c>
      <c r="H406" s="226">
        <v>38</v>
      </c>
      <c r="I406" s="227"/>
      <c r="J406" s="228">
        <f>ROUND(I406*H406,2)</f>
        <v>0</v>
      </c>
      <c r="K406" s="224" t="s">
        <v>1</v>
      </c>
      <c r="L406" s="229"/>
      <c r="M406" s="230" t="s">
        <v>1</v>
      </c>
      <c r="N406" s="231" t="s">
        <v>43</v>
      </c>
      <c r="O406" s="59"/>
      <c r="P406" s="184">
        <f>O406*H406</f>
        <v>0</v>
      </c>
      <c r="Q406" s="184">
        <v>0</v>
      </c>
      <c r="R406" s="184">
        <f>Q406*H406</f>
        <v>0</v>
      </c>
      <c r="S406" s="184">
        <v>0</v>
      </c>
      <c r="T406" s="185">
        <f>S406*H406</f>
        <v>0</v>
      </c>
      <c r="AR406" s="16" t="s">
        <v>188</v>
      </c>
      <c r="AT406" s="16" t="s">
        <v>505</v>
      </c>
      <c r="AU406" s="16" t="s">
        <v>81</v>
      </c>
      <c r="AY406" s="16" t="s">
        <v>133</v>
      </c>
      <c r="BE406" s="186">
        <f>IF(N406="základní",J406,0)</f>
        <v>0</v>
      </c>
      <c r="BF406" s="186">
        <f>IF(N406="snížená",J406,0)</f>
        <v>0</v>
      </c>
      <c r="BG406" s="186">
        <f>IF(N406="zákl. přenesená",J406,0)</f>
        <v>0</v>
      </c>
      <c r="BH406" s="186">
        <f>IF(N406="sníž. přenesená",J406,0)</f>
        <v>0</v>
      </c>
      <c r="BI406" s="186">
        <f>IF(N406="nulová",J406,0)</f>
        <v>0</v>
      </c>
      <c r="BJ406" s="16" t="s">
        <v>79</v>
      </c>
      <c r="BK406" s="186">
        <f>ROUND(I406*H406,2)</f>
        <v>0</v>
      </c>
      <c r="BL406" s="16" t="s">
        <v>140</v>
      </c>
      <c r="BM406" s="16" t="s">
        <v>1795</v>
      </c>
    </row>
    <row r="407" spans="2:65" s="1" customFormat="1" ht="11.25">
      <c r="B407" s="33"/>
      <c r="C407" s="34"/>
      <c r="D407" s="187" t="s">
        <v>142</v>
      </c>
      <c r="E407" s="34"/>
      <c r="F407" s="188" t="s">
        <v>1794</v>
      </c>
      <c r="G407" s="34"/>
      <c r="H407" s="34"/>
      <c r="I407" s="103"/>
      <c r="J407" s="34"/>
      <c r="K407" s="34"/>
      <c r="L407" s="37"/>
      <c r="M407" s="189"/>
      <c r="N407" s="59"/>
      <c r="O407" s="59"/>
      <c r="P407" s="59"/>
      <c r="Q407" s="59"/>
      <c r="R407" s="59"/>
      <c r="S407" s="59"/>
      <c r="T407" s="60"/>
      <c r="AT407" s="16" t="s">
        <v>142</v>
      </c>
      <c r="AU407" s="16" t="s">
        <v>81</v>
      </c>
    </row>
    <row r="408" spans="2:65" s="1" customFormat="1" ht="16.5" customHeight="1">
      <c r="B408" s="33"/>
      <c r="C408" s="175" t="s">
        <v>673</v>
      </c>
      <c r="D408" s="175" t="s">
        <v>135</v>
      </c>
      <c r="E408" s="176" t="s">
        <v>1796</v>
      </c>
      <c r="F408" s="177" t="s">
        <v>1797</v>
      </c>
      <c r="G408" s="178" t="s">
        <v>637</v>
      </c>
      <c r="H408" s="179">
        <v>76</v>
      </c>
      <c r="I408" s="180"/>
      <c r="J408" s="181">
        <f>ROUND(I408*H408,2)</f>
        <v>0</v>
      </c>
      <c r="K408" s="177" t="s">
        <v>1</v>
      </c>
      <c r="L408" s="37"/>
      <c r="M408" s="182" t="s">
        <v>1</v>
      </c>
      <c r="N408" s="183" t="s">
        <v>43</v>
      </c>
      <c r="O408" s="59"/>
      <c r="P408" s="184">
        <f>O408*H408</f>
        <v>0</v>
      </c>
      <c r="Q408" s="184">
        <v>2.6980000000000001E-2</v>
      </c>
      <c r="R408" s="184">
        <f>Q408*H408</f>
        <v>2.0504799999999999</v>
      </c>
      <c r="S408" s="184">
        <v>0</v>
      </c>
      <c r="T408" s="185">
        <f>S408*H408</f>
        <v>0</v>
      </c>
      <c r="AR408" s="16" t="s">
        <v>140</v>
      </c>
      <c r="AT408" s="16" t="s">
        <v>135</v>
      </c>
      <c r="AU408" s="16" t="s">
        <v>81</v>
      </c>
      <c r="AY408" s="16" t="s">
        <v>133</v>
      </c>
      <c r="BE408" s="186">
        <f>IF(N408="základní",J408,0)</f>
        <v>0</v>
      </c>
      <c r="BF408" s="186">
        <f>IF(N408="snížená",J408,0)</f>
        <v>0</v>
      </c>
      <c r="BG408" s="186">
        <f>IF(N408="zákl. přenesená",J408,0)</f>
        <v>0</v>
      </c>
      <c r="BH408" s="186">
        <f>IF(N408="sníž. přenesená",J408,0)</f>
        <v>0</v>
      </c>
      <c r="BI408" s="186">
        <f>IF(N408="nulová",J408,0)</f>
        <v>0</v>
      </c>
      <c r="BJ408" s="16" t="s">
        <v>79</v>
      </c>
      <c r="BK408" s="186">
        <f>ROUND(I408*H408,2)</f>
        <v>0</v>
      </c>
      <c r="BL408" s="16" t="s">
        <v>140</v>
      </c>
      <c r="BM408" s="16" t="s">
        <v>1798</v>
      </c>
    </row>
    <row r="409" spans="2:65" s="1" customFormat="1" ht="11.25">
      <c r="B409" s="33"/>
      <c r="C409" s="34"/>
      <c r="D409" s="187" t="s">
        <v>142</v>
      </c>
      <c r="E409" s="34"/>
      <c r="F409" s="188" t="s">
        <v>1797</v>
      </c>
      <c r="G409" s="34"/>
      <c r="H409" s="34"/>
      <c r="I409" s="103"/>
      <c r="J409" s="34"/>
      <c r="K409" s="34"/>
      <c r="L409" s="37"/>
      <c r="M409" s="189"/>
      <c r="N409" s="59"/>
      <c r="O409" s="59"/>
      <c r="P409" s="59"/>
      <c r="Q409" s="59"/>
      <c r="R409" s="59"/>
      <c r="S409" s="59"/>
      <c r="T409" s="60"/>
      <c r="AT409" s="16" t="s">
        <v>142</v>
      </c>
      <c r="AU409" s="16" t="s">
        <v>81</v>
      </c>
    </row>
    <row r="410" spans="2:65" s="1" customFormat="1" ht="16.5" customHeight="1">
      <c r="B410" s="33"/>
      <c r="C410" s="222" t="s">
        <v>678</v>
      </c>
      <c r="D410" s="222" t="s">
        <v>505</v>
      </c>
      <c r="E410" s="223" t="s">
        <v>1799</v>
      </c>
      <c r="F410" s="224" t="s">
        <v>1800</v>
      </c>
      <c r="G410" s="225" t="s">
        <v>196</v>
      </c>
      <c r="H410" s="226">
        <v>76</v>
      </c>
      <c r="I410" s="227"/>
      <c r="J410" s="228">
        <f>ROUND(I410*H410,2)</f>
        <v>0</v>
      </c>
      <c r="K410" s="224" t="s">
        <v>1</v>
      </c>
      <c r="L410" s="229"/>
      <c r="M410" s="230" t="s">
        <v>1</v>
      </c>
      <c r="N410" s="231" t="s">
        <v>43</v>
      </c>
      <c r="O410" s="59"/>
      <c r="P410" s="184">
        <f>O410*H410</f>
        <v>0</v>
      </c>
      <c r="Q410" s="184">
        <v>2.3700000000000001E-3</v>
      </c>
      <c r="R410" s="184">
        <f>Q410*H410</f>
        <v>0.18012</v>
      </c>
      <c r="S410" s="184">
        <v>0</v>
      </c>
      <c r="T410" s="185">
        <f>S410*H410</f>
        <v>0</v>
      </c>
      <c r="AR410" s="16" t="s">
        <v>188</v>
      </c>
      <c r="AT410" s="16" t="s">
        <v>505</v>
      </c>
      <c r="AU410" s="16" t="s">
        <v>81</v>
      </c>
      <c r="AY410" s="16" t="s">
        <v>133</v>
      </c>
      <c r="BE410" s="186">
        <f>IF(N410="základní",J410,0)</f>
        <v>0</v>
      </c>
      <c r="BF410" s="186">
        <f>IF(N410="snížená",J410,0)</f>
        <v>0</v>
      </c>
      <c r="BG410" s="186">
        <f>IF(N410="zákl. přenesená",J410,0)</f>
        <v>0</v>
      </c>
      <c r="BH410" s="186">
        <f>IF(N410="sníž. přenesená",J410,0)</f>
        <v>0</v>
      </c>
      <c r="BI410" s="186">
        <f>IF(N410="nulová",J410,0)</f>
        <v>0</v>
      </c>
      <c r="BJ410" s="16" t="s">
        <v>79</v>
      </c>
      <c r="BK410" s="186">
        <f>ROUND(I410*H410,2)</f>
        <v>0</v>
      </c>
      <c r="BL410" s="16" t="s">
        <v>140</v>
      </c>
      <c r="BM410" s="16" t="s">
        <v>1801</v>
      </c>
    </row>
    <row r="411" spans="2:65" s="1" customFormat="1" ht="11.25">
      <c r="B411" s="33"/>
      <c r="C411" s="34"/>
      <c r="D411" s="187" t="s">
        <v>142</v>
      </c>
      <c r="E411" s="34"/>
      <c r="F411" s="188" t="s">
        <v>1802</v>
      </c>
      <c r="G411" s="34"/>
      <c r="H411" s="34"/>
      <c r="I411" s="103"/>
      <c r="J411" s="34"/>
      <c r="K411" s="34"/>
      <c r="L411" s="37"/>
      <c r="M411" s="189"/>
      <c r="N411" s="59"/>
      <c r="O411" s="59"/>
      <c r="P411" s="59"/>
      <c r="Q411" s="59"/>
      <c r="R411" s="59"/>
      <c r="S411" s="59"/>
      <c r="T411" s="60"/>
      <c r="AT411" s="16" t="s">
        <v>142</v>
      </c>
      <c r="AU411" s="16" t="s">
        <v>81</v>
      </c>
    </row>
    <row r="412" spans="2:65" s="10" customFormat="1" ht="22.9" customHeight="1">
      <c r="B412" s="159"/>
      <c r="C412" s="160"/>
      <c r="D412" s="161" t="s">
        <v>71</v>
      </c>
      <c r="E412" s="173" t="s">
        <v>193</v>
      </c>
      <c r="F412" s="173" t="s">
        <v>862</v>
      </c>
      <c r="G412" s="160"/>
      <c r="H412" s="160"/>
      <c r="I412" s="163"/>
      <c r="J412" s="174">
        <f>BK412</f>
        <v>0</v>
      </c>
      <c r="K412" s="160"/>
      <c r="L412" s="165"/>
      <c r="M412" s="166"/>
      <c r="N412" s="167"/>
      <c r="O412" s="167"/>
      <c r="P412" s="168">
        <f>P413+SUM(P414:P449)</f>
        <v>0</v>
      </c>
      <c r="Q412" s="167"/>
      <c r="R412" s="168">
        <f>R413+SUM(R414:R449)</f>
        <v>2.5201099999999999</v>
      </c>
      <c r="S412" s="167"/>
      <c r="T412" s="169">
        <f>T413+SUM(T414:T449)</f>
        <v>0</v>
      </c>
      <c r="AR412" s="170" t="s">
        <v>79</v>
      </c>
      <c r="AT412" s="171" t="s">
        <v>71</v>
      </c>
      <c r="AU412" s="171" t="s">
        <v>79</v>
      </c>
      <c r="AY412" s="170" t="s">
        <v>133</v>
      </c>
      <c r="BK412" s="172">
        <f>BK413+SUM(BK414:BK449)</f>
        <v>0</v>
      </c>
    </row>
    <row r="413" spans="2:65" s="1" customFormat="1" ht="16.5" customHeight="1">
      <c r="B413" s="33"/>
      <c r="C413" s="175" t="s">
        <v>684</v>
      </c>
      <c r="D413" s="175" t="s">
        <v>135</v>
      </c>
      <c r="E413" s="176" t="s">
        <v>1803</v>
      </c>
      <c r="F413" s="177" t="s">
        <v>1804</v>
      </c>
      <c r="G413" s="178" t="s">
        <v>196</v>
      </c>
      <c r="H413" s="179">
        <v>1</v>
      </c>
      <c r="I413" s="180"/>
      <c r="J413" s="181">
        <f>ROUND(I413*H413,2)</f>
        <v>0</v>
      </c>
      <c r="K413" s="177" t="s">
        <v>1</v>
      </c>
      <c r="L413" s="37"/>
      <c r="M413" s="182" t="s">
        <v>1</v>
      </c>
      <c r="N413" s="183" t="s">
        <v>43</v>
      </c>
      <c r="O413" s="59"/>
      <c r="P413" s="184">
        <f>O413*H413</f>
        <v>0</v>
      </c>
      <c r="Q413" s="184">
        <v>0.11534</v>
      </c>
      <c r="R413" s="184">
        <f>Q413*H413</f>
        <v>0.11534</v>
      </c>
      <c r="S413" s="184">
        <v>0</v>
      </c>
      <c r="T413" s="185">
        <f>S413*H413</f>
        <v>0</v>
      </c>
      <c r="AR413" s="16" t="s">
        <v>140</v>
      </c>
      <c r="AT413" s="16" t="s">
        <v>135</v>
      </c>
      <c r="AU413" s="16" t="s">
        <v>81</v>
      </c>
      <c r="AY413" s="16" t="s">
        <v>133</v>
      </c>
      <c r="BE413" s="186">
        <f>IF(N413="základní",J413,0)</f>
        <v>0</v>
      </c>
      <c r="BF413" s="186">
        <f>IF(N413="snížená",J413,0)</f>
        <v>0</v>
      </c>
      <c r="BG413" s="186">
        <f>IF(N413="zákl. přenesená",J413,0)</f>
        <v>0</v>
      </c>
      <c r="BH413" s="186">
        <f>IF(N413="sníž. přenesená",J413,0)</f>
        <v>0</v>
      </c>
      <c r="BI413" s="186">
        <f>IF(N413="nulová",J413,0)</f>
        <v>0</v>
      </c>
      <c r="BJ413" s="16" t="s">
        <v>79</v>
      </c>
      <c r="BK413" s="186">
        <f>ROUND(I413*H413,2)</f>
        <v>0</v>
      </c>
      <c r="BL413" s="16" t="s">
        <v>140</v>
      </c>
      <c r="BM413" s="16" t="s">
        <v>1805</v>
      </c>
    </row>
    <row r="414" spans="2:65" s="1" customFormat="1" ht="11.25">
      <c r="B414" s="33"/>
      <c r="C414" s="34"/>
      <c r="D414" s="187" t="s">
        <v>142</v>
      </c>
      <c r="E414" s="34"/>
      <c r="F414" s="188" t="s">
        <v>1806</v>
      </c>
      <c r="G414" s="34"/>
      <c r="H414" s="34"/>
      <c r="I414" s="103"/>
      <c r="J414" s="34"/>
      <c r="K414" s="34"/>
      <c r="L414" s="37"/>
      <c r="M414" s="189"/>
      <c r="N414" s="59"/>
      <c r="O414" s="59"/>
      <c r="P414" s="59"/>
      <c r="Q414" s="59"/>
      <c r="R414" s="59"/>
      <c r="S414" s="59"/>
      <c r="T414" s="60"/>
      <c r="AT414" s="16" t="s">
        <v>142</v>
      </c>
      <c r="AU414" s="16" t="s">
        <v>81</v>
      </c>
    </row>
    <row r="415" spans="2:65" s="1" customFormat="1" ht="16.5" customHeight="1">
      <c r="B415" s="33"/>
      <c r="C415" s="175" t="s">
        <v>688</v>
      </c>
      <c r="D415" s="175" t="s">
        <v>135</v>
      </c>
      <c r="E415" s="176" t="s">
        <v>864</v>
      </c>
      <c r="F415" s="177" t="s">
        <v>865</v>
      </c>
      <c r="G415" s="178" t="s">
        <v>196</v>
      </c>
      <c r="H415" s="179">
        <v>377</v>
      </c>
      <c r="I415" s="180"/>
      <c r="J415" s="181">
        <f>ROUND(I415*H415,2)</f>
        <v>0</v>
      </c>
      <c r="K415" s="177" t="s">
        <v>1</v>
      </c>
      <c r="L415" s="37"/>
      <c r="M415" s="182" t="s">
        <v>1</v>
      </c>
      <c r="N415" s="183" t="s">
        <v>43</v>
      </c>
      <c r="O415" s="59"/>
      <c r="P415" s="184">
        <f>O415*H415</f>
        <v>0</v>
      </c>
      <c r="Q415" s="184">
        <v>1.0000000000000001E-5</v>
      </c>
      <c r="R415" s="184">
        <f>Q415*H415</f>
        <v>3.7700000000000003E-3</v>
      </c>
      <c r="S415" s="184">
        <v>0</v>
      </c>
      <c r="T415" s="185">
        <f>S415*H415</f>
        <v>0</v>
      </c>
      <c r="AR415" s="16" t="s">
        <v>140</v>
      </c>
      <c r="AT415" s="16" t="s">
        <v>135</v>
      </c>
      <c r="AU415" s="16" t="s">
        <v>81</v>
      </c>
      <c r="AY415" s="16" t="s">
        <v>133</v>
      </c>
      <c r="BE415" s="186">
        <f>IF(N415="základní",J415,0)</f>
        <v>0</v>
      </c>
      <c r="BF415" s="186">
        <f>IF(N415="snížená",J415,0)</f>
        <v>0</v>
      </c>
      <c r="BG415" s="186">
        <f>IF(N415="zákl. přenesená",J415,0)</f>
        <v>0</v>
      </c>
      <c r="BH415" s="186">
        <f>IF(N415="sníž. přenesená",J415,0)</f>
        <v>0</v>
      </c>
      <c r="BI415" s="186">
        <f>IF(N415="nulová",J415,0)</f>
        <v>0</v>
      </c>
      <c r="BJ415" s="16" t="s">
        <v>79</v>
      </c>
      <c r="BK415" s="186">
        <f>ROUND(I415*H415,2)</f>
        <v>0</v>
      </c>
      <c r="BL415" s="16" t="s">
        <v>140</v>
      </c>
      <c r="BM415" s="16" t="s">
        <v>1807</v>
      </c>
    </row>
    <row r="416" spans="2:65" s="1" customFormat="1" ht="11.25">
      <c r="B416" s="33"/>
      <c r="C416" s="34"/>
      <c r="D416" s="187" t="s">
        <v>142</v>
      </c>
      <c r="E416" s="34"/>
      <c r="F416" s="188" t="s">
        <v>865</v>
      </c>
      <c r="G416" s="34"/>
      <c r="H416" s="34"/>
      <c r="I416" s="103"/>
      <c r="J416" s="34"/>
      <c r="K416" s="34"/>
      <c r="L416" s="37"/>
      <c r="M416" s="189"/>
      <c r="N416" s="59"/>
      <c r="O416" s="59"/>
      <c r="P416" s="59"/>
      <c r="Q416" s="59"/>
      <c r="R416" s="59"/>
      <c r="S416" s="59"/>
      <c r="T416" s="60"/>
      <c r="AT416" s="16" t="s">
        <v>142</v>
      </c>
      <c r="AU416" s="16" t="s">
        <v>81</v>
      </c>
    </row>
    <row r="417" spans="2:65" s="12" customFormat="1" ht="11.25">
      <c r="B417" s="200"/>
      <c r="C417" s="201"/>
      <c r="D417" s="187" t="s">
        <v>144</v>
      </c>
      <c r="E417" s="202" t="s">
        <v>1</v>
      </c>
      <c r="F417" s="203" t="s">
        <v>1808</v>
      </c>
      <c r="G417" s="201"/>
      <c r="H417" s="204">
        <v>377</v>
      </c>
      <c r="I417" s="205"/>
      <c r="J417" s="201"/>
      <c r="K417" s="201"/>
      <c r="L417" s="206"/>
      <c r="M417" s="207"/>
      <c r="N417" s="208"/>
      <c r="O417" s="208"/>
      <c r="P417" s="208"/>
      <c r="Q417" s="208"/>
      <c r="R417" s="208"/>
      <c r="S417" s="208"/>
      <c r="T417" s="209"/>
      <c r="AT417" s="210" t="s">
        <v>144</v>
      </c>
      <c r="AU417" s="210" t="s">
        <v>81</v>
      </c>
      <c r="AV417" s="12" t="s">
        <v>81</v>
      </c>
      <c r="AW417" s="12" t="s">
        <v>33</v>
      </c>
      <c r="AX417" s="12" t="s">
        <v>79</v>
      </c>
      <c r="AY417" s="210" t="s">
        <v>133</v>
      </c>
    </row>
    <row r="418" spans="2:65" s="1" customFormat="1" ht="16.5" customHeight="1">
      <c r="B418" s="33"/>
      <c r="C418" s="222" t="s">
        <v>693</v>
      </c>
      <c r="D418" s="222" t="s">
        <v>505</v>
      </c>
      <c r="E418" s="223" t="s">
        <v>873</v>
      </c>
      <c r="F418" s="224" t="s">
        <v>874</v>
      </c>
      <c r="G418" s="225" t="s">
        <v>508</v>
      </c>
      <c r="H418" s="226">
        <v>2.4009999999999998</v>
      </c>
      <c r="I418" s="227"/>
      <c r="J418" s="228">
        <f>ROUND(I418*H418,2)</f>
        <v>0</v>
      </c>
      <c r="K418" s="224" t="s">
        <v>139</v>
      </c>
      <c r="L418" s="229"/>
      <c r="M418" s="230" t="s">
        <v>1</v>
      </c>
      <c r="N418" s="231" t="s">
        <v>43</v>
      </c>
      <c r="O418" s="59"/>
      <c r="P418" s="184">
        <f>O418*H418</f>
        <v>0</v>
      </c>
      <c r="Q418" s="184">
        <v>1</v>
      </c>
      <c r="R418" s="184">
        <f>Q418*H418</f>
        <v>2.4009999999999998</v>
      </c>
      <c r="S418" s="184">
        <v>0</v>
      </c>
      <c r="T418" s="185">
        <f>S418*H418</f>
        <v>0</v>
      </c>
      <c r="AR418" s="16" t="s">
        <v>188</v>
      </c>
      <c r="AT418" s="16" t="s">
        <v>505</v>
      </c>
      <c r="AU418" s="16" t="s">
        <v>81</v>
      </c>
      <c r="AY418" s="16" t="s">
        <v>133</v>
      </c>
      <c r="BE418" s="186">
        <f>IF(N418="základní",J418,0)</f>
        <v>0</v>
      </c>
      <c r="BF418" s="186">
        <f>IF(N418="snížená",J418,0)</f>
        <v>0</v>
      </c>
      <c r="BG418" s="186">
        <f>IF(N418="zákl. přenesená",J418,0)</f>
        <v>0</v>
      </c>
      <c r="BH418" s="186">
        <f>IF(N418="sníž. přenesená",J418,0)</f>
        <v>0</v>
      </c>
      <c r="BI418" s="186">
        <f>IF(N418="nulová",J418,0)</f>
        <v>0</v>
      </c>
      <c r="BJ418" s="16" t="s">
        <v>79</v>
      </c>
      <c r="BK418" s="186">
        <f>ROUND(I418*H418,2)</f>
        <v>0</v>
      </c>
      <c r="BL418" s="16" t="s">
        <v>140</v>
      </c>
      <c r="BM418" s="16" t="s">
        <v>1809</v>
      </c>
    </row>
    <row r="419" spans="2:65" s="1" customFormat="1" ht="11.25">
      <c r="B419" s="33"/>
      <c r="C419" s="34"/>
      <c r="D419" s="187" t="s">
        <v>142</v>
      </c>
      <c r="E419" s="34"/>
      <c r="F419" s="188" t="s">
        <v>876</v>
      </c>
      <c r="G419" s="34"/>
      <c r="H419" s="34"/>
      <c r="I419" s="103"/>
      <c r="J419" s="34"/>
      <c r="K419" s="34"/>
      <c r="L419" s="37"/>
      <c r="M419" s="189"/>
      <c r="N419" s="59"/>
      <c r="O419" s="59"/>
      <c r="P419" s="59"/>
      <c r="Q419" s="59"/>
      <c r="R419" s="59"/>
      <c r="S419" s="59"/>
      <c r="T419" s="60"/>
      <c r="AT419" s="16" t="s">
        <v>142</v>
      </c>
      <c r="AU419" s="16" t="s">
        <v>81</v>
      </c>
    </row>
    <row r="420" spans="2:65" s="12" customFormat="1" ht="11.25">
      <c r="B420" s="200"/>
      <c r="C420" s="201"/>
      <c r="D420" s="187" t="s">
        <v>144</v>
      </c>
      <c r="E420" s="202" t="s">
        <v>1</v>
      </c>
      <c r="F420" s="203" t="s">
        <v>1810</v>
      </c>
      <c r="G420" s="201"/>
      <c r="H420" s="204">
        <v>2.4009999999999998</v>
      </c>
      <c r="I420" s="205"/>
      <c r="J420" s="201"/>
      <c r="K420" s="201"/>
      <c r="L420" s="206"/>
      <c r="M420" s="207"/>
      <c r="N420" s="208"/>
      <c r="O420" s="208"/>
      <c r="P420" s="208"/>
      <c r="Q420" s="208"/>
      <c r="R420" s="208"/>
      <c r="S420" s="208"/>
      <c r="T420" s="209"/>
      <c r="AT420" s="210" t="s">
        <v>144</v>
      </c>
      <c r="AU420" s="210" t="s">
        <v>81</v>
      </c>
      <c r="AV420" s="12" t="s">
        <v>81</v>
      </c>
      <c r="AW420" s="12" t="s">
        <v>33</v>
      </c>
      <c r="AX420" s="12" t="s">
        <v>79</v>
      </c>
      <c r="AY420" s="210" t="s">
        <v>133</v>
      </c>
    </row>
    <row r="421" spans="2:65" s="1" customFormat="1" ht="16.5" customHeight="1">
      <c r="B421" s="33"/>
      <c r="C421" s="175" t="s">
        <v>697</v>
      </c>
      <c r="D421" s="175" t="s">
        <v>135</v>
      </c>
      <c r="E421" s="176" t="s">
        <v>879</v>
      </c>
      <c r="F421" s="177" t="s">
        <v>880</v>
      </c>
      <c r="G421" s="178" t="s">
        <v>196</v>
      </c>
      <c r="H421" s="179">
        <v>377</v>
      </c>
      <c r="I421" s="180"/>
      <c r="J421" s="181">
        <f>ROUND(I421*H421,2)</f>
        <v>0</v>
      </c>
      <c r="K421" s="177" t="s">
        <v>139</v>
      </c>
      <c r="L421" s="37"/>
      <c r="M421" s="182" t="s">
        <v>1</v>
      </c>
      <c r="N421" s="183" t="s">
        <v>43</v>
      </c>
      <c r="O421" s="59"/>
      <c r="P421" s="184">
        <f>O421*H421</f>
        <v>0</v>
      </c>
      <c r="Q421" s="184">
        <v>0</v>
      </c>
      <c r="R421" s="184">
        <f>Q421*H421</f>
        <v>0</v>
      </c>
      <c r="S421" s="184">
        <v>0</v>
      </c>
      <c r="T421" s="185">
        <f>S421*H421</f>
        <v>0</v>
      </c>
      <c r="AR421" s="16" t="s">
        <v>140</v>
      </c>
      <c r="AT421" s="16" t="s">
        <v>135</v>
      </c>
      <c r="AU421" s="16" t="s">
        <v>81</v>
      </c>
      <c r="AY421" s="16" t="s">
        <v>133</v>
      </c>
      <c r="BE421" s="186">
        <f>IF(N421="základní",J421,0)</f>
        <v>0</v>
      </c>
      <c r="BF421" s="186">
        <f>IF(N421="snížená",J421,0)</f>
        <v>0</v>
      </c>
      <c r="BG421" s="186">
        <f>IF(N421="zákl. přenesená",J421,0)</f>
        <v>0</v>
      </c>
      <c r="BH421" s="186">
        <f>IF(N421="sníž. přenesená",J421,0)</f>
        <v>0</v>
      </c>
      <c r="BI421" s="186">
        <f>IF(N421="nulová",J421,0)</f>
        <v>0</v>
      </c>
      <c r="BJ421" s="16" t="s">
        <v>79</v>
      </c>
      <c r="BK421" s="186">
        <f>ROUND(I421*H421,2)</f>
        <v>0</v>
      </c>
      <c r="BL421" s="16" t="s">
        <v>140</v>
      </c>
      <c r="BM421" s="16" t="s">
        <v>1811</v>
      </c>
    </row>
    <row r="422" spans="2:65" s="1" customFormat="1" ht="11.25">
      <c r="B422" s="33"/>
      <c r="C422" s="34"/>
      <c r="D422" s="187" t="s">
        <v>142</v>
      </c>
      <c r="E422" s="34"/>
      <c r="F422" s="188" t="s">
        <v>882</v>
      </c>
      <c r="G422" s="34"/>
      <c r="H422" s="34"/>
      <c r="I422" s="103"/>
      <c r="J422" s="34"/>
      <c r="K422" s="34"/>
      <c r="L422" s="37"/>
      <c r="M422" s="189"/>
      <c r="N422" s="59"/>
      <c r="O422" s="59"/>
      <c r="P422" s="59"/>
      <c r="Q422" s="59"/>
      <c r="R422" s="59"/>
      <c r="S422" s="59"/>
      <c r="T422" s="60"/>
      <c r="AT422" s="16" t="s">
        <v>142</v>
      </c>
      <c r="AU422" s="16" t="s">
        <v>81</v>
      </c>
    </row>
    <row r="423" spans="2:65" s="12" customFormat="1" ht="11.25">
      <c r="B423" s="200"/>
      <c r="C423" s="201"/>
      <c r="D423" s="187" t="s">
        <v>144</v>
      </c>
      <c r="E423" s="202" t="s">
        <v>1</v>
      </c>
      <c r="F423" s="203" t="s">
        <v>1812</v>
      </c>
      <c r="G423" s="201"/>
      <c r="H423" s="204">
        <v>377</v>
      </c>
      <c r="I423" s="205"/>
      <c r="J423" s="201"/>
      <c r="K423" s="201"/>
      <c r="L423" s="206"/>
      <c r="M423" s="207"/>
      <c r="N423" s="208"/>
      <c r="O423" s="208"/>
      <c r="P423" s="208"/>
      <c r="Q423" s="208"/>
      <c r="R423" s="208"/>
      <c r="S423" s="208"/>
      <c r="T423" s="209"/>
      <c r="AT423" s="210" t="s">
        <v>144</v>
      </c>
      <c r="AU423" s="210" t="s">
        <v>81</v>
      </c>
      <c r="AV423" s="12" t="s">
        <v>81</v>
      </c>
      <c r="AW423" s="12" t="s">
        <v>33</v>
      </c>
      <c r="AX423" s="12" t="s">
        <v>72</v>
      </c>
      <c r="AY423" s="210" t="s">
        <v>133</v>
      </c>
    </row>
    <row r="424" spans="2:65" s="13" customFormat="1" ht="11.25">
      <c r="B424" s="211"/>
      <c r="C424" s="212"/>
      <c r="D424" s="187" t="s">
        <v>144</v>
      </c>
      <c r="E424" s="213" t="s">
        <v>1</v>
      </c>
      <c r="F424" s="214" t="s">
        <v>149</v>
      </c>
      <c r="G424" s="212"/>
      <c r="H424" s="215">
        <v>377</v>
      </c>
      <c r="I424" s="216"/>
      <c r="J424" s="212"/>
      <c r="K424" s="212"/>
      <c r="L424" s="217"/>
      <c r="M424" s="218"/>
      <c r="N424" s="219"/>
      <c r="O424" s="219"/>
      <c r="P424" s="219"/>
      <c r="Q424" s="219"/>
      <c r="R424" s="219"/>
      <c r="S424" s="219"/>
      <c r="T424" s="220"/>
      <c r="AT424" s="221" t="s">
        <v>144</v>
      </c>
      <c r="AU424" s="221" t="s">
        <v>81</v>
      </c>
      <c r="AV424" s="13" t="s">
        <v>140</v>
      </c>
      <c r="AW424" s="13" t="s">
        <v>33</v>
      </c>
      <c r="AX424" s="13" t="s">
        <v>79</v>
      </c>
      <c r="AY424" s="221" t="s">
        <v>133</v>
      </c>
    </row>
    <row r="425" spans="2:65" s="1" customFormat="1" ht="22.5" customHeight="1">
      <c r="B425" s="33"/>
      <c r="C425" s="175" t="s">
        <v>702</v>
      </c>
      <c r="D425" s="175" t="s">
        <v>135</v>
      </c>
      <c r="E425" s="176" t="s">
        <v>1813</v>
      </c>
      <c r="F425" s="177" t="s">
        <v>1814</v>
      </c>
      <c r="G425" s="178" t="s">
        <v>138</v>
      </c>
      <c r="H425" s="179">
        <v>7.2</v>
      </c>
      <c r="I425" s="180"/>
      <c r="J425" s="181">
        <f>ROUND(I425*H425,2)</f>
        <v>0</v>
      </c>
      <c r="K425" s="177" t="s">
        <v>139</v>
      </c>
      <c r="L425" s="37"/>
      <c r="M425" s="182" t="s">
        <v>1</v>
      </c>
      <c r="N425" s="183" t="s">
        <v>43</v>
      </c>
      <c r="O425" s="59"/>
      <c r="P425" s="184">
        <f>O425*H425</f>
        <v>0</v>
      </c>
      <c r="Q425" s="184">
        <v>0</v>
      </c>
      <c r="R425" s="184">
        <f>Q425*H425</f>
        <v>0</v>
      </c>
      <c r="S425" s="184">
        <v>0</v>
      </c>
      <c r="T425" s="185">
        <f>S425*H425</f>
        <v>0</v>
      </c>
      <c r="AR425" s="16" t="s">
        <v>140</v>
      </c>
      <c r="AT425" s="16" t="s">
        <v>135</v>
      </c>
      <c r="AU425" s="16" t="s">
        <v>81</v>
      </c>
      <c r="AY425" s="16" t="s">
        <v>133</v>
      </c>
      <c r="BE425" s="186">
        <f>IF(N425="základní",J425,0)</f>
        <v>0</v>
      </c>
      <c r="BF425" s="186">
        <f>IF(N425="snížená",J425,0)</f>
        <v>0</v>
      </c>
      <c r="BG425" s="186">
        <f>IF(N425="zákl. přenesená",J425,0)</f>
        <v>0</v>
      </c>
      <c r="BH425" s="186">
        <f>IF(N425="sníž. přenesená",J425,0)</f>
        <v>0</v>
      </c>
      <c r="BI425" s="186">
        <f>IF(N425="nulová",J425,0)</f>
        <v>0</v>
      </c>
      <c r="BJ425" s="16" t="s">
        <v>79</v>
      </c>
      <c r="BK425" s="186">
        <f>ROUND(I425*H425,2)</f>
        <v>0</v>
      </c>
      <c r="BL425" s="16" t="s">
        <v>140</v>
      </c>
      <c r="BM425" s="16" t="s">
        <v>1815</v>
      </c>
    </row>
    <row r="426" spans="2:65" s="11" customFormat="1" ht="11.25">
      <c r="B426" s="190"/>
      <c r="C426" s="191"/>
      <c r="D426" s="187" t="s">
        <v>144</v>
      </c>
      <c r="E426" s="192" t="s">
        <v>1</v>
      </c>
      <c r="F426" s="193" t="s">
        <v>1816</v>
      </c>
      <c r="G426" s="191"/>
      <c r="H426" s="192" t="s">
        <v>1</v>
      </c>
      <c r="I426" s="194"/>
      <c r="J426" s="191"/>
      <c r="K426" s="191"/>
      <c r="L426" s="195"/>
      <c r="M426" s="196"/>
      <c r="N426" s="197"/>
      <c r="O426" s="197"/>
      <c r="P426" s="197"/>
      <c r="Q426" s="197"/>
      <c r="R426" s="197"/>
      <c r="S426" s="197"/>
      <c r="T426" s="198"/>
      <c r="AT426" s="199" t="s">
        <v>144</v>
      </c>
      <c r="AU426" s="199" t="s">
        <v>81</v>
      </c>
      <c r="AV426" s="11" t="s">
        <v>79</v>
      </c>
      <c r="AW426" s="11" t="s">
        <v>33</v>
      </c>
      <c r="AX426" s="11" t="s">
        <v>72</v>
      </c>
      <c r="AY426" s="199" t="s">
        <v>133</v>
      </c>
    </row>
    <row r="427" spans="2:65" s="11" customFormat="1" ht="11.25">
      <c r="B427" s="190"/>
      <c r="C427" s="191"/>
      <c r="D427" s="187" t="s">
        <v>144</v>
      </c>
      <c r="E427" s="192" t="s">
        <v>1</v>
      </c>
      <c r="F427" s="193" t="s">
        <v>1817</v>
      </c>
      <c r="G427" s="191"/>
      <c r="H427" s="192" t="s">
        <v>1</v>
      </c>
      <c r="I427" s="194"/>
      <c r="J427" s="191"/>
      <c r="K427" s="191"/>
      <c r="L427" s="195"/>
      <c r="M427" s="196"/>
      <c r="N427" s="197"/>
      <c r="O427" s="197"/>
      <c r="P427" s="197"/>
      <c r="Q427" s="197"/>
      <c r="R427" s="197"/>
      <c r="S427" s="197"/>
      <c r="T427" s="198"/>
      <c r="AT427" s="199" t="s">
        <v>144</v>
      </c>
      <c r="AU427" s="199" t="s">
        <v>81</v>
      </c>
      <c r="AV427" s="11" t="s">
        <v>79</v>
      </c>
      <c r="AW427" s="11" t="s">
        <v>33</v>
      </c>
      <c r="AX427" s="11" t="s">
        <v>72</v>
      </c>
      <c r="AY427" s="199" t="s">
        <v>133</v>
      </c>
    </row>
    <row r="428" spans="2:65" s="12" customFormat="1" ht="11.25">
      <c r="B428" s="200"/>
      <c r="C428" s="201"/>
      <c r="D428" s="187" t="s">
        <v>144</v>
      </c>
      <c r="E428" s="202" t="s">
        <v>1</v>
      </c>
      <c r="F428" s="203" t="s">
        <v>1818</v>
      </c>
      <c r="G428" s="201"/>
      <c r="H428" s="204">
        <v>7.2</v>
      </c>
      <c r="I428" s="205"/>
      <c r="J428" s="201"/>
      <c r="K428" s="201"/>
      <c r="L428" s="206"/>
      <c r="M428" s="207"/>
      <c r="N428" s="208"/>
      <c r="O428" s="208"/>
      <c r="P428" s="208"/>
      <c r="Q428" s="208"/>
      <c r="R428" s="208"/>
      <c r="S428" s="208"/>
      <c r="T428" s="209"/>
      <c r="AT428" s="210" t="s">
        <v>144</v>
      </c>
      <c r="AU428" s="210" t="s">
        <v>81</v>
      </c>
      <c r="AV428" s="12" t="s">
        <v>81</v>
      </c>
      <c r="AW428" s="12" t="s">
        <v>33</v>
      </c>
      <c r="AX428" s="12" t="s">
        <v>72</v>
      </c>
      <c r="AY428" s="210" t="s">
        <v>133</v>
      </c>
    </row>
    <row r="429" spans="2:65" s="13" customFormat="1" ht="11.25">
      <c r="B429" s="211"/>
      <c r="C429" s="212"/>
      <c r="D429" s="187" t="s">
        <v>144</v>
      </c>
      <c r="E429" s="213" t="s">
        <v>1</v>
      </c>
      <c r="F429" s="214" t="s">
        <v>149</v>
      </c>
      <c r="G429" s="212"/>
      <c r="H429" s="215">
        <v>7.2</v>
      </c>
      <c r="I429" s="216"/>
      <c r="J429" s="212"/>
      <c r="K429" s="212"/>
      <c r="L429" s="217"/>
      <c r="M429" s="218"/>
      <c r="N429" s="219"/>
      <c r="O429" s="219"/>
      <c r="P429" s="219"/>
      <c r="Q429" s="219"/>
      <c r="R429" s="219"/>
      <c r="S429" s="219"/>
      <c r="T429" s="220"/>
      <c r="AT429" s="221" t="s">
        <v>144</v>
      </c>
      <c r="AU429" s="221" t="s">
        <v>81</v>
      </c>
      <c r="AV429" s="13" t="s">
        <v>140</v>
      </c>
      <c r="AW429" s="13" t="s">
        <v>33</v>
      </c>
      <c r="AX429" s="13" t="s">
        <v>79</v>
      </c>
      <c r="AY429" s="221" t="s">
        <v>133</v>
      </c>
    </row>
    <row r="430" spans="2:65" s="1" customFormat="1" ht="16.5" customHeight="1">
      <c r="B430" s="33"/>
      <c r="C430" s="175" t="s">
        <v>707</v>
      </c>
      <c r="D430" s="175" t="s">
        <v>135</v>
      </c>
      <c r="E430" s="176" t="s">
        <v>1819</v>
      </c>
      <c r="F430" s="177" t="s">
        <v>1820</v>
      </c>
      <c r="G430" s="178" t="s">
        <v>196</v>
      </c>
      <c r="H430" s="179">
        <v>1</v>
      </c>
      <c r="I430" s="180"/>
      <c r="J430" s="181">
        <f>ROUND(I430*H430,2)</f>
        <v>0</v>
      </c>
      <c r="K430" s="177" t="s">
        <v>139</v>
      </c>
      <c r="L430" s="37"/>
      <c r="M430" s="182" t="s">
        <v>1</v>
      </c>
      <c r="N430" s="183" t="s">
        <v>43</v>
      </c>
      <c r="O430" s="59"/>
      <c r="P430" s="184">
        <f>O430*H430</f>
        <v>0</v>
      </c>
      <c r="Q430" s="184">
        <v>0</v>
      </c>
      <c r="R430" s="184">
        <f>Q430*H430</f>
        <v>0</v>
      </c>
      <c r="S430" s="184">
        <v>0</v>
      </c>
      <c r="T430" s="185">
        <f>S430*H430</f>
        <v>0</v>
      </c>
      <c r="AR430" s="16" t="s">
        <v>140</v>
      </c>
      <c r="AT430" s="16" t="s">
        <v>135</v>
      </c>
      <c r="AU430" s="16" t="s">
        <v>81</v>
      </c>
      <c r="AY430" s="16" t="s">
        <v>133</v>
      </c>
      <c r="BE430" s="186">
        <f>IF(N430="základní",J430,0)</f>
        <v>0</v>
      </c>
      <c r="BF430" s="186">
        <f>IF(N430="snížená",J430,0)</f>
        <v>0</v>
      </c>
      <c r="BG430" s="186">
        <f>IF(N430="zákl. přenesená",J430,0)</f>
        <v>0</v>
      </c>
      <c r="BH430" s="186">
        <f>IF(N430="sníž. přenesená",J430,0)</f>
        <v>0</v>
      </c>
      <c r="BI430" s="186">
        <f>IF(N430="nulová",J430,0)</f>
        <v>0</v>
      </c>
      <c r="BJ430" s="16" t="s">
        <v>79</v>
      </c>
      <c r="BK430" s="186">
        <f>ROUND(I430*H430,2)</f>
        <v>0</v>
      </c>
      <c r="BL430" s="16" t="s">
        <v>140</v>
      </c>
      <c r="BM430" s="16" t="s">
        <v>1821</v>
      </c>
    </row>
    <row r="431" spans="2:65" s="1" customFormat="1" ht="11.25">
      <c r="B431" s="33"/>
      <c r="C431" s="34"/>
      <c r="D431" s="187" t="s">
        <v>142</v>
      </c>
      <c r="E431" s="34"/>
      <c r="F431" s="188" t="s">
        <v>1822</v>
      </c>
      <c r="G431" s="34"/>
      <c r="H431" s="34"/>
      <c r="I431" s="103"/>
      <c r="J431" s="34"/>
      <c r="K431" s="34"/>
      <c r="L431" s="37"/>
      <c r="M431" s="189"/>
      <c r="N431" s="59"/>
      <c r="O431" s="59"/>
      <c r="P431" s="59"/>
      <c r="Q431" s="59"/>
      <c r="R431" s="59"/>
      <c r="S431" s="59"/>
      <c r="T431" s="60"/>
      <c r="AT431" s="16" t="s">
        <v>142</v>
      </c>
      <c r="AU431" s="16" t="s">
        <v>81</v>
      </c>
    </row>
    <row r="432" spans="2:65" s="1" customFormat="1" ht="16.5" customHeight="1">
      <c r="B432" s="33"/>
      <c r="C432" s="175" t="s">
        <v>711</v>
      </c>
      <c r="D432" s="175" t="s">
        <v>135</v>
      </c>
      <c r="E432" s="176" t="s">
        <v>1823</v>
      </c>
      <c r="F432" s="177" t="s">
        <v>1824</v>
      </c>
      <c r="G432" s="178" t="s">
        <v>138</v>
      </c>
      <c r="H432" s="179">
        <v>16.88</v>
      </c>
      <c r="I432" s="180"/>
      <c r="J432" s="181">
        <f>ROUND(I432*H432,2)</f>
        <v>0</v>
      </c>
      <c r="K432" s="177" t="s">
        <v>139</v>
      </c>
      <c r="L432" s="37"/>
      <c r="M432" s="182" t="s">
        <v>1</v>
      </c>
      <c r="N432" s="183" t="s">
        <v>43</v>
      </c>
      <c r="O432" s="59"/>
      <c r="P432" s="184">
        <f>O432*H432</f>
        <v>0</v>
      </c>
      <c r="Q432" s="184">
        <v>0</v>
      </c>
      <c r="R432" s="184">
        <f>Q432*H432</f>
        <v>0</v>
      </c>
      <c r="S432" s="184">
        <v>0</v>
      </c>
      <c r="T432" s="185">
        <f>S432*H432</f>
        <v>0</v>
      </c>
      <c r="AR432" s="16" t="s">
        <v>140</v>
      </c>
      <c r="AT432" s="16" t="s">
        <v>135</v>
      </c>
      <c r="AU432" s="16" t="s">
        <v>81</v>
      </c>
      <c r="AY432" s="16" t="s">
        <v>133</v>
      </c>
      <c r="BE432" s="186">
        <f>IF(N432="základní",J432,0)</f>
        <v>0</v>
      </c>
      <c r="BF432" s="186">
        <f>IF(N432="snížená",J432,0)</f>
        <v>0</v>
      </c>
      <c r="BG432" s="186">
        <f>IF(N432="zákl. přenesená",J432,0)</f>
        <v>0</v>
      </c>
      <c r="BH432" s="186">
        <f>IF(N432="sníž. přenesená",J432,0)</f>
        <v>0</v>
      </c>
      <c r="BI432" s="186">
        <f>IF(N432="nulová",J432,0)</f>
        <v>0</v>
      </c>
      <c r="BJ432" s="16" t="s">
        <v>79</v>
      </c>
      <c r="BK432" s="186">
        <f>ROUND(I432*H432,2)</f>
        <v>0</v>
      </c>
      <c r="BL432" s="16" t="s">
        <v>140</v>
      </c>
      <c r="BM432" s="16" t="s">
        <v>1825</v>
      </c>
    </row>
    <row r="433" spans="2:65" s="1" customFormat="1" ht="19.5">
      <c r="B433" s="33"/>
      <c r="C433" s="34"/>
      <c r="D433" s="187" t="s">
        <v>142</v>
      </c>
      <c r="E433" s="34"/>
      <c r="F433" s="188" t="s">
        <v>1826</v>
      </c>
      <c r="G433" s="34"/>
      <c r="H433" s="34"/>
      <c r="I433" s="103"/>
      <c r="J433" s="34"/>
      <c r="K433" s="34"/>
      <c r="L433" s="37"/>
      <c r="M433" s="189"/>
      <c r="N433" s="59"/>
      <c r="O433" s="59"/>
      <c r="P433" s="59"/>
      <c r="Q433" s="59"/>
      <c r="R433" s="59"/>
      <c r="S433" s="59"/>
      <c r="T433" s="60"/>
      <c r="AT433" s="16" t="s">
        <v>142</v>
      </c>
      <c r="AU433" s="16" t="s">
        <v>81</v>
      </c>
    </row>
    <row r="434" spans="2:65" s="11" customFormat="1" ht="11.25">
      <c r="B434" s="190"/>
      <c r="C434" s="191"/>
      <c r="D434" s="187" t="s">
        <v>144</v>
      </c>
      <c r="E434" s="192" t="s">
        <v>1</v>
      </c>
      <c r="F434" s="193" t="s">
        <v>1816</v>
      </c>
      <c r="G434" s="191"/>
      <c r="H434" s="192" t="s">
        <v>1</v>
      </c>
      <c r="I434" s="194"/>
      <c r="J434" s="191"/>
      <c r="K434" s="191"/>
      <c r="L434" s="195"/>
      <c r="M434" s="196"/>
      <c r="N434" s="197"/>
      <c r="O434" s="197"/>
      <c r="P434" s="197"/>
      <c r="Q434" s="197"/>
      <c r="R434" s="197"/>
      <c r="S434" s="197"/>
      <c r="T434" s="198"/>
      <c r="AT434" s="199" t="s">
        <v>144</v>
      </c>
      <c r="AU434" s="199" t="s">
        <v>81</v>
      </c>
      <c r="AV434" s="11" t="s">
        <v>79</v>
      </c>
      <c r="AW434" s="11" t="s">
        <v>33</v>
      </c>
      <c r="AX434" s="11" t="s">
        <v>72</v>
      </c>
      <c r="AY434" s="199" t="s">
        <v>133</v>
      </c>
    </row>
    <row r="435" spans="2:65" s="11" customFormat="1" ht="11.25">
      <c r="B435" s="190"/>
      <c r="C435" s="191"/>
      <c r="D435" s="187" t="s">
        <v>144</v>
      </c>
      <c r="E435" s="192" t="s">
        <v>1</v>
      </c>
      <c r="F435" s="193" t="s">
        <v>1827</v>
      </c>
      <c r="G435" s="191"/>
      <c r="H435" s="192" t="s">
        <v>1</v>
      </c>
      <c r="I435" s="194"/>
      <c r="J435" s="191"/>
      <c r="K435" s="191"/>
      <c r="L435" s="195"/>
      <c r="M435" s="196"/>
      <c r="N435" s="197"/>
      <c r="O435" s="197"/>
      <c r="P435" s="197"/>
      <c r="Q435" s="197"/>
      <c r="R435" s="197"/>
      <c r="S435" s="197"/>
      <c r="T435" s="198"/>
      <c r="AT435" s="199" t="s">
        <v>144</v>
      </c>
      <c r="AU435" s="199" t="s">
        <v>81</v>
      </c>
      <c r="AV435" s="11" t="s">
        <v>79</v>
      </c>
      <c r="AW435" s="11" t="s">
        <v>33</v>
      </c>
      <c r="AX435" s="11" t="s">
        <v>72</v>
      </c>
      <c r="AY435" s="199" t="s">
        <v>133</v>
      </c>
    </row>
    <row r="436" spans="2:65" s="12" customFormat="1" ht="11.25">
      <c r="B436" s="200"/>
      <c r="C436" s="201"/>
      <c r="D436" s="187" t="s">
        <v>144</v>
      </c>
      <c r="E436" s="202" t="s">
        <v>1</v>
      </c>
      <c r="F436" s="203" t="s">
        <v>1595</v>
      </c>
      <c r="G436" s="201"/>
      <c r="H436" s="204">
        <v>16.88</v>
      </c>
      <c r="I436" s="205"/>
      <c r="J436" s="201"/>
      <c r="K436" s="201"/>
      <c r="L436" s="206"/>
      <c r="M436" s="207"/>
      <c r="N436" s="208"/>
      <c r="O436" s="208"/>
      <c r="P436" s="208"/>
      <c r="Q436" s="208"/>
      <c r="R436" s="208"/>
      <c r="S436" s="208"/>
      <c r="T436" s="209"/>
      <c r="AT436" s="210" t="s">
        <v>144</v>
      </c>
      <c r="AU436" s="210" t="s">
        <v>81</v>
      </c>
      <c r="AV436" s="12" t="s">
        <v>81</v>
      </c>
      <c r="AW436" s="12" t="s">
        <v>33</v>
      </c>
      <c r="AX436" s="12" t="s">
        <v>72</v>
      </c>
      <c r="AY436" s="210" t="s">
        <v>133</v>
      </c>
    </row>
    <row r="437" spans="2:65" s="13" customFormat="1" ht="11.25">
      <c r="B437" s="211"/>
      <c r="C437" s="212"/>
      <c r="D437" s="187" t="s">
        <v>144</v>
      </c>
      <c r="E437" s="213" t="s">
        <v>1</v>
      </c>
      <c r="F437" s="214" t="s">
        <v>149</v>
      </c>
      <c r="G437" s="212"/>
      <c r="H437" s="215">
        <v>16.88</v>
      </c>
      <c r="I437" s="216"/>
      <c r="J437" s="212"/>
      <c r="K437" s="212"/>
      <c r="L437" s="217"/>
      <c r="M437" s="218"/>
      <c r="N437" s="219"/>
      <c r="O437" s="219"/>
      <c r="P437" s="219"/>
      <c r="Q437" s="219"/>
      <c r="R437" s="219"/>
      <c r="S437" s="219"/>
      <c r="T437" s="220"/>
      <c r="AT437" s="221" t="s">
        <v>144</v>
      </c>
      <c r="AU437" s="221" t="s">
        <v>81</v>
      </c>
      <c r="AV437" s="13" t="s">
        <v>140</v>
      </c>
      <c r="AW437" s="13" t="s">
        <v>33</v>
      </c>
      <c r="AX437" s="13" t="s">
        <v>79</v>
      </c>
      <c r="AY437" s="221" t="s">
        <v>133</v>
      </c>
    </row>
    <row r="438" spans="2:65" s="1" customFormat="1" ht="16.5" customHeight="1">
      <c r="B438" s="33"/>
      <c r="C438" s="175" t="s">
        <v>715</v>
      </c>
      <c r="D438" s="175" t="s">
        <v>135</v>
      </c>
      <c r="E438" s="176" t="s">
        <v>884</v>
      </c>
      <c r="F438" s="177" t="s">
        <v>885</v>
      </c>
      <c r="G438" s="178" t="s">
        <v>508</v>
      </c>
      <c r="H438" s="179">
        <v>179.78200000000001</v>
      </c>
      <c r="I438" s="180"/>
      <c r="J438" s="181">
        <f>ROUND(I438*H438,2)</f>
        <v>0</v>
      </c>
      <c r="K438" s="177" t="s">
        <v>1</v>
      </c>
      <c r="L438" s="37"/>
      <c r="M438" s="182" t="s">
        <v>1</v>
      </c>
      <c r="N438" s="183" t="s">
        <v>43</v>
      </c>
      <c r="O438" s="59"/>
      <c r="P438" s="184">
        <f>O438*H438</f>
        <v>0</v>
      </c>
      <c r="Q438" s="184">
        <v>0</v>
      </c>
      <c r="R438" s="184">
        <f>Q438*H438</f>
        <v>0</v>
      </c>
      <c r="S438" s="184">
        <v>0</v>
      </c>
      <c r="T438" s="185">
        <f>S438*H438</f>
        <v>0</v>
      </c>
      <c r="AR438" s="16" t="s">
        <v>140</v>
      </c>
      <c r="AT438" s="16" t="s">
        <v>135</v>
      </c>
      <c r="AU438" s="16" t="s">
        <v>81</v>
      </c>
      <c r="AY438" s="16" t="s">
        <v>133</v>
      </c>
      <c r="BE438" s="186">
        <f>IF(N438="základní",J438,0)</f>
        <v>0</v>
      </c>
      <c r="BF438" s="186">
        <f>IF(N438="snížená",J438,0)</f>
        <v>0</v>
      </c>
      <c r="BG438" s="186">
        <f>IF(N438="zákl. přenesená",J438,0)</f>
        <v>0</v>
      </c>
      <c r="BH438" s="186">
        <f>IF(N438="sníž. přenesená",J438,0)</f>
        <v>0</v>
      </c>
      <c r="BI438" s="186">
        <f>IF(N438="nulová",J438,0)</f>
        <v>0</v>
      </c>
      <c r="BJ438" s="16" t="s">
        <v>79</v>
      </c>
      <c r="BK438" s="186">
        <f>ROUND(I438*H438,2)</f>
        <v>0</v>
      </c>
      <c r="BL438" s="16" t="s">
        <v>140</v>
      </c>
      <c r="BM438" s="16" t="s">
        <v>1828</v>
      </c>
    </row>
    <row r="439" spans="2:65" s="1" customFormat="1" ht="11.25">
      <c r="B439" s="33"/>
      <c r="C439" s="34"/>
      <c r="D439" s="187" t="s">
        <v>142</v>
      </c>
      <c r="E439" s="34"/>
      <c r="F439" s="188" t="s">
        <v>885</v>
      </c>
      <c r="G439" s="34"/>
      <c r="H439" s="34"/>
      <c r="I439" s="103"/>
      <c r="J439" s="34"/>
      <c r="K439" s="34"/>
      <c r="L439" s="37"/>
      <c r="M439" s="189"/>
      <c r="N439" s="59"/>
      <c r="O439" s="59"/>
      <c r="P439" s="59"/>
      <c r="Q439" s="59"/>
      <c r="R439" s="59"/>
      <c r="S439" s="59"/>
      <c r="T439" s="60"/>
      <c r="AT439" s="16" t="s">
        <v>142</v>
      </c>
      <c r="AU439" s="16" t="s">
        <v>81</v>
      </c>
    </row>
    <row r="440" spans="2:65" s="1" customFormat="1" ht="16.5" customHeight="1">
      <c r="B440" s="33"/>
      <c r="C440" s="175" t="s">
        <v>719</v>
      </c>
      <c r="D440" s="175" t="s">
        <v>135</v>
      </c>
      <c r="E440" s="176" t="s">
        <v>888</v>
      </c>
      <c r="F440" s="177" t="s">
        <v>889</v>
      </c>
      <c r="G440" s="178" t="s">
        <v>508</v>
      </c>
      <c r="H440" s="179">
        <v>2696.73</v>
      </c>
      <c r="I440" s="180"/>
      <c r="J440" s="181">
        <f>ROUND(I440*H440,2)</f>
        <v>0</v>
      </c>
      <c r="K440" s="177" t="s">
        <v>1</v>
      </c>
      <c r="L440" s="37"/>
      <c r="M440" s="182" t="s">
        <v>1</v>
      </c>
      <c r="N440" s="183" t="s">
        <v>43</v>
      </c>
      <c r="O440" s="59"/>
      <c r="P440" s="184">
        <f>O440*H440</f>
        <v>0</v>
      </c>
      <c r="Q440" s="184">
        <v>0</v>
      </c>
      <c r="R440" s="184">
        <f>Q440*H440</f>
        <v>0</v>
      </c>
      <c r="S440" s="184">
        <v>0</v>
      </c>
      <c r="T440" s="185">
        <f>S440*H440</f>
        <v>0</v>
      </c>
      <c r="AR440" s="16" t="s">
        <v>140</v>
      </c>
      <c r="AT440" s="16" t="s">
        <v>135</v>
      </c>
      <c r="AU440" s="16" t="s">
        <v>81</v>
      </c>
      <c r="AY440" s="16" t="s">
        <v>133</v>
      </c>
      <c r="BE440" s="186">
        <f>IF(N440="základní",J440,0)</f>
        <v>0</v>
      </c>
      <c r="BF440" s="186">
        <f>IF(N440="snížená",J440,0)</f>
        <v>0</v>
      </c>
      <c r="BG440" s="186">
        <f>IF(N440="zákl. přenesená",J440,0)</f>
        <v>0</v>
      </c>
      <c r="BH440" s="186">
        <f>IF(N440="sníž. přenesená",J440,0)</f>
        <v>0</v>
      </c>
      <c r="BI440" s="186">
        <f>IF(N440="nulová",J440,0)</f>
        <v>0</v>
      </c>
      <c r="BJ440" s="16" t="s">
        <v>79</v>
      </c>
      <c r="BK440" s="186">
        <f>ROUND(I440*H440,2)</f>
        <v>0</v>
      </c>
      <c r="BL440" s="16" t="s">
        <v>140</v>
      </c>
      <c r="BM440" s="16" t="s">
        <v>1829</v>
      </c>
    </row>
    <row r="441" spans="2:65" s="1" customFormat="1" ht="11.25">
      <c r="B441" s="33"/>
      <c r="C441" s="34"/>
      <c r="D441" s="187" t="s">
        <v>142</v>
      </c>
      <c r="E441" s="34"/>
      <c r="F441" s="188" t="s">
        <v>889</v>
      </c>
      <c r="G441" s="34"/>
      <c r="H441" s="34"/>
      <c r="I441" s="103"/>
      <c r="J441" s="34"/>
      <c r="K441" s="34"/>
      <c r="L441" s="37"/>
      <c r="M441" s="189"/>
      <c r="N441" s="59"/>
      <c r="O441" s="59"/>
      <c r="P441" s="59"/>
      <c r="Q441" s="59"/>
      <c r="R441" s="59"/>
      <c r="S441" s="59"/>
      <c r="T441" s="60"/>
      <c r="AT441" s="16" t="s">
        <v>142</v>
      </c>
      <c r="AU441" s="16" t="s">
        <v>81</v>
      </c>
    </row>
    <row r="442" spans="2:65" s="12" customFormat="1" ht="11.25">
      <c r="B442" s="200"/>
      <c r="C442" s="201"/>
      <c r="D442" s="187" t="s">
        <v>144</v>
      </c>
      <c r="E442" s="202" t="s">
        <v>1</v>
      </c>
      <c r="F442" s="203" t="s">
        <v>1830</v>
      </c>
      <c r="G442" s="201"/>
      <c r="H442" s="204">
        <v>2696.73</v>
      </c>
      <c r="I442" s="205"/>
      <c r="J442" s="201"/>
      <c r="K442" s="201"/>
      <c r="L442" s="206"/>
      <c r="M442" s="207"/>
      <c r="N442" s="208"/>
      <c r="O442" s="208"/>
      <c r="P442" s="208"/>
      <c r="Q442" s="208"/>
      <c r="R442" s="208"/>
      <c r="S442" s="208"/>
      <c r="T442" s="209"/>
      <c r="AT442" s="210" t="s">
        <v>144</v>
      </c>
      <c r="AU442" s="210" t="s">
        <v>81</v>
      </c>
      <c r="AV442" s="12" t="s">
        <v>81</v>
      </c>
      <c r="AW442" s="12" t="s">
        <v>33</v>
      </c>
      <c r="AX442" s="12" t="s">
        <v>79</v>
      </c>
      <c r="AY442" s="210" t="s">
        <v>133</v>
      </c>
    </row>
    <row r="443" spans="2:65" s="1" customFormat="1" ht="16.5" customHeight="1">
      <c r="B443" s="33"/>
      <c r="C443" s="175" t="s">
        <v>723</v>
      </c>
      <c r="D443" s="175" t="s">
        <v>135</v>
      </c>
      <c r="E443" s="176" t="s">
        <v>1220</v>
      </c>
      <c r="F443" s="177" t="s">
        <v>1221</v>
      </c>
      <c r="G443" s="178" t="s">
        <v>138</v>
      </c>
      <c r="H443" s="179">
        <v>61.5</v>
      </c>
      <c r="I443" s="180"/>
      <c r="J443" s="181">
        <f>ROUND(I443*H443,2)</f>
        <v>0</v>
      </c>
      <c r="K443" s="177" t="s">
        <v>139</v>
      </c>
      <c r="L443" s="37"/>
      <c r="M443" s="182" t="s">
        <v>1</v>
      </c>
      <c r="N443" s="183" t="s">
        <v>43</v>
      </c>
      <c r="O443" s="59"/>
      <c r="P443" s="184">
        <f>O443*H443</f>
        <v>0</v>
      </c>
      <c r="Q443" s="184">
        <v>0</v>
      </c>
      <c r="R443" s="184">
        <f>Q443*H443</f>
        <v>0</v>
      </c>
      <c r="S443" s="184">
        <v>0</v>
      </c>
      <c r="T443" s="185">
        <f>S443*H443</f>
        <v>0</v>
      </c>
      <c r="AR443" s="16" t="s">
        <v>140</v>
      </c>
      <c r="AT443" s="16" t="s">
        <v>135</v>
      </c>
      <c r="AU443" s="16" t="s">
        <v>81</v>
      </c>
      <c r="AY443" s="16" t="s">
        <v>133</v>
      </c>
      <c r="BE443" s="186">
        <f>IF(N443="základní",J443,0)</f>
        <v>0</v>
      </c>
      <c r="BF443" s="186">
        <f>IF(N443="snížená",J443,0)</f>
        <v>0</v>
      </c>
      <c r="BG443" s="186">
        <f>IF(N443="zákl. přenesená",J443,0)</f>
        <v>0</v>
      </c>
      <c r="BH443" s="186">
        <f>IF(N443="sníž. přenesená",J443,0)</f>
        <v>0</v>
      </c>
      <c r="BI443" s="186">
        <f>IF(N443="nulová",J443,0)</f>
        <v>0</v>
      </c>
      <c r="BJ443" s="16" t="s">
        <v>79</v>
      </c>
      <c r="BK443" s="186">
        <f>ROUND(I443*H443,2)</f>
        <v>0</v>
      </c>
      <c r="BL443" s="16" t="s">
        <v>140</v>
      </c>
      <c r="BM443" s="16" t="s">
        <v>1831</v>
      </c>
    </row>
    <row r="444" spans="2:65" s="1" customFormat="1" ht="29.25">
      <c r="B444" s="33"/>
      <c r="C444" s="34"/>
      <c r="D444" s="187" t="s">
        <v>142</v>
      </c>
      <c r="E444" s="34"/>
      <c r="F444" s="188" t="s">
        <v>1223</v>
      </c>
      <c r="G444" s="34"/>
      <c r="H444" s="34"/>
      <c r="I444" s="103"/>
      <c r="J444" s="34"/>
      <c r="K444" s="34"/>
      <c r="L444" s="37"/>
      <c r="M444" s="189"/>
      <c r="N444" s="59"/>
      <c r="O444" s="59"/>
      <c r="P444" s="59"/>
      <c r="Q444" s="59"/>
      <c r="R444" s="59"/>
      <c r="S444" s="59"/>
      <c r="T444" s="60"/>
      <c r="AT444" s="16" t="s">
        <v>142</v>
      </c>
      <c r="AU444" s="16" t="s">
        <v>81</v>
      </c>
    </row>
    <row r="445" spans="2:65" s="11" customFormat="1" ht="11.25">
      <c r="B445" s="190"/>
      <c r="C445" s="191"/>
      <c r="D445" s="187" t="s">
        <v>144</v>
      </c>
      <c r="E445" s="192" t="s">
        <v>1</v>
      </c>
      <c r="F445" s="193" t="s">
        <v>225</v>
      </c>
      <c r="G445" s="191"/>
      <c r="H445" s="192" t="s">
        <v>1</v>
      </c>
      <c r="I445" s="194"/>
      <c r="J445" s="191"/>
      <c r="K445" s="191"/>
      <c r="L445" s="195"/>
      <c r="M445" s="196"/>
      <c r="N445" s="197"/>
      <c r="O445" s="197"/>
      <c r="P445" s="197"/>
      <c r="Q445" s="197"/>
      <c r="R445" s="197"/>
      <c r="S445" s="197"/>
      <c r="T445" s="198"/>
      <c r="AT445" s="199" t="s">
        <v>144</v>
      </c>
      <c r="AU445" s="199" t="s">
        <v>81</v>
      </c>
      <c r="AV445" s="11" t="s">
        <v>79</v>
      </c>
      <c r="AW445" s="11" t="s">
        <v>33</v>
      </c>
      <c r="AX445" s="11" t="s">
        <v>72</v>
      </c>
      <c r="AY445" s="199" t="s">
        <v>133</v>
      </c>
    </row>
    <row r="446" spans="2:65" s="11" customFormat="1" ht="11.25">
      <c r="B446" s="190"/>
      <c r="C446" s="191"/>
      <c r="D446" s="187" t="s">
        <v>144</v>
      </c>
      <c r="E446" s="192" t="s">
        <v>1</v>
      </c>
      <c r="F446" s="193" t="s">
        <v>1622</v>
      </c>
      <c r="G446" s="191"/>
      <c r="H446" s="192" t="s">
        <v>1</v>
      </c>
      <c r="I446" s="194"/>
      <c r="J446" s="191"/>
      <c r="K446" s="191"/>
      <c r="L446" s="195"/>
      <c r="M446" s="196"/>
      <c r="N446" s="197"/>
      <c r="O446" s="197"/>
      <c r="P446" s="197"/>
      <c r="Q446" s="197"/>
      <c r="R446" s="197"/>
      <c r="S446" s="197"/>
      <c r="T446" s="198"/>
      <c r="AT446" s="199" t="s">
        <v>144</v>
      </c>
      <c r="AU446" s="199" t="s">
        <v>81</v>
      </c>
      <c r="AV446" s="11" t="s">
        <v>79</v>
      </c>
      <c r="AW446" s="11" t="s">
        <v>33</v>
      </c>
      <c r="AX446" s="11" t="s">
        <v>72</v>
      </c>
      <c r="AY446" s="199" t="s">
        <v>133</v>
      </c>
    </row>
    <row r="447" spans="2:65" s="12" customFormat="1" ht="11.25">
      <c r="B447" s="200"/>
      <c r="C447" s="201"/>
      <c r="D447" s="187" t="s">
        <v>144</v>
      </c>
      <c r="E447" s="202" t="s">
        <v>1</v>
      </c>
      <c r="F447" s="203" t="s">
        <v>1623</v>
      </c>
      <c r="G447" s="201"/>
      <c r="H447" s="204">
        <v>61.5</v>
      </c>
      <c r="I447" s="205"/>
      <c r="J447" s="201"/>
      <c r="K447" s="201"/>
      <c r="L447" s="206"/>
      <c r="M447" s="207"/>
      <c r="N447" s="208"/>
      <c r="O447" s="208"/>
      <c r="P447" s="208"/>
      <c r="Q447" s="208"/>
      <c r="R447" s="208"/>
      <c r="S447" s="208"/>
      <c r="T447" s="209"/>
      <c r="AT447" s="210" t="s">
        <v>144</v>
      </c>
      <c r="AU447" s="210" t="s">
        <v>81</v>
      </c>
      <c r="AV447" s="12" t="s">
        <v>81</v>
      </c>
      <c r="AW447" s="12" t="s">
        <v>33</v>
      </c>
      <c r="AX447" s="12" t="s">
        <v>72</v>
      </c>
      <c r="AY447" s="210" t="s">
        <v>133</v>
      </c>
    </row>
    <row r="448" spans="2:65" s="13" customFormat="1" ht="11.25">
      <c r="B448" s="211"/>
      <c r="C448" s="212"/>
      <c r="D448" s="187" t="s">
        <v>144</v>
      </c>
      <c r="E448" s="213" t="s">
        <v>1</v>
      </c>
      <c r="F448" s="214" t="s">
        <v>149</v>
      </c>
      <c r="G448" s="212"/>
      <c r="H448" s="215">
        <v>61.5</v>
      </c>
      <c r="I448" s="216"/>
      <c r="J448" s="212"/>
      <c r="K448" s="212"/>
      <c r="L448" s="217"/>
      <c r="M448" s="218"/>
      <c r="N448" s="219"/>
      <c r="O448" s="219"/>
      <c r="P448" s="219"/>
      <c r="Q448" s="219"/>
      <c r="R448" s="219"/>
      <c r="S448" s="219"/>
      <c r="T448" s="220"/>
      <c r="AT448" s="221" t="s">
        <v>144</v>
      </c>
      <c r="AU448" s="221" t="s">
        <v>81</v>
      </c>
      <c r="AV448" s="13" t="s">
        <v>140</v>
      </c>
      <c r="AW448" s="13" t="s">
        <v>33</v>
      </c>
      <c r="AX448" s="13" t="s">
        <v>79</v>
      </c>
      <c r="AY448" s="221" t="s">
        <v>133</v>
      </c>
    </row>
    <row r="449" spans="2:65" s="10" customFormat="1" ht="20.85" customHeight="1">
      <c r="B449" s="159"/>
      <c r="C449" s="160"/>
      <c r="D449" s="161" t="s">
        <v>71</v>
      </c>
      <c r="E449" s="173" t="s">
        <v>822</v>
      </c>
      <c r="F449" s="173" t="s">
        <v>892</v>
      </c>
      <c r="G449" s="160"/>
      <c r="H449" s="160"/>
      <c r="I449" s="163"/>
      <c r="J449" s="174">
        <f>BK449</f>
        <v>0</v>
      </c>
      <c r="K449" s="160"/>
      <c r="L449" s="165"/>
      <c r="M449" s="166"/>
      <c r="N449" s="167"/>
      <c r="O449" s="167"/>
      <c r="P449" s="168">
        <f>SUM(P450:P457)</f>
        <v>0</v>
      </c>
      <c r="Q449" s="167"/>
      <c r="R449" s="168">
        <f>SUM(R450:R457)</f>
        <v>0</v>
      </c>
      <c r="S449" s="167"/>
      <c r="T449" s="169">
        <f>SUM(T450:T457)</f>
        <v>0</v>
      </c>
      <c r="AR449" s="170" t="s">
        <v>79</v>
      </c>
      <c r="AT449" s="171" t="s">
        <v>71</v>
      </c>
      <c r="AU449" s="171" t="s">
        <v>81</v>
      </c>
      <c r="AY449" s="170" t="s">
        <v>133</v>
      </c>
      <c r="BK449" s="172">
        <f>SUM(BK450:BK457)</f>
        <v>0</v>
      </c>
    </row>
    <row r="450" spans="2:65" s="1" customFormat="1" ht="16.5" customHeight="1">
      <c r="B450" s="33"/>
      <c r="C450" s="175" t="s">
        <v>728</v>
      </c>
      <c r="D450" s="175" t="s">
        <v>135</v>
      </c>
      <c r="E450" s="176" t="s">
        <v>894</v>
      </c>
      <c r="F450" s="177" t="s">
        <v>895</v>
      </c>
      <c r="G450" s="178" t="s">
        <v>508</v>
      </c>
      <c r="H450" s="179">
        <v>705.49800000000005</v>
      </c>
      <c r="I450" s="180"/>
      <c r="J450" s="181">
        <f>ROUND(I450*H450,2)</f>
        <v>0</v>
      </c>
      <c r="K450" s="177" t="s">
        <v>1</v>
      </c>
      <c r="L450" s="37"/>
      <c r="M450" s="182" t="s">
        <v>1</v>
      </c>
      <c r="N450" s="183" t="s">
        <v>43</v>
      </c>
      <c r="O450" s="59"/>
      <c r="P450" s="184">
        <f>O450*H450</f>
        <v>0</v>
      </c>
      <c r="Q450" s="184">
        <v>0</v>
      </c>
      <c r="R450" s="184">
        <f>Q450*H450</f>
        <v>0</v>
      </c>
      <c r="S450" s="184">
        <v>0</v>
      </c>
      <c r="T450" s="185">
        <f>S450*H450</f>
        <v>0</v>
      </c>
      <c r="AR450" s="16" t="s">
        <v>140</v>
      </c>
      <c r="AT450" s="16" t="s">
        <v>135</v>
      </c>
      <c r="AU450" s="16" t="s">
        <v>156</v>
      </c>
      <c r="AY450" s="16" t="s">
        <v>133</v>
      </c>
      <c r="BE450" s="186">
        <f>IF(N450="základní",J450,0)</f>
        <v>0</v>
      </c>
      <c r="BF450" s="186">
        <f>IF(N450="snížená",J450,0)</f>
        <v>0</v>
      </c>
      <c r="BG450" s="186">
        <f>IF(N450="zákl. přenesená",J450,0)</f>
        <v>0</v>
      </c>
      <c r="BH450" s="186">
        <f>IF(N450="sníž. přenesená",J450,0)</f>
        <v>0</v>
      </c>
      <c r="BI450" s="186">
        <f>IF(N450="nulová",J450,0)</f>
        <v>0</v>
      </c>
      <c r="BJ450" s="16" t="s">
        <v>79</v>
      </c>
      <c r="BK450" s="186">
        <f>ROUND(I450*H450,2)</f>
        <v>0</v>
      </c>
      <c r="BL450" s="16" t="s">
        <v>140</v>
      </c>
      <c r="BM450" s="16" t="s">
        <v>1832</v>
      </c>
    </row>
    <row r="451" spans="2:65" s="1" customFormat="1" ht="11.25">
      <c r="B451" s="33"/>
      <c r="C451" s="34"/>
      <c r="D451" s="187" t="s">
        <v>142</v>
      </c>
      <c r="E451" s="34"/>
      <c r="F451" s="188" t="s">
        <v>895</v>
      </c>
      <c r="G451" s="34"/>
      <c r="H451" s="34"/>
      <c r="I451" s="103"/>
      <c r="J451" s="34"/>
      <c r="K451" s="34"/>
      <c r="L451" s="37"/>
      <c r="M451" s="189"/>
      <c r="N451" s="59"/>
      <c r="O451" s="59"/>
      <c r="P451" s="59"/>
      <c r="Q451" s="59"/>
      <c r="R451" s="59"/>
      <c r="S451" s="59"/>
      <c r="T451" s="60"/>
      <c r="AT451" s="16" t="s">
        <v>142</v>
      </c>
      <c r="AU451" s="16" t="s">
        <v>156</v>
      </c>
    </row>
    <row r="452" spans="2:65" s="12" customFormat="1" ht="11.25">
      <c r="B452" s="200"/>
      <c r="C452" s="201"/>
      <c r="D452" s="187" t="s">
        <v>144</v>
      </c>
      <c r="E452" s="202" t="s">
        <v>1</v>
      </c>
      <c r="F452" s="203" t="s">
        <v>1672</v>
      </c>
      <c r="G452" s="201"/>
      <c r="H452" s="204">
        <v>352.74900000000002</v>
      </c>
      <c r="I452" s="205"/>
      <c r="J452" s="201"/>
      <c r="K452" s="201"/>
      <c r="L452" s="206"/>
      <c r="M452" s="207"/>
      <c r="N452" s="208"/>
      <c r="O452" s="208"/>
      <c r="P452" s="208"/>
      <c r="Q452" s="208"/>
      <c r="R452" s="208"/>
      <c r="S452" s="208"/>
      <c r="T452" s="209"/>
      <c r="AT452" s="210" t="s">
        <v>144</v>
      </c>
      <c r="AU452" s="210" t="s">
        <v>156</v>
      </c>
      <c r="AV452" s="12" t="s">
        <v>81</v>
      </c>
      <c r="AW452" s="12" t="s">
        <v>33</v>
      </c>
      <c r="AX452" s="12" t="s">
        <v>72</v>
      </c>
      <c r="AY452" s="210" t="s">
        <v>133</v>
      </c>
    </row>
    <row r="453" spans="2:65" s="12" customFormat="1" ht="11.25">
      <c r="B453" s="200"/>
      <c r="C453" s="201"/>
      <c r="D453" s="187" t="s">
        <v>144</v>
      </c>
      <c r="E453" s="202" t="s">
        <v>1</v>
      </c>
      <c r="F453" s="203" t="s">
        <v>1833</v>
      </c>
      <c r="G453" s="201"/>
      <c r="H453" s="204">
        <v>705.49800000000005</v>
      </c>
      <c r="I453" s="205"/>
      <c r="J453" s="201"/>
      <c r="K453" s="201"/>
      <c r="L453" s="206"/>
      <c r="M453" s="207"/>
      <c r="N453" s="208"/>
      <c r="O453" s="208"/>
      <c r="P453" s="208"/>
      <c r="Q453" s="208"/>
      <c r="R453" s="208"/>
      <c r="S453" s="208"/>
      <c r="T453" s="209"/>
      <c r="AT453" s="210" t="s">
        <v>144</v>
      </c>
      <c r="AU453" s="210" t="s">
        <v>156</v>
      </c>
      <c r="AV453" s="12" t="s">
        <v>81</v>
      </c>
      <c r="AW453" s="12" t="s">
        <v>33</v>
      </c>
      <c r="AX453" s="12" t="s">
        <v>79</v>
      </c>
      <c r="AY453" s="210" t="s">
        <v>133</v>
      </c>
    </row>
    <row r="454" spans="2:65" s="1" customFormat="1" ht="16.5" customHeight="1">
      <c r="B454" s="33"/>
      <c r="C454" s="175" t="s">
        <v>732</v>
      </c>
      <c r="D454" s="175" t="s">
        <v>135</v>
      </c>
      <c r="E454" s="176" t="s">
        <v>899</v>
      </c>
      <c r="F454" s="177" t="s">
        <v>900</v>
      </c>
      <c r="G454" s="178" t="s">
        <v>508</v>
      </c>
      <c r="H454" s="179">
        <v>179.78200000000001</v>
      </c>
      <c r="I454" s="180"/>
      <c r="J454" s="181">
        <f>ROUND(I454*H454,2)</f>
        <v>0</v>
      </c>
      <c r="K454" s="177" t="s">
        <v>1</v>
      </c>
      <c r="L454" s="37"/>
      <c r="M454" s="182" t="s">
        <v>1</v>
      </c>
      <c r="N454" s="183" t="s">
        <v>43</v>
      </c>
      <c r="O454" s="59"/>
      <c r="P454" s="184">
        <f>O454*H454</f>
        <v>0</v>
      </c>
      <c r="Q454" s="184">
        <v>0</v>
      </c>
      <c r="R454" s="184">
        <f>Q454*H454</f>
        <v>0</v>
      </c>
      <c r="S454" s="184">
        <v>0</v>
      </c>
      <c r="T454" s="185">
        <f>S454*H454</f>
        <v>0</v>
      </c>
      <c r="AR454" s="16" t="s">
        <v>140</v>
      </c>
      <c r="AT454" s="16" t="s">
        <v>135</v>
      </c>
      <c r="AU454" s="16" t="s">
        <v>156</v>
      </c>
      <c r="AY454" s="16" t="s">
        <v>133</v>
      </c>
      <c r="BE454" s="186">
        <f>IF(N454="základní",J454,0)</f>
        <v>0</v>
      </c>
      <c r="BF454" s="186">
        <f>IF(N454="snížená",J454,0)</f>
        <v>0</v>
      </c>
      <c r="BG454" s="186">
        <f>IF(N454="zákl. přenesená",J454,0)</f>
        <v>0</v>
      </c>
      <c r="BH454" s="186">
        <f>IF(N454="sníž. přenesená",J454,0)</f>
        <v>0</v>
      </c>
      <c r="BI454" s="186">
        <f>IF(N454="nulová",J454,0)</f>
        <v>0</v>
      </c>
      <c r="BJ454" s="16" t="s">
        <v>79</v>
      </c>
      <c r="BK454" s="186">
        <f>ROUND(I454*H454,2)</f>
        <v>0</v>
      </c>
      <c r="BL454" s="16" t="s">
        <v>140</v>
      </c>
      <c r="BM454" s="16" t="s">
        <v>1834</v>
      </c>
    </row>
    <row r="455" spans="2:65" s="1" customFormat="1" ht="11.25">
      <c r="B455" s="33"/>
      <c r="C455" s="34"/>
      <c r="D455" s="187" t="s">
        <v>142</v>
      </c>
      <c r="E455" s="34"/>
      <c r="F455" s="188" t="s">
        <v>900</v>
      </c>
      <c r="G455" s="34"/>
      <c r="H455" s="34"/>
      <c r="I455" s="103"/>
      <c r="J455" s="34"/>
      <c r="K455" s="34"/>
      <c r="L455" s="37"/>
      <c r="M455" s="189"/>
      <c r="N455" s="59"/>
      <c r="O455" s="59"/>
      <c r="P455" s="59"/>
      <c r="Q455" s="59"/>
      <c r="R455" s="59"/>
      <c r="S455" s="59"/>
      <c r="T455" s="60"/>
      <c r="AT455" s="16" t="s">
        <v>142</v>
      </c>
      <c r="AU455" s="16" t="s">
        <v>156</v>
      </c>
    </row>
    <row r="456" spans="2:65" s="1" customFormat="1" ht="16.5" customHeight="1">
      <c r="B456" s="33"/>
      <c r="C456" s="175" t="s">
        <v>736</v>
      </c>
      <c r="D456" s="175" t="s">
        <v>135</v>
      </c>
      <c r="E456" s="176" t="s">
        <v>903</v>
      </c>
      <c r="F456" s="177" t="s">
        <v>904</v>
      </c>
      <c r="G456" s="178" t="s">
        <v>508</v>
      </c>
      <c r="H456" s="179">
        <v>882.83900000000006</v>
      </c>
      <c r="I456" s="180"/>
      <c r="J456" s="181">
        <f>ROUND(I456*H456,2)</f>
        <v>0</v>
      </c>
      <c r="K456" s="177" t="s">
        <v>1</v>
      </c>
      <c r="L456" s="37"/>
      <c r="M456" s="182" t="s">
        <v>1</v>
      </c>
      <c r="N456" s="183" t="s">
        <v>43</v>
      </c>
      <c r="O456" s="59"/>
      <c r="P456" s="184">
        <f>O456*H456</f>
        <v>0</v>
      </c>
      <c r="Q456" s="184">
        <v>0</v>
      </c>
      <c r="R456" s="184">
        <f>Q456*H456</f>
        <v>0</v>
      </c>
      <c r="S456" s="184">
        <v>0</v>
      </c>
      <c r="T456" s="185">
        <f>S456*H456</f>
        <v>0</v>
      </c>
      <c r="AR456" s="16" t="s">
        <v>140</v>
      </c>
      <c r="AT456" s="16" t="s">
        <v>135</v>
      </c>
      <c r="AU456" s="16" t="s">
        <v>156</v>
      </c>
      <c r="AY456" s="16" t="s">
        <v>133</v>
      </c>
      <c r="BE456" s="186">
        <f>IF(N456="základní",J456,0)</f>
        <v>0</v>
      </c>
      <c r="BF456" s="186">
        <f>IF(N456="snížená",J456,0)</f>
        <v>0</v>
      </c>
      <c r="BG456" s="186">
        <f>IF(N456="zákl. přenesená",J456,0)</f>
        <v>0</v>
      </c>
      <c r="BH456" s="186">
        <f>IF(N456="sníž. přenesená",J456,0)</f>
        <v>0</v>
      </c>
      <c r="BI456" s="186">
        <f>IF(N456="nulová",J456,0)</f>
        <v>0</v>
      </c>
      <c r="BJ456" s="16" t="s">
        <v>79</v>
      </c>
      <c r="BK456" s="186">
        <f>ROUND(I456*H456,2)</f>
        <v>0</v>
      </c>
      <c r="BL456" s="16" t="s">
        <v>140</v>
      </c>
      <c r="BM456" s="16" t="s">
        <v>1835</v>
      </c>
    </row>
    <row r="457" spans="2:65" s="1" customFormat="1" ht="11.25">
      <c r="B457" s="33"/>
      <c r="C457" s="34"/>
      <c r="D457" s="187" t="s">
        <v>142</v>
      </c>
      <c r="E457" s="34"/>
      <c r="F457" s="188" t="s">
        <v>904</v>
      </c>
      <c r="G457" s="34"/>
      <c r="H457" s="34"/>
      <c r="I457" s="103"/>
      <c r="J457" s="34"/>
      <c r="K457" s="34"/>
      <c r="L457" s="37"/>
      <c r="M457" s="232"/>
      <c r="N457" s="233"/>
      <c r="O457" s="233"/>
      <c r="P457" s="233"/>
      <c r="Q457" s="233"/>
      <c r="R457" s="233"/>
      <c r="S457" s="233"/>
      <c r="T457" s="234"/>
      <c r="AT457" s="16" t="s">
        <v>142</v>
      </c>
      <c r="AU457" s="16" t="s">
        <v>156</v>
      </c>
    </row>
    <row r="458" spans="2:65" s="1" customFormat="1" ht="6.95" customHeight="1">
      <c r="B458" s="45"/>
      <c r="C458" s="46"/>
      <c r="D458" s="46"/>
      <c r="E458" s="46"/>
      <c r="F458" s="46"/>
      <c r="G458" s="46"/>
      <c r="H458" s="46"/>
      <c r="I458" s="125"/>
      <c r="J458" s="46"/>
      <c r="K458" s="46"/>
      <c r="L458" s="37"/>
    </row>
  </sheetData>
  <sheetProtection algorithmName="SHA-512" hashValue="7tA7Ioa3nTwSjByigMvJttHDZwMdvNYY8v8VuGS1RkTPnIey7nDx1B06tA5A6BLnVqyK4Q0KVwPt/xdRSdMS0Q==" saltValue="DOjb9L5MqXSp8RkxW8uBHyZ5Ahg85YSow6MnIL5fStX3RN5FMHYJNlayLkiGtLRLc+JVn7j0DOC5OKzoJ70kLQ==" spinCount="100000" sheet="1" objects="1" scenarios="1" formatColumns="0" formatRows="0" autoFilter="0"/>
  <autoFilter ref="C85:K457" xr:uid="{00000000-0009-0000-0000-000004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2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6" t="s">
        <v>91</v>
      </c>
    </row>
    <row r="3" spans="2:46" ht="6.95" customHeight="1">
      <c r="B3" s="98"/>
      <c r="C3" s="99"/>
      <c r="D3" s="99"/>
      <c r="E3" s="99"/>
      <c r="F3" s="99"/>
      <c r="G3" s="99"/>
      <c r="H3" s="99"/>
      <c r="I3" s="100"/>
      <c r="J3" s="99"/>
      <c r="K3" s="99"/>
      <c r="L3" s="19"/>
      <c r="AT3" s="16" t="s">
        <v>81</v>
      </c>
    </row>
    <row r="4" spans="2:46" ht="24.95" customHeight="1">
      <c r="B4" s="19"/>
      <c r="D4" s="101" t="s">
        <v>98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2" t="s">
        <v>16</v>
      </c>
      <c r="L6" s="19"/>
    </row>
    <row r="7" spans="2:46" ht="16.5" customHeight="1">
      <c r="B7" s="19"/>
      <c r="E7" s="286" t="str">
        <f>'Rekapitulace stavby'!K6</f>
        <v>Kanalizace Kolín - Zibohlavy</v>
      </c>
      <c r="F7" s="287"/>
      <c r="G7" s="287"/>
      <c r="H7" s="287"/>
      <c r="L7" s="19"/>
    </row>
    <row r="8" spans="2:46" s="1" customFormat="1" ht="12" customHeight="1">
      <c r="B8" s="37"/>
      <c r="D8" s="102" t="s">
        <v>99</v>
      </c>
      <c r="I8" s="103"/>
      <c r="L8" s="37"/>
    </row>
    <row r="9" spans="2:46" s="1" customFormat="1" ht="36.950000000000003" customHeight="1">
      <c r="B9" s="37"/>
      <c r="E9" s="288" t="s">
        <v>1836</v>
      </c>
      <c r="F9" s="289"/>
      <c r="G9" s="289"/>
      <c r="H9" s="289"/>
      <c r="I9" s="103"/>
      <c r="L9" s="37"/>
    </row>
    <row r="10" spans="2:46" s="1" customFormat="1" ht="11.25">
      <c r="B10" s="37"/>
      <c r="I10" s="103"/>
      <c r="L10" s="37"/>
    </row>
    <row r="11" spans="2:46" s="1" customFormat="1" ht="12" customHeight="1">
      <c r="B11" s="37"/>
      <c r="D11" s="102" t="s">
        <v>18</v>
      </c>
      <c r="F11" s="16" t="s">
        <v>19</v>
      </c>
      <c r="I11" s="104" t="s">
        <v>20</v>
      </c>
      <c r="J11" s="16" t="s">
        <v>1</v>
      </c>
      <c r="L11" s="37"/>
    </row>
    <row r="12" spans="2:46" s="1" customFormat="1" ht="12" customHeight="1">
      <c r="B12" s="37"/>
      <c r="D12" s="102" t="s">
        <v>21</v>
      </c>
      <c r="F12" s="16" t="s">
        <v>22</v>
      </c>
      <c r="I12" s="104" t="s">
        <v>23</v>
      </c>
      <c r="J12" s="105" t="str">
        <f>'Rekapitulace stavby'!AN8</f>
        <v>8. 1. 2018</v>
      </c>
      <c r="L12" s="37"/>
    </row>
    <row r="13" spans="2:46" s="1" customFormat="1" ht="10.9" customHeight="1">
      <c r="B13" s="37"/>
      <c r="I13" s="103"/>
      <c r="L13" s="37"/>
    </row>
    <row r="14" spans="2:46" s="1" customFormat="1" ht="12" customHeight="1">
      <c r="B14" s="37"/>
      <c r="D14" s="102" t="s">
        <v>25</v>
      </c>
      <c r="I14" s="104" t="s">
        <v>26</v>
      </c>
      <c r="J14" s="16" t="s">
        <v>1</v>
      </c>
      <c r="L14" s="37"/>
    </row>
    <row r="15" spans="2:46" s="1" customFormat="1" ht="18" customHeight="1">
      <c r="B15" s="37"/>
      <c r="E15" s="16" t="s">
        <v>27</v>
      </c>
      <c r="I15" s="104" t="s">
        <v>28</v>
      </c>
      <c r="J15" s="16" t="s">
        <v>1</v>
      </c>
      <c r="L15" s="37"/>
    </row>
    <row r="16" spans="2:46" s="1" customFormat="1" ht="6.95" customHeight="1">
      <c r="B16" s="37"/>
      <c r="I16" s="103"/>
      <c r="L16" s="37"/>
    </row>
    <row r="17" spans="2:12" s="1" customFormat="1" ht="12" customHeight="1">
      <c r="B17" s="37"/>
      <c r="D17" s="102" t="s">
        <v>29</v>
      </c>
      <c r="I17" s="104" t="s">
        <v>26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0" t="str">
        <f>'Rekapitulace stavby'!E14</f>
        <v>Vyplň údaj</v>
      </c>
      <c r="F18" s="291"/>
      <c r="G18" s="291"/>
      <c r="H18" s="291"/>
      <c r="I18" s="104" t="s">
        <v>28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3"/>
      <c r="L19" s="37"/>
    </row>
    <row r="20" spans="2:12" s="1" customFormat="1" ht="12" customHeight="1">
      <c r="B20" s="37"/>
      <c r="D20" s="102" t="s">
        <v>31</v>
      </c>
      <c r="I20" s="104" t="s">
        <v>26</v>
      </c>
      <c r="J20" s="16" t="s">
        <v>1</v>
      </c>
      <c r="L20" s="37"/>
    </row>
    <row r="21" spans="2:12" s="1" customFormat="1" ht="18" customHeight="1">
      <c r="B21" s="37"/>
      <c r="E21" s="16" t="s">
        <v>32</v>
      </c>
      <c r="I21" s="104" t="s">
        <v>28</v>
      </c>
      <c r="J21" s="16" t="s">
        <v>1</v>
      </c>
      <c r="L21" s="37"/>
    </row>
    <row r="22" spans="2:12" s="1" customFormat="1" ht="6.95" customHeight="1">
      <c r="B22" s="37"/>
      <c r="I22" s="103"/>
      <c r="L22" s="37"/>
    </row>
    <row r="23" spans="2:12" s="1" customFormat="1" ht="12" customHeight="1">
      <c r="B23" s="37"/>
      <c r="D23" s="102" t="s">
        <v>34</v>
      </c>
      <c r="I23" s="104" t="s">
        <v>26</v>
      </c>
      <c r="J23" s="16" t="s">
        <v>1</v>
      </c>
      <c r="L23" s="37"/>
    </row>
    <row r="24" spans="2:12" s="1" customFormat="1" ht="18" customHeight="1">
      <c r="B24" s="37"/>
      <c r="E24" s="16" t="s">
        <v>35</v>
      </c>
      <c r="I24" s="104" t="s">
        <v>28</v>
      </c>
      <c r="J24" s="16" t="s">
        <v>1</v>
      </c>
      <c r="L24" s="37"/>
    </row>
    <row r="25" spans="2:12" s="1" customFormat="1" ht="6.95" customHeight="1">
      <c r="B25" s="37"/>
      <c r="I25" s="103"/>
      <c r="L25" s="37"/>
    </row>
    <row r="26" spans="2:12" s="1" customFormat="1" ht="12" customHeight="1">
      <c r="B26" s="37"/>
      <c r="D26" s="102" t="s">
        <v>36</v>
      </c>
      <c r="I26" s="103"/>
      <c r="L26" s="37"/>
    </row>
    <row r="27" spans="2:12" s="6" customFormat="1" ht="16.5" customHeight="1">
      <c r="B27" s="106"/>
      <c r="E27" s="292" t="s">
        <v>1</v>
      </c>
      <c r="F27" s="292"/>
      <c r="G27" s="292"/>
      <c r="H27" s="292"/>
      <c r="I27" s="107"/>
      <c r="L27" s="106"/>
    </row>
    <row r="28" spans="2:12" s="1" customFormat="1" ht="6.95" customHeight="1">
      <c r="B28" s="37"/>
      <c r="I28" s="103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08"/>
      <c r="J29" s="55"/>
      <c r="K29" s="55"/>
      <c r="L29" s="37"/>
    </row>
    <row r="30" spans="2:12" s="1" customFormat="1" ht="25.35" customHeight="1">
      <c r="B30" s="37"/>
      <c r="D30" s="109" t="s">
        <v>38</v>
      </c>
      <c r="I30" s="103"/>
      <c r="J30" s="110">
        <f>ROUND(J84,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08"/>
      <c r="J31" s="55"/>
      <c r="K31" s="55"/>
      <c r="L31" s="37"/>
    </row>
    <row r="32" spans="2:12" s="1" customFormat="1" ht="14.45" customHeight="1">
      <c r="B32" s="37"/>
      <c r="F32" s="111" t="s">
        <v>40</v>
      </c>
      <c r="I32" s="112" t="s">
        <v>39</v>
      </c>
      <c r="J32" s="111" t="s">
        <v>41</v>
      </c>
      <c r="L32" s="37"/>
    </row>
    <row r="33" spans="2:12" s="1" customFormat="1" ht="14.45" customHeight="1">
      <c r="B33" s="37"/>
      <c r="D33" s="102" t="s">
        <v>42</v>
      </c>
      <c r="E33" s="102" t="s">
        <v>43</v>
      </c>
      <c r="F33" s="113">
        <f>ROUND((SUM(BE84:BE121)),  2)</f>
        <v>0</v>
      </c>
      <c r="I33" s="114">
        <v>0.21</v>
      </c>
      <c r="J33" s="113">
        <f>ROUND(((SUM(BE84:BE121))*I33),  2)</f>
        <v>0</v>
      </c>
      <c r="L33" s="37"/>
    </row>
    <row r="34" spans="2:12" s="1" customFormat="1" ht="14.45" customHeight="1">
      <c r="B34" s="37"/>
      <c r="E34" s="102" t="s">
        <v>44</v>
      </c>
      <c r="F34" s="113">
        <f>ROUND((SUM(BF84:BF121)),  2)</f>
        <v>0</v>
      </c>
      <c r="I34" s="114">
        <v>0.15</v>
      </c>
      <c r="J34" s="113">
        <f>ROUND(((SUM(BF84:BF121))*I34),  2)</f>
        <v>0</v>
      </c>
      <c r="L34" s="37"/>
    </row>
    <row r="35" spans="2:12" s="1" customFormat="1" ht="14.45" hidden="1" customHeight="1">
      <c r="B35" s="37"/>
      <c r="E35" s="102" t="s">
        <v>45</v>
      </c>
      <c r="F35" s="113">
        <f>ROUND((SUM(BG84:BG121)),  2)</f>
        <v>0</v>
      </c>
      <c r="I35" s="114">
        <v>0.21</v>
      </c>
      <c r="J35" s="113">
        <f>0</f>
        <v>0</v>
      </c>
      <c r="L35" s="37"/>
    </row>
    <row r="36" spans="2:12" s="1" customFormat="1" ht="14.45" hidden="1" customHeight="1">
      <c r="B36" s="37"/>
      <c r="E36" s="102" t="s">
        <v>46</v>
      </c>
      <c r="F36" s="113">
        <f>ROUND((SUM(BH84:BH121)),  2)</f>
        <v>0</v>
      </c>
      <c r="I36" s="114">
        <v>0.15</v>
      </c>
      <c r="J36" s="113">
        <f>0</f>
        <v>0</v>
      </c>
      <c r="L36" s="37"/>
    </row>
    <row r="37" spans="2:12" s="1" customFormat="1" ht="14.45" hidden="1" customHeight="1">
      <c r="B37" s="37"/>
      <c r="E37" s="102" t="s">
        <v>47</v>
      </c>
      <c r="F37" s="113">
        <f>ROUND((SUM(BI84:BI121)),  2)</f>
        <v>0</v>
      </c>
      <c r="I37" s="114">
        <v>0</v>
      </c>
      <c r="J37" s="113">
        <f>0</f>
        <v>0</v>
      </c>
      <c r="L37" s="37"/>
    </row>
    <row r="38" spans="2:12" s="1" customFormat="1" ht="6.95" customHeight="1">
      <c r="B38" s="37"/>
      <c r="I38" s="103"/>
      <c r="L38" s="37"/>
    </row>
    <row r="39" spans="2:12" s="1" customFormat="1" ht="25.35" customHeight="1">
      <c r="B39" s="37"/>
      <c r="C39" s="115"/>
      <c r="D39" s="116" t="s">
        <v>48</v>
      </c>
      <c r="E39" s="117"/>
      <c r="F39" s="117"/>
      <c r="G39" s="118" t="s">
        <v>49</v>
      </c>
      <c r="H39" s="119" t="s">
        <v>50</v>
      </c>
      <c r="I39" s="120"/>
      <c r="J39" s="121">
        <f>SUM(J30:J37)</f>
        <v>0</v>
      </c>
      <c r="K39" s="122"/>
      <c r="L39" s="37"/>
    </row>
    <row r="40" spans="2:12" s="1" customFormat="1" ht="14.45" customHeight="1">
      <c r="B40" s="123"/>
      <c r="C40" s="124"/>
      <c r="D40" s="124"/>
      <c r="E40" s="124"/>
      <c r="F40" s="124"/>
      <c r="G40" s="124"/>
      <c r="H40" s="124"/>
      <c r="I40" s="125"/>
      <c r="J40" s="124"/>
      <c r="K40" s="124"/>
      <c r="L40" s="37"/>
    </row>
    <row r="44" spans="2:12" s="1" customFormat="1" ht="6.95" customHeight="1">
      <c r="B44" s="126"/>
      <c r="C44" s="127"/>
      <c r="D44" s="127"/>
      <c r="E44" s="127"/>
      <c r="F44" s="127"/>
      <c r="G44" s="127"/>
      <c r="H44" s="127"/>
      <c r="I44" s="128"/>
      <c r="J44" s="127"/>
      <c r="K44" s="127"/>
      <c r="L44" s="37"/>
    </row>
    <row r="45" spans="2:12" s="1" customFormat="1" ht="24.95" customHeight="1">
      <c r="B45" s="33"/>
      <c r="C45" s="22" t="s">
        <v>101</v>
      </c>
      <c r="D45" s="34"/>
      <c r="E45" s="34"/>
      <c r="F45" s="34"/>
      <c r="G45" s="34"/>
      <c r="H45" s="34"/>
      <c r="I45" s="103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3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3"/>
      <c r="J47" s="34"/>
      <c r="K47" s="34"/>
      <c r="L47" s="37"/>
    </row>
    <row r="48" spans="2:12" s="1" customFormat="1" ht="16.5" customHeight="1">
      <c r="B48" s="33"/>
      <c r="C48" s="34"/>
      <c r="D48" s="34"/>
      <c r="E48" s="293" t="str">
        <f>E7</f>
        <v>Kanalizace Kolín - Zibohlavy</v>
      </c>
      <c r="F48" s="294"/>
      <c r="G48" s="294"/>
      <c r="H48" s="294"/>
      <c r="I48" s="103"/>
      <c r="J48" s="34"/>
      <c r="K48" s="34"/>
      <c r="L48" s="37"/>
    </row>
    <row r="49" spans="2:47" s="1" customFormat="1" ht="12" customHeight="1">
      <c r="B49" s="33"/>
      <c r="C49" s="28" t="s">
        <v>99</v>
      </c>
      <c r="D49" s="34"/>
      <c r="E49" s="34"/>
      <c r="F49" s="34"/>
      <c r="G49" s="34"/>
      <c r="H49" s="34"/>
      <c r="I49" s="103"/>
      <c r="J49" s="34"/>
      <c r="K49" s="34"/>
      <c r="L49" s="37"/>
    </row>
    <row r="50" spans="2:47" s="1" customFormat="1" ht="16.5" customHeight="1">
      <c r="B50" s="33"/>
      <c r="C50" s="34"/>
      <c r="D50" s="34"/>
      <c r="E50" s="265" t="str">
        <f>E9</f>
        <v>VonZibohKanal - Kanalizace Kolín - Zibohlavy</v>
      </c>
      <c r="F50" s="264"/>
      <c r="G50" s="264"/>
      <c r="H50" s="264"/>
      <c r="I50" s="103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3"/>
      <c r="J51" s="34"/>
      <c r="K51" s="34"/>
      <c r="L51" s="37"/>
    </row>
    <row r="52" spans="2:47" s="1" customFormat="1" ht="12" customHeight="1">
      <c r="B52" s="33"/>
      <c r="C52" s="28" t="s">
        <v>21</v>
      </c>
      <c r="D52" s="34"/>
      <c r="E52" s="34"/>
      <c r="F52" s="26" t="str">
        <f>F12</f>
        <v>Zibohlavy</v>
      </c>
      <c r="G52" s="34"/>
      <c r="H52" s="34"/>
      <c r="I52" s="104" t="s">
        <v>23</v>
      </c>
      <c r="J52" s="54" t="str">
        <f>IF(J12="","",J12)</f>
        <v>8. 1. 2018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3"/>
      <c r="J53" s="34"/>
      <c r="K53" s="34"/>
      <c r="L53" s="37"/>
    </row>
    <row r="54" spans="2:47" s="1" customFormat="1" ht="13.7" customHeight="1">
      <c r="B54" s="33"/>
      <c r="C54" s="28" t="s">
        <v>25</v>
      </c>
      <c r="D54" s="34"/>
      <c r="E54" s="34"/>
      <c r="F54" s="26" t="str">
        <f>E15</f>
        <v>Město Kolín</v>
      </c>
      <c r="G54" s="34"/>
      <c r="H54" s="34"/>
      <c r="I54" s="104" t="s">
        <v>31</v>
      </c>
      <c r="J54" s="31" t="str">
        <f>E21</f>
        <v>VODOS Kolín s.r.o.</v>
      </c>
      <c r="K54" s="34"/>
      <c r="L54" s="37"/>
    </row>
    <row r="55" spans="2:47" s="1" customFormat="1" ht="13.7" customHeight="1">
      <c r="B55" s="33"/>
      <c r="C55" s="28" t="s">
        <v>29</v>
      </c>
      <c r="D55" s="34"/>
      <c r="E55" s="34"/>
      <c r="F55" s="26" t="str">
        <f>IF(E18="","",E18)</f>
        <v>Vyplň údaj</v>
      </c>
      <c r="G55" s="34"/>
      <c r="H55" s="34"/>
      <c r="I55" s="104" t="s">
        <v>34</v>
      </c>
      <c r="J55" s="31" t="str">
        <f>E24</f>
        <v>Pešek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3"/>
      <c r="J56" s="34"/>
      <c r="K56" s="34"/>
      <c r="L56" s="37"/>
    </row>
    <row r="57" spans="2:47" s="1" customFormat="1" ht="29.25" customHeight="1">
      <c r="B57" s="33"/>
      <c r="C57" s="129" t="s">
        <v>102</v>
      </c>
      <c r="D57" s="130"/>
      <c r="E57" s="130"/>
      <c r="F57" s="130"/>
      <c r="G57" s="130"/>
      <c r="H57" s="130"/>
      <c r="I57" s="131"/>
      <c r="J57" s="132" t="s">
        <v>103</v>
      </c>
      <c r="K57" s="130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3"/>
      <c r="J58" s="34"/>
      <c r="K58" s="34"/>
      <c r="L58" s="37"/>
    </row>
    <row r="59" spans="2:47" s="1" customFormat="1" ht="22.9" customHeight="1">
      <c r="B59" s="33"/>
      <c r="C59" s="133" t="s">
        <v>104</v>
      </c>
      <c r="D59" s="34"/>
      <c r="E59" s="34"/>
      <c r="F59" s="34"/>
      <c r="G59" s="34"/>
      <c r="H59" s="34"/>
      <c r="I59" s="103"/>
      <c r="J59" s="72">
        <f>J84</f>
        <v>0</v>
      </c>
      <c r="K59" s="34"/>
      <c r="L59" s="37"/>
      <c r="AU59" s="16" t="s">
        <v>105</v>
      </c>
    </row>
    <row r="60" spans="2:47" s="7" customFormat="1" ht="24.95" customHeight="1">
      <c r="B60" s="134"/>
      <c r="C60" s="135"/>
      <c r="D60" s="136" t="s">
        <v>1837</v>
      </c>
      <c r="E60" s="137"/>
      <c r="F60" s="137"/>
      <c r="G60" s="137"/>
      <c r="H60" s="137"/>
      <c r="I60" s="138"/>
      <c r="J60" s="139">
        <f>J85</f>
        <v>0</v>
      </c>
      <c r="K60" s="135"/>
      <c r="L60" s="140"/>
    </row>
    <row r="61" spans="2:47" s="8" customFormat="1" ht="19.899999999999999" customHeight="1">
      <c r="B61" s="141"/>
      <c r="C61" s="142"/>
      <c r="D61" s="143" t="s">
        <v>1838</v>
      </c>
      <c r="E61" s="144"/>
      <c r="F61" s="144"/>
      <c r="G61" s="144"/>
      <c r="H61" s="144"/>
      <c r="I61" s="145"/>
      <c r="J61" s="146">
        <f>J86</f>
        <v>0</v>
      </c>
      <c r="K61" s="142"/>
      <c r="L61" s="147"/>
    </row>
    <row r="62" spans="2:47" s="8" customFormat="1" ht="19.899999999999999" customHeight="1">
      <c r="B62" s="141"/>
      <c r="C62" s="142"/>
      <c r="D62" s="143" t="s">
        <v>1839</v>
      </c>
      <c r="E62" s="144"/>
      <c r="F62" s="144"/>
      <c r="G62" s="144"/>
      <c r="H62" s="144"/>
      <c r="I62" s="145"/>
      <c r="J62" s="146">
        <f>J93</f>
        <v>0</v>
      </c>
      <c r="K62" s="142"/>
      <c r="L62" s="147"/>
    </row>
    <row r="63" spans="2:47" s="8" customFormat="1" ht="19.899999999999999" customHeight="1">
      <c r="B63" s="141"/>
      <c r="C63" s="142"/>
      <c r="D63" s="143" t="s">
        <v>1840</v>
      </c>
      <c r="E63" s="144"/>
      <c r="F63" s="144"/>
      <c r="G63" s="144"/>
      <c r="H63" s="144"/>
      <c r="I63" s="145"/>
      <c r="J63" s="146">
        <f>J100</f>
        <v>0</v>
      </c>
      <c r="K63" s="142"/>
      <c r="L63" s="147"/>
    </row>
    <row r="64" spans="2:47" s="8" customFormat="1" ht="19.899999999999999" customHeight="1">
      <c r="B64" s="141"/>
      <c r="C64" s="142"/>
      <c r="D64" s="143" t="s">
        <v>1841</v>
      </c>
      <c r="E64" s="144"/>
      <c r="F64" s="144"/>
      <c r="G64" s="144"/>
      <c r="H64" s="144"/>
      <c r="I64" s="145"/>
      <c r="J64" s="146">
        <f>J105</f>
        <v>0</v>
      </c>
      <c r="K64" s="142"/>
      <c r="L64" s="147"/>
    </row>
    <row r="65" spans="2:12" s="1" customFormat="1" ht="21.75" customHeight="1">
      <c r="B65" s="33"/>
      <c r="C65" s="34"/>
      <c r="D65" s="34"/>
      <c r="E65" s="34"/>
      <c r="F65" s="34"/>
      <c r="G65" s="34"/>
      <c r="H65" s="34"/>
      <c r="I65" s="103"/>
      <c r="J65" s="34"/>
      <c r="K65" s="34"/>
      <c r="L65" s="37"/>
    </row>
    <row r="66" spans="2:12" s="1" customFormat="1" ht="6.95" customHeight="1">
      <c r="B66" s="45"/>
      <c r="C66" s="46"/>
      <c r="D66" s="46"/>
      <c r="E66" s="46"/>
      <c r="F66" s="46"/>
      <c r="G66" s="46"/>
      <c r="H66" s="46"/>
      <c r="I66" s="125"/>
      <c r="J66" s="46"/>
      <c r="K66" s="46"/>
      <c r="L66" s="37"/>
    </row>
    <row r="70" spans="2:12" s="1" customFormat="1" ht="6.95" customHeight="1">
      <c r="B70" s="47"/>
      <c r="C70" s="48"/>
      <c r="D70" s="48"/>
      <c r="E70" s="48"/>
      <c r="F70" s="48"/>
      <c r="G70" s="48"/>
      <c r="H70" s="48"/>
      <c r="I70" s="128"/>
      <c r="J70" s="48"/>
      <c r="K70" s="48"/>
      <c r="L70" s="37"/>
    </row>
    <row r="71" spans="2:12" s="1" customFormat="1" ht="24.95" customHeight="1">
      <c r="B71" s="33"/>
      <c r="C71" s="22" t="s">
        <v>118</v>
      </c>
      <c r="D71" s="34"/>
      <c r="E71" s="34"/>
      <c r="F71" s="34"/>
      <c r="G71" s="34"/>
      <c r="H71" s="34"/>
      <c r="I71" s="103"/>
      <c r="J71" s="34"/>
      <c r="K71" s="34"/>
      <c r="L71" s="37"/>
    </row>
    <row r="72" spans="2:12" s="1" customFormat="1" ht="6.95" customHeight="1">
      <c r="B72" s="33"/>
      <c r="C72" s="34"/>
      <c r="D72" s="34"/>
      <c r="E72" s="34"/>
      <c r="F72" s="34"/>
      <c r="G72" s="34"/>
      <c r="H72" s="34"/>
      <c r="I72" s="103"/>
      <c r="J72" s="34"/>
      <c r="K72" s="34"/>
      <c r="L72" s="37"/>
    </row>
    <row r="73" spans="2:12" s="1" customFormat="1" ht="12" customHeight="1">
      <c r="B73" s="33"/>
      <c r="C73" s="28" t="s">
        <v>16</v>
      </c>
      <c r="D73" s="34"/>
      <c r="E73" s="34"/>
      <c r="F73" s="34"/>
      <c r="G73" s="34"/>
      <c r="H73" s="34"/>
      <c r="I73" s="103"/>
      <c r="J73" s="34"/>
      <c r="K73" s="34"/>
      <c r="L73" s="37"/>
    </row>
    <row r="74" spans="2:12" s="1" customFormat="1" ht="16.5" customHeight="1">
      <c r="B74" s="33"/>
      <c r="C74" s="34"/>
      <c r="D74" s="34"/>
      <c r="E74" s="293" t="str">
        <f>E7</f>
        <v>Kanalizace Kolín - Zibohlavy</v>
      </c>
      <c r="F74" s="294"/>
      <c r="G74" s="294"/>
      <c r="H74" s="294"/>
      <c r="I74" s="103"/>
      <c r="J74" s="34"/>
      <c r="K74" s="34"/>
      <c r="L74" s="37"/>
    </row>
    <row r="75" spans="2:12" s="1" customFormat="1" ht="12" customHeight="1">
      <c r="B75" s="33"/>
      <c r="C75" s="28" t="s">
        <v>99</v>
      </c>
      <c r="D75" s="34"/>
      <c r="E75" s="34"/>
      <c r="F75" s="34"/>
      <c r="G75" s="34"/>
      <c r="H75" s="34"/>
      <c r="I75" s="103"/>
      <c r="J75" s="34"/>
      <c r="K75" s="34"/>
      <c r="L75" s="37"/>
    </row>
    <row r="76" spans="2:12" s="1" customFormat="1" ht="16.5" customHeight="1">
      <c r="B76" s="33"/>
      <c r="C76" s="34"/>
      <c r="D76" s="34"/>
      <c r="E76" s="265" t="str">
        <f>E9</f>
        <v>VonZibohKanal - Kanalizace Kolín - Zibohlavy</v>
      </c>
      <c r="F76" s="264"/>
      <c r="G76" s="264"/>
      <c r="H76" s="264"/>
      <c r="I76" s="103"/>
      <c r="J76" s="34"/>
      <c r="K76" s="34"/>
      <c r="L76" s="37"/>
    </row>
    <row r="77" spans="2:12" s="1" customFormat="1" ht="6.95" customHeight="1">
      <c r="B77" s="33"/>
      <c r="C77" s="34"/>
      <c r="D77" s="34"/>
      <c r="E77" s="34"/>
      <c r="F77" s="34"/>
      <c r="G77" s="34"/>
      <c r="H77" s="34"/>
      <c r="I77" s="103"/>
      <c r="J77" s="34"/>
      <c r="K77" s="34"/>
      <c r="L77" s="37"/>
    </row>
    <row r="78" spans="2:12" s="1" customFormat="1" ht="12" customHeight="1">
      <c r="B78" s="33"/>
      <c r="C78" s="28" t="s">
        <v>21</v>
      </c>
      <c r="D78" s="34"/>
      <c r="E78" s="34"/>
      <c r="F78" s="26" t="str">
        <f>F12</f>
        <v>Zibohlavy</v>
      </c>
      <c r="G78" s="34"/>
      <c r="H78" s="34"/>
      <c r="I78" s="104" t="s">
        <v>23</v>
      </c>
      <c r="J78" s="54" t="str">
        <f>IF(J12="","",J12)</f>
        <v>8. 1. 2018</v>
      </c>
      <c r="K78" s="34"/>
      <c r="L78" s="37"/>
    </row>
    <row r="79" spans="2:12" s="1" customFormat="1" ht="6.95" customHeight="1">
      <c r="B79" s="33"/>
      <c r="C79" s="34"/>
      <c r="D79" s="34"/>
      <c r="E79" s="34"/>
      <c r="F79" s="34"/>
      <c r="G79" s="34"/>
      <c r="H79" s="34"/>
      <c r="I79" s="103"/>
      <c r="J79" s="34"/>
      <c r="K79" s="34"/>
      <c r="L79" s="37"/>
    </row>
    <row r="80" spans="2:12" s="1" customFormat="1" ht="13.7" customHeight="1">
      <c r="B80" s="33"/>
      <c r="C80" s="28" t="s">
        <v>25</v>
      </c>
      <c r="D80" s="34"/>
      <c r="E80" s="34"/>
      <c r="F80" s="26" t="str">
        <f>E15</f>
        <v>Město Kolín</v>
      </c>
      <c r="G80" s="34"/>
      <c r="H80" s="34"/>
      <c r="I80" s="104" t="s">
        <v>31</v>
      </c>
      <c r="J80" s="31" t="str">
        <f>E21</f>
        <v>VODOS Kolín s.r.o.</v>
      </c>
      <c r="K80" s="34"/>
      <c r="L80" s="37"/>
    </row>
    <row r="81" spans="2:65" s="1" customFormat="1" ht="13.7" customHeight="1">
      <c r="B81" s="33"/>
      <c r="C81" s="28" t="s">
        <v>29</v>
      </c>
      <c r="D81" s="34"/>
      <c r="E81" s="34"/>
      <c r="F81" s="26" t="str">
        <f>IF(E18="","",E18)</f>
        <v>Vyplň údaj</v>
      </c>
      <c r="G81" s="34"/>
      <c r="H81" s="34"/>
      <c r="I81" s="104" t="s">
        <v>34</v>
      </c>
      <c r="J81" s="31" t="str">
        <f>E24</f>
        <v>Pešek</v>
      </c>
      <c r="K81" s="34"/>
      <c r="L81" s="37"/>
    </row>
    <row r="82" spans="2:65" s="1" customFormat="1" ht="10.35" customHeight="1">
      <c r="B82" s="33"/>
      <c r="C82" s="34"/>
      <c r="D82" s="34"/>
      <c r="E82" s="34"/>
      <c r="F82" s="34"/>
      <c r="G82" s="34"/>
      <c r="H82" s="34"/>
      <c r="I82" s="103"/>
      <c r="J82" s="34"/>
      <c r="K82" s="34"/>
      <c r="L82" s="37"/>
    </row>
    <row r="83" spans="2:65" s="9" customFormat="1" ht="29.25" customHeight="1">
      <c r="B83" s="148"/>
      <c r="C83" s="149" t="s">
        <v>119</v>
      </c>
      <c r="D83" s="150" t="s">
        <v>57</v>
      </c>
      <c r="E83" s="150" t="s">
        <v>53</v>
      </c>
      <c r="F83" s="150" t="s">
        <v>54</v>
      </c>
      <c r="G83" s="150" t="s">
        <v>120</v>
      </c>
      <c r="H83" s="150" t="s">
        <v>121</v>
      </c>
      <c r="I83" s="151" t="s">
        <v>122</v>
      </c>
      <c r="J83" s="152" t="s">
        <v>103</v>
      </c>
      <c r="K83" s="153" t="s">
        <v>123</v>
      </c>
      <c r="L83" s="154"/>
      <c r="M83" s="63" t="s">
        <v>1</v>
      </c>
      <c r="N83" s="64" t="s">
        <v>42</v>
      </c>
      <c r="O83" s="64" t="s">
        <v>124</v>
      </c>
      <c r="P83" s="64" t="s">
        <v>125</v>
      </c>
      <c r="Q83" s="64" t="s">
        <v>126</v>
      </c>
      <c r="R83" s="64" t="s">
        <v>127</v>
      </c>
      <c r="S83" s="64" t="s">
        <v>128</v>
      </c>
      <c r="T83" s="65" t="s">
        <v>129</v>
      </c>
    </row>
    <row r="84" spans="2:65" s="1" customFormat="1" ht="22.9" customHeight="1">
      <c r="B84" s="33"/>
      <c r="C84" s="70" t="s">
        <v>130</v>
      </c>
      <c r="D84" s="34"/>
      <c r="E84" s="34"/>
      <c r="F84" s="34"/>
      <c r="G84" s="34"/>
      <c r="H84" s="34"/>
      <c r="I84" s="103"/>
      <c r="J84" s="155">
        <f>BK84</f>
        <v>0</v>
      </c>
      <c r="K84" s="34"/>
      <c r="L84" s="37"/>
      <c r="M84" s="66"/>
      <c r="N84" s="67"/>
      <c r="O84" s="67"/>
      <c r="P84" s="156">
        <f>P85</f>
        <v>0</v>
      </c>
      <c r="Q84" s="67"/>
      <c r="R84" s="156">
        <f>R85</f>
        <v>0.12</v>
      </c>
      <c r="S84" s="67"/>
      <c r="T84" s="157">
        <f>T85</f>
        <v>0</v>
      </c>
      <c r="AT84" s="16" t="s">
        <v>71</v>
      </c>
      <c r="AU84" s="16" t="s">
        <v>105</v>
      </c>
      <c r="BK84" s="158">
        <f>BK85</f>
        <v>0</v>
      </c>
    </row>
    <row r="85" spans="2:65" s="10" customFormat="1" ht="25.9" customHeight="1">
      <c r="B85" s="159"/>
      <c r="C85" s="160"/>
      <c r="D85" s="161" t="s">
        <v>71</v>
      </c>
      <c r="E85" s="162" t="s">
        <v>1842</v>
      </c>
      <c r="F85" s="162" t="s">
        <v>1843</v>
      </c>
      <c r="G85" s="160"/>
      <c r="H85" s="160"/>
      <c r="I85" s="163"/>
      <c r="J85" s="164">
        <f>BK85</f>
        <v>0</v>
      </c>
      <c r="K85" s="160"/>
      <c r="L85" s="165"/>
      <c r="M85" s="166"/>
      <c r="N85" s="167"/>
      <c r="O85" s="167"/>
      <c r="P85" s="168">
        <f>P86+P93+P100+P105</f>
        <v>0</v>
      </c>
      <c r="Q85" s="167"/>
      <c r="R85" s="168">
        <f>R86+R93+R100+R105</f>
        <v>0.12</v>
      </c>
      <c r="S85" s="167"/>
      <c r="T85" s="169">
        <f>T86+T93+T100+T105</f>
        <v>0</v>
      </c>
      <c r="AR85" s="170" t="s">
        <v>172</v>
      </c>
      <c r="AT85" s="171" t="s">
        <v>71</v>
      </c>
      <c r="AU85" s="171" t="s">
        <v>72</v>
      </c>
      <c r="AY85" s="170" t="s">
        <v>133</v>
      </c>
      <c r="BK85" s="172">
        <f>BK86+BK93+BK100+BK105</f>
        <v>0</v>
      </c>
    </row>
    <row r="86" spans="2:65" s="10" customFormat="1" ht="22.9" customHeight="1">
      <c r="B86" s="159"/>
      <c r="C86" s="160"/>
      <c r="D86" s="161" t="s">
        <v>71</v>
      </c>
      <c r="E86" s="173" t="s">
        <v>1844</v>
      </c>
      <c r="F86" s="173" t="s">
        <v>1845</v>
      </c>
      <c r="G86" s="160"/>
      <c r="H86" s="160"/>
      <c r="I86" s="163"/>
      <c r="J86" s="174">
        <f>BK86</f>
        <v>0</v>
      </c>
      <c r="K86" s="160"/>
      <c r="L86" s="165"/>
      <c r="M86" s="166"/>
      <c r="N86" s="167"/>
      <c r="O86" s="167"/>
      <c r="P86" s="168">
        <f>SUM(P87:P92)</f>
        <v>0</v>
      </c>
      <c r="Q86" s="167"/>
      <c r="R86" s="168">
        <f>SUM(R87:R92)</f>
        <v>0</v>
      </c>
      <c r="S86" s="167"/>
      <c r="T86" s="169">
        <f>SUM(T87:T92)</f>
        <v>0</v>
      </c>
      <c r="AR86" s="170" t="s">
        <v>172</v>
      </c>
      <c r="AT86" s="171" t="s">
        <v>71</v>
      </c>
      <c r="AU86" s="171" t="s">
        <v>79</v>
      </c>
      <c r="AY86" s="170" t="s">
        <v>133</v>
      </c>
      <c r="BK86" s="172">
        <f>SUM(BK87:BK92)</f>
        <v>0</v>
      </c>
    </row>
    <row r="87" spans="2:65" s="1" customFormat="1" ht="16.5" customHeight="1">
      <c r="B87" s="33"/>
      <c r="C87" s="175" t="s">
        <v>79</v>
      </c>
      <c r="D87" s="175" t="s">
        <v>135</v>
      </c>
      <c r="E87" s="176" t="s">
        <v>1846</v>
      </c>
      <c r="F87" s="177" t="s">
        <v>1847</v>
      </c>
      <c r="G87" s="178" t="s">
        <v>637</v>
      </c>
      <c r="H87" s="179">
        <v>1</v>
      </c>
      <c r="I87" s="180"/>
      <c r="J87" s="181">
        <f>ROUND(I87*H87,2)</f>
        <v>0</v>
      </c>
      <c r="K87" s="177" t="s">
        <v>139</v>
      </c>
      <c r="L87" s="37"/>
      <c r="M87" s="182" t="s">
        <v>1</v>
      </c>
      <c r="N87" s="183" t="s">
        <v>43</v>
      </c>
      <c r="O87" s="59"/>
      <c r="P87" s="184">
        <f>O87*H87</f>
        <v>0</v>
      </c>
      <c r="Q87" s="184">
        <v>0</v>
      </c>
      <c r="R87" s="184">
        <f>Q87*H87</f>
        <v>0</v>
      </c>
      <c r="S87" s="184">
        <v>0</v>
      </c>
      <c r="T87" s="185">
        <f>S87*H87</f>
        <v>0</v>
      </c>
      <c r="AR87" s="16" t="s">
        <v>1848</v>
      </c>
      <c r="AT87" s="16" t="s">
        <v>135</v>
      </c>
      <c r="AU87" s="16" t="s">
        <v>81</v>
      </c>
      <c r="AY87" s="16" t="s">
        <v>133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6" t="s">
        <v>79</v>
      </c>
      <c r="BK87" s="186">
        <f>ROUND(I87*H87,2)</f>
        <v>0</v>
      </c>
      <c r="BL87" s="16" t="s">
        <v>1848</v>
      </c>
      <c r="BM87" s="16" t="s">
        <v>1849</v>
      </c>
    </row>
    <row r="88" spans="2:65" s="1" customFormat="1" ht="11.25">
      <c r="B88" s="33"/>
      <c r="C88" s="34"/>
      <c r="D88" s="187" t="s">
        <v>142</v>
      </c>
      <c r="E88" s="34"/>
      <c r="F88" s="188" t="s">
        <v>1850</v>
      </c>
      <c r="G88" s="34"/>
      <c r="H88" s="34"/>
      <c r="I88" s="103"/>
      <c r="J88" s="34"/>
      <c r="K88" s="34"/>
      <c r="L88" s="37"/>
      <c r="M88" s="189"/>
      <c r="N88" s="59"/>
      <c r="O88" s="59"/>
      <c r="P88" s="59"/>
      <c r="Q88" s="59"/>
      <c r="R88" s="59"/>
      <c r="S88" s="59"/>
      <c r="T88" s="60"/>
      <c r="AT88" s="16" t="s">
        <v>142</v>
      </c>
      <c r="AU88" s="16" t="s">
        <v>81</v>
      </c>
    </row>
    <row r="89" spans="2:65" s="1" customFormat="1" ht="16.5" customHeight="1">
      <c r="B89" s="33"/>
      <c r="C89" s="175" t="s">
        <v>81</v>
      </c>
      <c r="D89" s="175" t="s">
        <v>135</v>
      </c>
      <c r="E89" s="176" t="s">
        <v>1851</v>
      </c>
      <c r="F89" s="177" t="s">
        <v>1852</v>
      </c>
      <c r="G89" s="178" t="s">
        <v>637</v>
      </c>
      <c r="H89" s="179">
        <v>1</v>
      </c>
      <c r="I89" s="180"/>
      <c r="J89" s="181">
        <f>ROUND(I89*H89,2)</f>
        <v>0</v>
      </c>
      <c r="K89" s="177" t="s">
        <v>139</v>
      </c>
      <c r="L89" s="37"/>
      <c r="M89" s="182" t="s">
        <v>1</v>
      </c>
      <c r="N89" s="183" t="s">
        <v>43</v>
      </c>
      <c r="O89" s="59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AR89" s="16" t="s">
        <v>1848</v>
      </c>
      <c r="AT89" s="16" t="s">
        <v>135</v>
      </c>
      <c r="AU89" s="16" t="s">
        <v>81</v>
      </c>
      <c r="AY89" s="16" t="s">
        <v>133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6" t="s">
        <v>79</v>
      </c>
      <c r="BK89" s="186">
        <f>ROUND(I89*H89,2)</f>
        <v>0</v>
      </c>
      <c r="BL89" s="16" t="s">
        <v>1848</v>
      </c>
      <c r="BM89" s="16" t="s">
        <v>1853</v>
      </c>
    </row>
    <row r="90" spans="2:65" s="1" customFormat="1" ht="11.25">
      <c r="B90" s="33"/>
      <c r="C90" s="34"/>
      <c r="D90" s="187" t="s">
        <v>142</v>
      </c>
      <c r="E90" s="34"/>
      <c r="F90" s="188" t="s">
        <v>1854</v>
      </c>
      <c r="G90" s="34"/>
      <c r="H90" s="34"/>
      <c r="I90" s="103"/>
      <c r="J90" s="34"/>
      <c r="K90" s="34"/>
      <c r="L90" s="37"/>
      <c r="M90" s="189"/>
      <c r="N90" s="59"/>
      <c r="O90" s="59"/>
      <c r="P90" s="59"/>
      <c r="Q90" s="59"/>
      <c r="R90" s="59"/>
      <c r="S90" s="59"/>
      <c r="T90" s="60"/>
      <c r="AT90" s="16" t="s">
        <v>142</v>
      </c>
      <c r="AU90" s="16" t="s">
        <v>81</v>
      </c>
    </row>
    <row r="91" spans="2:65" s="1" customFormat="1" ht="16.5" customHeight="1">
      <c r="B91" s="33"/>
      <c r="C91" s="175" t="s">
        <v>156</v>
      </c>
      <c r="D91" s="175" t="s">
        <v>135</v>
      </c>
      <c r="E91" s="176" t="s">
        <v>1855</v>
      </c>
      <c r="F91" s="177" t="s">
        <v>1856</v>
      </c>
      <c r="G91" s="178" t="s">
        <v>637</v>
      </c>
      <c r="H91" s="179">
        <v>1</v>
      </c>
      <c r="I91" s="180"/>
      <c r="J91" s="181">
        <f>ROUND(I91*H91,2)</f>
        <v>0</v>
      </c>
      <c r="K91" s="177" t="s">
        <v>139</v>
      </c>
      <c r="L91" s="37"/>
      <c r="M91" s="182" t="s">
        <v>1</v>
      </c>
      <c r="N91" s="183" t="s">
        <v>43</v>
      </c>
      <c r="O91" s="59"/>
      <c r="P91" s="184">
        <f>O91*H91</f>
        <v>0</v>
      </c>
      <c r="Q91" s="184">
        <v>0</v>
      </c>
      <c r="R91" s="184">
        <f>Q91*H91</f>
        <v>0</v>
      </c>
      <c r="S91" s="184">
        <v>0</v>
      </c>
      <c r="T91" s="185">
        <f>S91*H91</f>
        <v>0</v>
      </c>
      <c r="AR91" s="16" t="s">
        <v>1848</v>
      </c>
      <c r="AT91" s="16" t="s">
        <v>135</v>
      </c>
      <c r="AU91" s="16" t="s">
        <v>81</v>
      </c>
      <c r="AY91" s="16" t="s">
        <v>133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6" t="s">
        <v>79</v>
      </c>
      <c r="BK91" s="186">
        <f>ROUND(I91*H91,2)</f>
        <v>0</v>
      </c>
      <c r="BL91" s="16" t="s">
        <v>1848</v>
      </c>
      <c r="BM91" s="16" t="s">
        <v>1857</v>
      </c>
    </row>
    <row r="92" spans="2:65" s="1" customFormat="1" ht="11.25">
      <c r="B92" s="33"/>
      <c r="C92" s="34"/>
      <c r="D92" s="187" t="s">
        <v>142</v>
      </c>
      <c r="E92" s="34"/>
      <c r="F92" s="188" t="s">
        <v>1858</v>
      </c>
      <c r="G92" s="34"/>
      <c r="H92" s="34"/>
      <c r="I92" s="103"/>
      <c r="J92" s="34"/>
      <c r="K92" s="34"/>
      <c r="L92" s="37"/>
      <c r="M92" s="189"/>
      <c r="N92" s="59"/>
      <c r="O92" s="59"/>
      <c r="P92" s="59"/>
      <c r="Q92" s="59"/>
      <c r="R92" s="59"/>
      <c r="S92" s="59"/>
      <c r="T92" s="60"/>
      <c r="AT92" s="16" t="s">
        <v>142</v>
      </c>
      <c r="AU92" s="16" t="s">
        <v>81</v>
      </c>
    </row>
    <row r="93" spans="2:65" s="10" customFormat="1" ht="22.9" customHeight="1">
      <c r="B93" s="159"/>
      <c r="C93" s="160"/>
      <c r="D93" s="161" t="s">
        <v>71</v>
      </c>
      <c r="E93" s="173" t="s">
        <v>1859</v>
      </c>
      <c r="F93" s="173" t="s">
        <v>1860</v>
      </c>
      <c r="G93" s="160"/>
      <c r="H93" s="160"/>
      <c r="I93" s="163"/>
      <c r="J93" s="174">
        <f>BK93</f>
        <v>0</v>
      </c>
      <c r="K93" s="160"/>
      <c r="L93" s="165"/>
      <c r="M93" s="166"/>
      <c r="N93" s="167"/>
      <c r="O93" s="167"/>
      <c r="P93" s="168">
        <f>SUM(P94:P99)</f>
        <v>0</v>
      </c>
      <c r="Q93" s="167"/>
      <c r="R93" s="168">
        <f>SUM(R94:R99)</f>
        <v>0</v>
      </c>
      <c r="S93" s="167"/>
      <c r="T93" s="169">
        <f>SUM(T94:T99)</f>
        <v>0</v>
      </c>
      <c r="AR93" s="170" t="s">
        <v>172</v>
      </c>
      <c r="AT93" s="171" t="s">
        <v>71</v>
      </c>
      <c r="AU93" s="171" t="s">
        <v>79</v>
      </c>
      <c r="AY93" s="170" t="s">
        <v>133</v>
      </c>
      <c r="BK93" s="172">
        <f>SUM(BK94:BK99)</f>
        <v>0</v>
      </c>
    </row>
    <row r="94" spans="2:65" s="1" customFormat="1" ht="16.5" customHeight="1">
      <c r="B94" s="33"/>
      <c r="C94" s="175" t="s">
        <v>140</v>
      </c>
      <c r="D94" s="175" t="s">
        <v>135</v>
      </c>
      <c r="E94" s="176" t="s">
        <v>1861</v>
      </c>
      <c r="F94" s="177" t="s">
        <v>1862</v>
      </c>
      <c r="G94" s="178" t="s">
        <v>637</v>
      </c>
      <c r="H94" s="179">
        <v>1</v>
      </c>
      <c r="I94" s="180"/>
      <c r="J94" s="181">
        <f>ROUND(I94*H94,2)</f>
        <v>0</v>
      </c>
      <c r="K94" s="177" t="s">
        <v>1</v>
      </c>
      <c r="L94" s="37"/>
      <c r="M94" s="182" t="s">
        <v>1</v>
      </c>
      <c r="N94" s="183" t="s">
        <v>43</v>
      </c>
      <c r="O94" s="59"/>
      <c r="P94" s="184">
        <f>O94*H94</f>
        <v>0</v>
      </c>
      <c r="Q94" s="184">
        <v>0</v>
      </c>
      <c r="R94" s="184">
        <f>Q94*H94</f>
        <v>0</v>
      </c>
      <c r="S94" s="184">
        <v>0</v>
      </c>
      <c r="T94" s="185">
        <f>S94*H94</f>
        <v>0</v>
      </c>
      <c r="AR94" s="16" t="s">
        <v>140</v>
      </c>
      <c r="AT94" s="16" t="s">
        <v>135</v>
      </c>
      <c r="AU94" s="16" t="s">
        <v>81</v>
      </c>
      <c r="AY94" s="16" t="s">
        <v>133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6" t="s">
        <v>79</v>
      </c>
      <c r="BK94" s="186">
        <f>ROUND(I94*H94,2)</f>
        <v>0</v>
      </c>
      <c r="BL94" s="16" t="s">
        <v>140</v>
      </c>
      <c r="BM94" s="16" t="s">
        <v>1863</v>
      </c>
    </row>
    <row r="95" spans="2:65" s="1" customFormat="1" ht="11.25">
      <c r="B95" s="33"/>
      <c r="C95" s="34"/>
      <c r="D95" s="187" t="s">
        <v>142</v>
      </c>
      <c r="E95" s="34"/>
      <c r="F95" s="188" t="s">
        <v>1862</v>
      </c>
      <c r="G95" s="34"/>
      <c r="H95" s="34"/>
      <c r="I95" s="103"/>
      <c r="J95" s="34"/>
      <c r="K95" s="34"/>
      <c r="L95" s="37"/>
      <c r="M95" s="189"/>
      <c r="N95" s="59"/>
      <c r="O95" s="59"/>
      <c r="P95" s="59"/>
      <c r="Q95" s="59"/>
      <c r="R95" s="59"/>
      <c r="S95" s="59"/>
      <c r="T95" s="60"/>
      <c r="AT95" s="16" t="s">
        <v>142</v>
      </c>
      <c r="AU95" s="16" t="s">
        <v>81</v>
      </c>
    </row>
    <row r="96" spans="2:65" s="1" customFormat="1" ht="16.5" customHeight="1">
      <c r="B96" s="33"/>
      <c r="C96" s="175" t="s">
        <v>172</v>
      </c>
      <c r="D96" s="175" t="s">
        <v>135</v>
      </c>
      <c r="E96" s="176" t="s">
        <v>1864</v>
      </c>
      <c r="F96" s="177" t="s">
        <v>1860</v>
      </c>
      <c r="G96" s="178" t="s">
        <v>637</v>
      </c>
      <c r="H96" s="179">
        <v>1</v>
      </c>
      <c r="I96" s="180"/>
      <c r="J96" s="181">
        <f>ROUND(I96*H96,2)</f>
        <v>0</v>
      </c>
      <c r="K96" s="177" t="s">
        <v>139</v>
      </c>
      <c r="L96" s="37"/>
      <c r="M96" s="182" t="s">
        <v>1</v>
      </c>
      <c r="N96" s="183" t="s">
        <v>43</v>
      </c>
      <c r="O96" s="59"/>
      <c r="P96" s="184">
        <f>O96*H96</f>
        <v>0</v>
      </c>
      <c r="Q96" s="184">
        <v>0</v>
      </c>
      <c r="R96" s="184">
        <f>Q96*H96</f>
        <v>0</v>
      </c>
      <c r="S96" s="184">
        <v>0</v>
      </c>
      <c r="T96" s="185">
        <f>S96*H96</f>
        <v>0</v>
      </c>
      <c r="AR96" s="16" t="s">
        <v>1848</v>
      </c>
      <c r="AT96" s="16" t="s">
        <v>135</v>
      </c>
      <c r="AU96" s="16" t="s">
        <v>81</v>
      </c>
      <c r="AY96" s="16" t="s">
        <v>133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6" t="s">
        <v>79</v>
      </c>
      <c r="BK96" s="186">
        <f>ROUND(I96*H96,2)</f>
        <v>0</v>
      </c>
      <c r="BL96" s="16" t="s">
        <v>1848</v>
      </c>
      <c r="BM96" s="16" t="s">
        <v>1865</v>
      </c>
    </row>
    <row r="97" spans="2:65" s="1" customFormat="1" ht="11.25">
      <c r="B97" s="33"/>
      <c r="C97" s="34"/>
      <c r="D97" s="187" t="s">
        <v>142</v>
      </c>
      <c r="E97" s="34"/>
      <c r="F97" s="188" t="s">
        <v>1866</v>
      </c>
      <c r="G97" s="34"/>
      <c r="H97" s="34"/>
      <c r="I97" s="103"/>
      <c r="J97" s="34"/>
      <c r="K97" s="34"/>
      <c r="L97" s="37"/>
      <c r="M97" s="189"/>
      <c r="N97" s="59"/>
      <c r="O97" s="59"/>
      <c r="P97" s="59"/>
      <c r="Q97" s="59"/>
      <c r="R97" s="59"/>
      <c r="S97" s="59"/>
      <c r="T97" s="60"/>
      <c r="AT97" s="16" t="s">
        <v>142</v>
      </c>
      <c r="AU97" s="16" t="s">
        <v>81</v>
      </c>
    </row>
    <row r="98" spans="2:65" s="1" customFormat="1" ht="16.5" customHeight="1">
      <c r="B98" s="33"/>
      <c r="C98" s="175" t="s">
        <v>177</v>
      </c>
      <c r="D98" s="175" t="s">
        <v>135</v>
      </c>
      <c r="E98" s="176" t="s">
        <v>1867</v>
      </c>
      <c r="F98" s="177" t="s">
        <v>1868</v>
      </c>
      <c r="G98" s="178" t="s">
        <v>637</v>
      </c>
      <c r="H98" s="179">
        <v>1</v>
      </c>
      <c r="I98" s="180"/>
      <c r="J98" s="181">
        <f>ROUND(I98*H98,2)</f>
        <v>0</v>
      </c>
      <c r="K98" s="177" t="s">
        <v>139</v>
      </c>
      <c r="L98" s="37"/>
      <c r="M98" s="182" t="s">
        <v>1</v>
      </c>
      <c r="N98" s="183" t="s">
        <v>43</v>
      </c>
      <c r="O98" s="59"/>
      <c r="P98" s="184">
        <f>O98*H98</f>
        <v>0</v>
      </c>
      <c r="Q98" s="184">
        <v>0</v>
      </c>
      <c r="R98" s="184">
        <f>Q98*H98</f>
        <v>0</v>
      </c>
      <c r="S98" s="184">
        <v>0</v>
      </c>
      <c r="T98" s="185">
        <f>S98*H98</f>
        <v>0</v>
      </c>
      <c r="AR98" s="16" t="s">
        <v>1848</v>
      </c>
      <c r="AT98" s="16" t="s">
        <v>135</v>
      </c>
      <c r="AU98" s="16" t="s">
        <v>81</v>
      </c>
      <c r="AY98" s="16" t="s">
        <v>133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6" t="s">
        <v>79</v>
      </c>
      <c r="BK98" s="186">
        <f>ROUND(I98*H98,2)</f>
        <v>0</v>
      </c>
      <c r="BL98" s="16" t="s">
        <v>1848</v>
      </c>
      <c r="BM98" s="16" t="s">
        <v>1869</v>
      </c>
    </row>
    <row r="99" spans="2:65" s="1" customFormat="1" ht="11.25">
      <c r="B99" s="33"/>
      <c r="C99" s="34"/>
      <c r="D99" s="187" t="s">
        <v>142</v>
      </c>
      <c r="E99" s="34"/>
      <c r="F99" s="188" t="s">
        <v>1870</v>
      </c>
      <c r="G99" s="34"/>
      <c r="H99" s="34"/>
      <c r="I99" s="103"/>
      <c r="J99" s="34"/>
      <c r="K99" s="34"/>
      <c r="L99" s="37"/>
      <c r="M99" s="189"/>
      <c r="N99" s="59"/>
      <c r="O99" s="59"/>
      <c r="P99" s="59"/>
      <c r="Q99" s="59"/>
      <c r="R99" s="59"/>
      <c r="S99" s="59"/>
      <c r="T99" s="60"/>
      <c r="AT99" s="16" t="s">
        <v>142</v>
      </c>
      <c r="AU99" s="16" t="s">
        <v>81</v>
      </c>
    </row>
    <row r="100" spans="2:65" s="10" customFormat="1" ht="22.9" customHeight="1">
      <c r="B100" s="159"/>
      <c r="C100" s="160"/>
      <c r="D100" s="161" t="s">
        <v>71</v>
      </c>
      <c r="E100" s="173" t="s">
        <v>1871</v>
      </c>
      <c r="F100" s="173" t="s">
        <v>1872</v>
      </c>
      <c r="G100" s="160"/>
      <c r="H100" s="160"/>
      <c r="I100" s="163"/>
      <c r="J100" s="174">
        <f>BK100</f>
        <v>0</v>
      </c>
      <c r="K100" s="160"/>
      <c r="L100" s="165"/>
      <c r="M100" s="166"/>
      <c r="N100" s="167"/>
      <c r="O100" s="167"/>
      <c r="P100" s="168">
        <f>SUM(P101:P104)</f>
        <v>0</v>
      </c>
      <c r="Q100" s="167"/>
      <c r="R100" s="168">
        <f>SUM(R101:R104)</f>
        <v>0</v>
      </c>
      <c r="S100" s="167"/>
      <c r="T100" s="169">
        <f>SUM(T101:T104)</f>
        <v>0</v>
      </c>
      <c r="AR100" s="170" t="s">
        <v>172</v>
      </c>
      <c r="AT100" s="171" t="s">
        <v>71</v>
      </c>
      <c r="AU100" s="171" t="s">
        <v>79</v>
      </c>
      <c r="AY100" s="170" t="s">
        <v>133</v>
      </c>
      <c r="BK100" s="172">
        <f>SUM(BK101:BK104)</f>
        <v>0</v>
      </c>
    </row>
    <row r="101" spans="2:65" s="1" customFormat="1" ht="16.5" customHeight="1">
      <c r="B101" s="33"/>
      <c r="C101" s="175" t="s">
        <v>183</v>
      </c>
      <c r="D101" s="175" t="s">
        <v>135</v>
      </c>
      <c r="E101" s="176" t="s">
        <v>1873</v>
      </c>
      <c r="F101" s="177" t="s">
        <v>1874</v>
      </c>
      <c r="G101" s="178" t="s">
        <v>637</v>
      </c>
      <c r="H101" s="179">
        <v>1</v>
      </c>
      <c r="I101" s="180"/>
      <c r="J101" s="181">
        <f>ROUND(I101*H101,2)</f>
        <v>0</v>
      </c>
      <c r="K101" s="177" t="s">
        <v>139</v>
      </c>
      <c r="L101" s="37"/>
      <c r="M101" s="182" t="s">
        <v>1</v>
      </c>
      <c r="N101" s="183" t="s">
        <v>43</v>
      </c>
      <c r="O101" s="59"/>
      <c r="P101" s="184">
        <f>O101*H101</f>
        <v>0</v>
      </c>
      <c r="Q101" s="184">
        <v>0</v>
      </c>
      <c r="R101" s="184">
        <f>Q101*H101</f>
        <v>0</v>
      </c>
      <c r="S101" s="184">
        <v>0</v>
      </c>
      <c r="T101" s="185">
        <f>S101*H101</f>
        <v>0</v>
      </c>
      <c r="AR101" s="16" t="s">
        <v>1848</v>
      </c>
      <c r="AT101" s="16" t="s">
        <v>135</v>
      </c>
      <c r="AU101" s="16" t="s">
        <v>81</v>
      </c>
      <c r="AY101" s="16" t="s">
        <v>133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6" t="s">
        <v>79</v>
      </c>
      <c r="BK101" s="186">
        <f>ROUND(I101*H101,2)</f>
        <v>0</v>
      </c>
      <c r="BL101" s="16" t="s">
        <v>1848</v>
      </c>
      <c r="BM101" s="16" t="s">
        <v>1875</v>
      </c>
    </row>
    <row r="102" spans="2:65" s="1" customFormat="1" ht="11.25">
      <c r="B102" s="33"/>
      <c r="C102" s="34"/>
      <c r="D102" s="187" t="s">
        <v>142</v>
      </c>
      <c r="E102" s="34"/>
      <c r="F102" s="188" t="s">
        <v>1876</v>
      </c>
      <c r="G102" s="34"/>
      <c r="H102" s="34"/>
      <c r="I102" s="103"/>
      <c r="J102" s="34"/>
      <c r="K102" s="34"/>
      <c r="L102" s="37"/>
      <c r="M102" s="189"/>
      <c r="N102" s="59"/>
      <c r="O102" s="59"/>
      <c r="P102" s="59"/>
      <c r="Q102" s="59"/>
      <c r="R102" s="59"/>
      <c r="S102" s="59"/>
      <c r="T102" s="60"/>
      <c r="AT102" s="16" t="s">
        <v>142</v>
      </c>
      <c r="AU102" s="16" t="s">
        <v>81</v>
      </c>
    </row>
    <row r="103" spans="2:65" s="1" customFormat="1" ht="16.5" customHeight="1">
      <c r="B103" s="33"/>
      <c r="C103" s="175" t="s">
        <v>188</v>
      </c>
      <c r="D103" s="175" t="s">
        <v>135</v>
      </c>
      <c r="E103" s="176" t="s">
        <v>1877</v>
      </c>
      <c r="F103" s="177" t="s">
        <v>1878</v>
      </c>
      <c r="G103" s="178" t="s">
        <v>637</v>
      </c>
      <c r="H103" s="179">
        <v>1</v>
      </c>
      <c r="I103" s="180"/>
      <c r="J103" s="181">
        <f>ROUND(I103*H103,2)</f>
        <v>0</v>
      </c>
      <c r="K103" s="177" t="s">
        <v>139</v>
      </c>
      <c r="L103" s="37"/>
      <c r="M103" s="182" t="s">
        <v>1</v>
      </c>
      <c r="N103" s="183" t="s">
        <v>43</v>
      </c>
      <c r="O103" s="59"/>
      <c r="P103" s="184">
        <f>O103*H103</f>
        <v>0</v>
      </c>
      <c r="Q103" s="184">
        <v>0</v>
      </c>
      <c r="R103" s="184">
        <f>Q103*H103</f>
        <v>0</v>
      </c>
      <c r="S103" s="184">
        <v>0</v>
      </c>
      <c r="T103" s="185">
        <f>S103*H103</f>
        <v>0</v>
      </c>
      <c r="AR103" s="16" t="s">
        <v>1848</v>
      </c>
      <c r="AT103" s="16" t="s">
        <v>135</v>
      </c>
      <c r="AU103" s="16" t="s">
        <v>81</v>
      </c>
      <c r="AY103" s="16" t="s">
        <v>133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6" t="s">
        <v>79</v>
      </c>
      <c r="BK103" s="186">
        <f>ROUND(I103*H103,2)</f>
        <v>0</v>
      </c>
      <c r="BL103" s="16" t="s">
        <v>1848</v>
      </c>
      <c r="BM103" s="16" t="s">
        <v>1879</v>
      </c>
    </row>
    <row r="104" spans="2:65" s="1" customFormat="1" ht="11.25">
      <c r="B104" s="33"/>
      <c r="C104" s="34"/>
      <c r="D104" s="187" t="s">
        <v>142</v>
      </c>
      <c r="E104" s="34"/>
      <c r="F104" s="188" t="s">
        <v>1880</v>
      </c>
      <c r="G104" s="34"/>
      <c r="H104" s="34"/>
      <c r="I104" s="103"/>
      <c r="J104" s="34"/>
      <c r="K104" s="34"/>
      <c r="L104" s="37"/>
      <c r="M104" s="189"/>
      <c r="N104" s="59"/>
      <c r="O104" s="59"/>
      <c r="P104" s="59"/>
      <c r="Q104" s="59"/>
      <c r="R104" s="59"/>
      <c r="S104" s="59"/>
      <c r="T104" s="60"/>
      <c r="AT104" s="16" t="s">
        <v>142</v>
      </c>
      <c r="AU104" s="16" t="s">
        <v>81</v>
      </c>
    </row>
    <row r="105" spans="2:65" s="10" customFormat="1" ht="22.9" customHeight="1">
      <c r="B105" s="159"/>
      <c r="C105" s="160"/>
      <c r="D105" s="161" t="s">
        <v>71</v>
      </c>
      <c r="E105" s="173" t="s">
        <v>1881</v>
      </c>
      <c r="F105" s="173" t="s">
        <v>1882</v>
      </c>
      <c r="G105" s="160"/>
      <c r="H105" s="160"/>
      <c r="I105" s="163"/>
      <c r="J105" s="174">
        <f>BK105</f>
        <v>0</v>
      </c>
      <c r="K105" s="160"/>
      <c r="L105" s="165"/>
      <c r="M105" s="166"/>
      <c r="N105" s="167"/>
      <c r="O105" s="167"/>
      <c r="P105" s="168">
        <f>SUM(P106:P121)</f>
        <v>0</v>
      </c>
      <c r="Q105" s="167"/>
      <c r="R105" s="168">
        <f>SUM(R106:R121)</f>
        <v>0.12</v>
      </c>
      <c r="S105" s="167"/>
      <c r="T105" s="169">
        <f>SUM(T106:T121)</f>
        <v>0</v>
      </c>
      <c r="AR105" s="170" t="s">
        <v>172</v>
      </c>
      <c r="AT105" s="171" t="s">
        <v>71</v>
      </c>
      <c r="AU105" s="171" t="s">
        <v>79</v>
      </c>
      <c r="AY105" s="170" t="s">
        <v>133</v>
      </c>
      <c r="BK105" s="172">
        <f>SUM(BK106:BK121)</f>
        <v>0</v>
      </c>
    </row>
    <row r="106" spans="2:65" s="1" customFormat="1" ht="16.5" customHeight="1">
      <c r="B106" s="33"/>
      <c r="C106" s="175" t="s">
        <v>193</v>
      </c>
      <c r="D106" s="175" t="s">
        <v>135</v>
      </c>
      <c r="E106" s="176" t="s">
        <v>1883</v>
      </c>
      <c r="F106" s="177" t="s">
        <v>1884</v>
      </c>
      <c r="G106" s="178" t="s">
        <v>637</v>
      </c>
      <c r="H106" s="179">
        <v>1</v>
      </c>
      <c r="I106" s="180"/>
      <c r="J106" s="181">
        <f>ROUND(I106*H106,2)</f>
        <v>0</v>
      </c>
      <c r="K106" s="177" t="s">
        <v>1</v>
      </c>
      <c r="L106" s="37"/>
      <c r="M106" s="182" t="s">
        <v>1</v>
      </c>
      <c r="N106" s="183" t="s">
        <v>43</v>
      </c>
      <c r="O106" s="59"/>
      <c r="P106" s="184">
        <f>O106*H106</f>
        <v>0</v>
      </c>
      <c r="Q106" s="184">
        <v>0</v>
      </c>
      <c r="R106" s="184">
        <f>Q106*H106</f>
        <v>0</v>
      </c>
      <c r="S106" s="184">
        <v>0</v>
      </c>
      <c r="T106" s="185">
        <f>S106*H106</f>
        <v>0</v>
      </c>
      <c r="AR106" s="16" t="s">
        <v>140</v>
      </c>
      <c r="AT106" s="16" t="s">
        <v>135</v>
      </c>
      <c r="AU106" s="16" t="s">
        <v>81</v>
      </c>
      <c r="AY106" s="16" t="s">
        <v>133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6" t="s">
        <v>79</v>
      </c>
      <c r="BK106" s="186">
        <f>ROUND(I106*H106,2)</f>
        <v>0</v>
      </c>
      <c r="BL106" s="16" t="s">
        <v>140</v>
      </c>
      <c r="BM106" s="16" t="s">
        <v>1885</v>
      </c>
    </row>
    <row r="107" spans="2:65" s="1" customFormat="1" ht="11.25">
      <c r="B107" s="33"/>
      <c r="C107" s="34"/>
      <c r="D107" s="187" t="s">
        <v>142</v>
      </c>
      <c r="E107" s="34"/>
      <c r="F107" s="188" t="s">
        <v>1884</v>
      </c>
      <c r="G107" s="34"/>
      <c r="H107" s="34"/>
      <c r="I107" s="103"/>
      <c r="J107" s="34"/>
      <c r="K107" s="34"/>
      <c r="L107" s="37"/>
      <c r="M107" s="189"/>
      <c r="N107" s="59"/>
      <c r="O107" s="59"/>
      <c r="P107" s="59"/>
      <c r="Q107" s="59"/>
      <c r="R107" s="59"/>
      <c r="S107" s="59"/>
      <c r="T107" s="60"/>
      <c r="AT107" s="16" t="s">
        <v>142</v>
      </c>
      <c r="AU107" s="16" t="s">
        <v>81</v>
      </c>
    </row>
    <row r="108" spans="2:65" s="1" customFormat="1" ht="16.5" customHeight="1">
      <c r="B108" s="33"/>
      <c r="C108" s="175" t="s">
        <v>201</v>
      </c>
      <c r="D108" s="175" t="s">
        <v>135</v>
      </c>
      <c r="E108" s="176" t="s">
        <v>1886</v>
      </c>
      <c r="F108" s="177" t="s">
        <v>1887</v>
      </c>
      <c r="G108" s="178" t="s">
        <v>637</v>
      </c>
      <c r="H108" s="179">
        <v>1</v>
      </c>
      <c r="I108" s="180"/>
      <c r="J108" s="181">
        <f>ROUND(I108*H108,2)</f>
        <v>0</v>
      </c>
      <c r="K108" s="177" t="s">
        <v>1</v>
      </c>
      <c r="L108" s="37"/>
      <c r="M108" s="182" t="s">
        <v>1</v>
      </c>
      <c r="N108" s="183" t="s">
        <v>43</v>
      </c>
      <c r="O108" s="59"/>
      <c r="P108" s="184">
        <f>O108*H108</f>
        <v>0</v>
      </c>
      <c r="Q108" s="184">
        <v>0</v>
      </c>
      <c r="R108" s="184">
        <f>Q108*H108</f>
        <v>0</v>
      </c>
      <c r="S108" s="184">
        <v>0</v>
      </c>
      <c r="T108" s="185">
        <f>S108*H108</f>
        <v>0</v>
      </c>
      <c r="AR108" s="16" t="s">
        <v>140</v>
      </c>
      <c r="AT108" s="16" t="s">
        <v>135</v>
      </c>
      <c r="AU108" s="16" t="s">
        <v>81</v>
      </c>
      <c r="AY108" s="16" t="s">
        <v>133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6" t="s">
        <v>79</v>
      </c>
      <c r="BK108" s="186">
        <f>ROUND(I108*H108,2)</f>
        <v>0</v>
      </c>
      <c r="BL108" s="16" t="s">
        <v>140</v>
      </c>
      <c r="BM108" s="16" t="s">
        <v>1888</v>
      </c>
    </row>
    <row r="109" spans="2:65" s="1" customFormat="1" ht="11.25">
      <c r="B109" s="33"/>
      <c r="C109" s="34"/>
      <c r="D109" s="187" t="s">
        <v>142</v>
      </c>
      <c r="E109" s="34"/>
      <c r="F109" s="188" t="s">
        <v>1887</v>
      </c>
      <c r="G109" s="34"/>
      <c r="H109" s="34"/>
      <c r="I109" s="103"/>
      <c r="J109" s="34"/>
      <c r="K109" s="34"/>
      <c r="L109" s="37"/>
      <c r="M109" s="189"/>
      <c r="N109" s="59"/>
      <c r="O109" s="59"/>
      <c r="P109" s="59"/>
      <c r="Q109" s="59"/>
      <c r="R109" s="59"/>
      <c r="S109" s="59"/>
      <c r="T109" s="60"/>
      <c r="AT109" s="16" t="s">
        <v>142</v>
      </c>
      <c r="AU109" s="16" t="s">
        <v>81</v>
      </c>
    </row>
    <row r="110" spans="2:65" s="1" customFormat="1" ht="16.5" customHeight="1">
      <c r="B110" s="33"/>
      <c r="C110" s="175" t="s">
        <v>208</v>
      </c>
      <c r="D110" s="175" t="s">
        <v>135</v>
      </c>
      <c r="E110" s="176" t="s">
        <v>1889</v>
      </c>
      <c r="F110" s="177" t="s">
        <v>1890</v>
      </c>
      <c r="G110" s="178" t="s">
        <v>637</v>
      </c>
      <c r="H110" s="179">
        <v>1</v>
      </c>
      <c r="I110" s="180"/>
      <c r="J110" s="181">
        <f>ROUND(I110*H110,2)</f>
        <v>0</v>
      </c>
      <c r="K110" s="177" t="s">
        <v>1</v>
      </c>
      <c r="L110" s="37"/>
      <c r="M110" s="182" t="s">
        <v>1</v>
      </c>
      <c r="N110" s="183" t="s">
        <v>43</v>
      </c>
      <c r="O110" s="59"/>
      <c r="P110" s="184">
        <f>O110*H110</f>
        <v>0</v>
      </c>
      <c r="Q110" s="184">
        <v>0</v>
      </c>
      <c r="R110" s="184">
        <f>Q110*H110</f>
        <v>0</v>
      </c>
      <c r="S110" s="184">
        <v>0</v>
      </c>
      <c r="T110" s="185">
        <f>S110*H110</f>
        <v>0</v>
      </c>
      <c r="AR110" s="16" t="s">
        <v>140</v>
      </c>
      <c r="AT110" s="16" t="s">
        <v>135</v>
      </c>
      <c r="AU110" s="16" t="s">
        <v>81</v>
      </c>
      <c r="AY110" s="16" t="s">
        <v>133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6" t="s">
        <v>79</v>
      </c>
      <c r="BK110" s="186">
        <f>ROUND(I110*H110,2)</f>
        <v>0</v>
      </c>
      <c r="BL110" s="16" t="s">
        <v>140</v>
      </c>
      <c r="BM110" s="16" t="s">
        <v>1891</v>
      </c>
    </row>
    <row r="111" spans="2:65" s="1" customFormat="1" ht="11.25">
      <c r="B111" s="33"/>
      <c r="C111" s="34"/>
      <c r="D111" s="187" t="s">
        <v>142</v>
      </c>
      <c r="E111" s="34"/>
      <c r="F111" s="188" t="s">
        <v>1890</v>
      </c>
      <c r="G111" s="34"/>
      <c r="H111" s="34"/>
      <c r="I111" s="103"/>
      <c r="J111" s="34"/>
      <c r="K111" s="34"/>
      <c r="L111" s="37"/>
      <c r="M111" s="189"/>
      <c r="N111" s="59"/>
      <c r="O111" s="59"/>
      <c r="P111" s="59"/>
      <c r="Q111" s="59"/>
      <c r="R111" s="59"/>
      <c r="S111" s="59"/>
      <c r="T111" s="60"/>
      <c r="AT111" s="16" t="s">
        <v>142</v>
      </c>
      <c r="AU111" s="16" t="s">
        <v>81</v>
      </c>
    </row>
    <row r="112" spans="2:65" s="1" customFormat="1" ht="16.5" customHeight="1">
      <c r="B112" s="33"/>
      <c r="C112" s="175" t="s">
        <v>221</v>
      </c>
      <c r="D112" s="175" t="s">
        <v>135</v>
      </c>
      <c r="E112" s="176" t="s">
        <v>1892</v>
      </c>
      <c r="F112" s="177" t="s">
        <v>1893</v>
      </c>
      <c r="G112" s="178" t="s">
        <v>637</v>
      </c>
      <c r="H112" s="179">
        <v>1</v>
      </c>
      <c r="I112" s="180"/>
      <c r="J112" s="181">
        <f>ROUND(I112*H112,2)</f>
        <v>0</v>
      </c>
      <c r="K112" s="177" t="s">
        <v>139</v>
      </c>
      <c r="L112" s="37"/>
      <c r="M112" s="182" t="s">
        <v>1</v>
      </c>
      <c r="N112" s="183" t="s">
        <v>43</v>
      </c>
      <c r="O112" s="59"/>
      <c r="P112" s="184">
        <f>O112*H112</f>
        <v>0</v>
      </c>
      <c r="Q112" s="184">
        <v>0</v>
      </c>
      <c r="R112" s="184">
        <f>Q112*H112</f>
        <v>0</v>
      </c>
      <c r="S112" s="184">
        <v>0</v>
      </c>
      <c r="T112" s="185">
        <f>S112*H112</f>
        <v>0</v>
      </c>
      <c r="AR112" s="16" t="s">
        <v>1848</v>
      </c>
      <c r="AT112" s="16" t="s">
        <v>135</v>
      </c>
      <c r="AU112" s="16" t="s">
        <v>81</v>
      </c>
      <c r="AY112" s="16" t="s">
        <v>133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6" t="s">
        <v>79</v>
      </c>
      <c r="BK112" s="186">
        <f>ROUND(I112*H112,2)</f>
        <v>0</v>
      </c>
      <c r="BL112" s="16" t="s">
        <v>1848</v>
      </c>
      <c r="BM112" s="16" t="s">
        <v>1894</v>
      </c>
    </row>
    <row r="113" spans="2:65" s="1" customFormat="1" ht="11.25">
      <c r="B113" s="33"/>
      <c r="C113" s="34"/>
      <c r="D113" s="187" t="s">
        <v>142</v>
      </c>
      <c r="E113" s="34"/>
      <c r="F113" s="188" t="s">
        <v>1895</v>
      </c>
      <c r="G113" s="34"/>
      <c r="H113" s="34"/>
      <c r="I113" s="103"/>
      <c r="J113" s="34"/>
      <c r="K113" s="34"/>
      <c r="L113" s="37"/>
      <c r="M113" s="189"/>
      <c r="N113" s="59"/>
      <c r="O113" s="59"/>
      <c r="P113" s="59"/>
      <c r="Q113" s="59"/>
      <c r="R113" s="59"/>
      <c r="S113" s="59"/>
      <c r="T113" s="60"/>
      <c r="AT113" s="16" t="s">
        <v>142</v>
      </c>
      <c r="AU113" s="16" t="s">
        <v>81</v>
      </c>
    </row>
    <row r="114" spans="2:65" s="1" customFormat="1" ht="16.5" customHeight="1">
      <c r="B114" s="33"/>
      <c r="C114" s="175" t="s">
        <v>231</v>
      </c>
      <c r="D114" s="175" t="s">
        <v>135</v>
      </c>
      <c r="E114" s="176" t="s">
        <v>1896</v>
      </c>
      <c r="F114" s="177" t="s">
        <v>1897</v>
      </c>
      <c r="G114" s="178" t="s">
        <v>196</v>
      </c>
      <c r="H114" s="179">
        <v>800</v>
      </c>
      <c r="I114" s="180"/>
      <c r="J114" s="181">
        <f>ROUND(I114*H114,2)</f>
        <v>0</v>
      </c>
      <c r="K114" s="177" t="s">
        <v>139</v>
      </c>
      <c r="L114" s="37"/>
      <c r="M114" s="182" t="s">
        <v>1</v>
      </c>
      <c r="N114" s="183" t="s">
        <v>43</v>
      </c>
      <c r="O114" s="59"/>
      <c r="P114" s="184">
        <f>O114*H114</f>
        <v>0</v>
      </c>
      <c r="Q114" s="184">
        <v>1.4999999999999999E-4</v>
      </c>
      <c r="R114" s="184">
        <f>Q114*H114</f>
        <v>0.12</v>
      </c>
      <c r="S114" s="184">
        <v>0</v>
      </c>
      <c r="T114" s="185">
        <f>S114*H114</f>
        <v>0</v>
      </c>
      <c r="AR114" s="16" t="s">
        <v>140</v>
      </c>
      <c r="AT114" s="16" t="s">
        <v>135</v>
      </c>
      <c r="AU114" s="16" t="s">
        <v>81</v>
      </c>
      <c r="AY114" s="16" t="s">
        <v>133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6" t="s">
        <v>79</v>
      </c>
      <c r="BK114" s="186">
        <f>ROUND(I114*H114,2)</f>
        <v>0</v>
      </c>
      <c r="BL114" s="16" t="s">
        <v>140</v>
      </c>
      <c r="BM114" s="16" t="s">
        <v>1898</v>
      </c>
    </row>
    <row r="115" spans="2:65" s="1" customFormat="1" ht="11.25">
      <c r="B115" s="33"/>
      <c r="C115" s="34"/>
      <c r="D115" s="187" t="s">
        <v>142</v>
      </c>
      <c r="E115" s="34"/>
      <c r="F115" s="188" t="s">
        <v>1899</v>
      </c>
      <c r="G115" s="34"/>
      <c r="H115" s="34"/>
      <c r="I115" s="103"/>
      <c r="J115" s="34"/>
      <c r="K115" s="34"/>
      <c r="L115" s="37"/>
      <c r="M115" s="189"/>
      <c r="N115" s="59"/>
      <c r="O115" s="59"/>
      <c r="P115" s="59"/>
      <c r="Q115" s="59"/>
      <c r="R115" s="59"/>
      <c r="S115" s="59"/>
      <c r="T115" s="60"/>
      <c r="AT115" s="16" t="s">
        <v>142</v>
      </c>
      <c r="AU115" s="16" t="s">
        <v>81</v>
      </c>
    </row>
    <row r="116" spans="2:65" s="1" customFormat="1" ht="16.5" customHeight="1">
      <c r="B116" s="33"/>
      <c r="C116" s="175" t="s">
        <v>240</v>
      </c>
      <c r="D116" s="175" t="s">
        <v>135</v>
      </c>
      <c r="E116" s="176" t="s">
        <v>1900</v>
      </c>
      <c r="F116" s="177" t="s">
        <v>1901</v>
      </c>
      <c r="G116" s="178" t="s">
        <v>196</v>
      </c>
      <c r="H116" s="179">
        <v>800</v>
      </c>
      <c r="I116" s="180"/>
      <c r="J116" s="181">
        <f>ROUND(I116*H116,2)</f>
        <v>0</v>
      </c>
      <c r="K116" s="177" t="s">
        <v>139</v>
      </c>
      <c r="L116" s="37"/>
      <c r="M116" s="182" t="s">
        <v>1</v>
      </c>
      <c r="N116" s="183" t="s">
        <v>43</v>
      </c>
      <c r="O116" s="59"/>
      <c r="P116" s="184">
        <f>O116*H116</f>
        <v>0</v>
      </c>
      <c r="Q116" s="184">
        <v>0</v>
      </c>
      <c r="R116" s="184">
        <f>Q116*H116</f>
        <v>0</v>
      </c>
      <c r="S116" s="184">
        <v>0</v>
      </c>
      <c r="T116" s="185">
        <f>S116*H116</f>
        <v>0</v>
      </c>
      <c r="AR116" s="16" t="s">
        <v>140</v>
      </c>
      <c r="AT116" s="16" t="s">
        <v>135</v>
      </c>
      <c r="AU116" s="16" t="s">
        <v>81</v>
      </c>
      <c r="AY116" s="16" t="s">
        <v>133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6" t="s">
        <v>79</v>
      </c>
      <c r="BK116" s="186">
        <f>ROUND(I116*H116,2)</f>
        <v>0</v>
      </c>
      <c r="BL116" s="16" t="s">
        <v>140</v>
      </c>
      <c r="BM116" s="16" t="s">
        <v>1902</v>
      </c>
    </row>
    <row r="117" spans="2:65" s="1" customFormat="1" ht="11.25">
      <c r="B117" s="33"/>
      <c r="C117" s="34"/>
      <c r="D117" s="187" t="s">
        <v>142</v>
      </c>
      <c r="E117" s="34"/>
      <c r="F117" s="188" t="s">
        <v>1903</v>
      </c>
      <c r="G117" s="34"/>
      <c r="H117" s="34"/>
      <c r="I117" s="103"/>
      <c r="J117" s="34"/>
      <c r="K117" s="34"/>
      <c r="L117" s="37"/>
      <c r="M117" s="189"/>
      <c r="N117" s="59"/>
      <c r="O117" s="59"/>
      <c r="P117" s="59"/>
      <c r="Q117" s="59"/>
      <c r="R117" s="59"/>
      <c r="S117" s="59"/>
      <c r="T117" s="60"/>
      <c r="AT117" s="16" t="s">
        <v>142</v>
      </c>
      <c r="AU117" s="16" t="s">
        <v>81</v>
      </c>
    </row>
    <row r="118" spans="2:65" s="1" customFormat="1" ht="16.5" customHeight="1">
      <c r="B118" s="33"/>
      <c r="C118" s="175" t="s">
        <v>8</v>
      </c>
      <c r="D118" s="175" t="s">
        <v>135</v>
      </c>
      <c r="E118" s="176" t="s">
        <v>1904</v>
      </c>
      <c r="F118" s="177" t="s">
        <v>1905</v>
      </c>
      <c r="G118" s="178" t="s">
        <v>196</v>
      </c>
      <c r="H118" s="179">
        <v>2239.1999999999998</v>
      </c>
      <c r="I118" s="180"/>
      <c r="J118" s="181">
        <f>ROUND(I118*H118,2)</f>
        <v>0</v>
      </c>
      <c r="K118" s="177" t="s">
        <v>139</v>
      </c>
      <c r="L118" s="37"/>
      <c r="M118" s="182" t="s">
        <v>1</v>
      </c>
      <c r="N118" s="183" t="s">
        <v>43</v>
      </c>
      <c r="O118" s="59"/>
      <c r="P118" s="184">
        <f>O118*H118</f>
        <v>0</v>
      </c>
      <c r="Q118" s="184">
        <v>0</v>
      </c>
      <c r="R118" s="184">
        <f>Q118*H118</f>
        <v>0</v>
      </c>
      <c r="S118" s="184">
        <v>0</v>
      </c>
      <c r="T118" s="185">
        <f>S118*H118</f>
        <v>0</v>
      </c>
      <c r="AR118" s="16" t="s">
        <v>140</v>
      </c>
      <c r="AT118" s="16" t="s">
        <v>135</v>
      </c>
      <c r="AU118" s="16" t="s">
        <v>81</v>
      </c>
      <c r="AY118" s="16" t="s">
        <v>133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6" t="s">
        <v>79</v>
      </c>
      <c r="BK118" s="186">
        <f>ROUND(I118*H118,2)</f>
        <v>0</v>
      </c>
      <c r="BL118" s="16" t="s">
        <v>140</v>
      </c>
      <c r="BM118" s="16" t="s">
        <v>1906</v>
      </c>
    </row>
    <row r="119" spans="2:65" s="1" customFormat="1" ht="11.25">
      <c r="B119" s="33"/>
      <c r="C119" s="34"/>
      <c r="D119" s="187" t="s">
        <v>142</v>
      </c>
      <c r="E119" s="34"/>
      <c r="F119" s="188" t="s">
        <v>1907</v>
      </c>
      <c r="G119" s="34"/>
      <c r="H119" s="34"/>
      <c r="I119" s="103"/>
      <c r="J119" s="34"/>
      <c r="K119" s="34"/>
      <c r="L119" s="37"/>
      <c r="M119" s="189"/>
      <c r="N119" s="59"/>
      <c r="O119" s="59"/>
      <c r="P119" s="59"/>
      <c r="Q119" s="59"/>
      <c r="R119" s="59"/>
      <c r="S119" s="59"/>
      <c r="T119" s="60"/>
      <c r="AT119" s="16" t="s">
        <v>142</v>
      </c>
      <c r="AU119" s="16" t="s">
        <v>81</v>
      </c>
    </row>
    <row r="120" spans="2:65" s="1" customFormat="1" ht="16.5" customHeight="1">
      <c r="B120" s="33"/>
      <c r="C120" s="175" t="s">
        <v>250</v>
      </c>
      <c r="D120" s="175" t="s">
        <v>135</v>
      </c>
      <c r="E120" s="176" t="s">
        <v>1908</v>
      </c>
      <c r="F120" s="177" t="s">
        <v>1909</v>
      </c>
      <c r="G120" s="178" t="s">
        <v>196</v>
      </c>
      <c r="H120" s="179">
        <v>2239.1999999999998</v>
      </c>
      <c r="I120" s="180"/>
      <c r="J120" s="181">
        <f>ROUND(I120*H120,2)</f>
        <v>0</v>
      </c>
      <c r="K120" s="177" t="s">
        <v>139</v>
      </c>
      <c r="L120" s="37"/>
      <c r="M120" s="182" t="s">
        <v>1</v>
      </c>
      <c r="N120" s="183" t="s">
        <v>43</v>
      </c>
      <c r="O120" s="59"/>
      <c r="P120" s="184">
        <f>O120*H120</f>
        <v>0</v>
      </c>
      <c r="Q120" s="184">
        <v>0</v>
      </c>
      <c r="R120" s="184">
        <f>Q120*H120</f>
        <v>0</v>
      </c>
      <c r="S120" s="184">
        <v>0</v>
      </c>
      <c r="T120" s="185">
        <f>S120*H120</f>
        <v>0</v>
      </c>
      <c r="AR120" s="16" t="s">
        <v>140</v>
      </c>
      <c r="AT120" s="16" t="s">
        <v>135</v>
      </c>
      <c r="AU120" s="16" t="s">
        <v>81</v>
      </c>
      <c r="AY120" s="16" t="s">
        <v>133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6" t="s">
        <v>79</v>
      </c>
      <c r="BK120" s="186">
        <f>ROUND(I120*H120,2)</f>
        <v>0</v>
      </c>
      <c r="BL120" s="16" t="s">
        <v>140</v>
      </c>
      <c r="BM120" s="16" t="s">
        <v>1910</v>
      </c>
    </row>
    <row r="121" spans="2:65" s="1" customFormat="1" ht="11.25">
      <c r="B121" s="33"/>
      <c r="C121" s="34"/>
      <c r="D121" s="187" t="s">
        <v>142</v>
      </c>
      <c r="E121" s="34"/>
      <c r="F121" s="188" t="s">
        <v>1911</v>
      </c>
      <c r="G121" s="34"/>
      <c r="H121" s="34"/>
      <c r="I121" s="103"/>
      <c r="J121" s="34"/>
      <c r="K121" s="34"/>
      <c r="L121" s="37"/>
      <c r="M121" s="232"/>
      <c r="N121" s="233"/>
      <c r="O121" s="233"/>
      <c r="P121" s="233"/>
      <c r="Q121" s="233"/>
      <c r="R121" s="233"/>
      <c r="S121" s="233"/>
      <c r="T121" s="234"/>
      <c r="AT121" s="16" t="s">
        <v>142</v>
      </c>
      <c r="AU121" s="16" t="s">
        <v>81</v>
      </c>
    </row>
    <row r="122" spans="2:65" s="1" customFormat="1" ht="6.95" customHeight="1">
      <c r="B122" s="45"/>
      <c r="C122" s="46"/>
      <c r="D122" s="46"/>
      <c r="E122" s="46"/>
      <c r="F122" s="46"/>
      <c r="G122" s="46"/>
      <c r="H122" s="46"/>
      <c r="I122" s="125"/>
      <c r="J122" s="46"/>
      <c r="K122" s="46"/>
      <c r="L122" s="37"/>
    </row>
  </sheetData>
  <sheetProtection algorithmName="SHA-512" hashValue="8hM29DkZzSolHbzpSx4UzwLBwOACYh/lMW+udSGmnfelT/A6xyPM3sR1QN0JV5rMEQFJmU3Zdo8ZuIJUjDtZPQ==" saltValue="c0/2yHlkl40tIDHNIF/whm5hohsQ1tu4yU+YximQNAHCcCrJlvAbckC++0T0Diy/9lzUJEotqToyA9viyTYIJg==" spinCount="100000" sheet="1" objects="1" scenarios="1" formatColumns="0" formatRows="0" autoFilter="0"/>
  <autoFilter ref="C83:K121" xr:uid="{00000000-0009-0000-0000-000005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ZibohKanalHlStok - Kanali...</vt:lpstr>
      <vt:lpstr>ZobohKanalVedlStok - Kana...</vt:lpstr>
      <vt:lpstr>ZibohPriv - Kanalizační p...</vt:lpstr>
      <vt:lpstr>ZobohKanalPrip - Kanaliza...</vt:lpstr>
      <vt:lpstr>VonZibohKanal - Kanalizac...</vt:lpstr>
      <vt:lpstr>'Rekapitulace stavby'!Názvy_tisku</vt:lpstr>
      <vt:lpstr>'VonZibohKanal - Kanalizac...'!Názvy_tisku</vt:lpstr>
      <vt:lpstr>'ZibohKanalHlStok - Kanali...'!Názvy_tisku</vt:lpstr>
      <vt:lpstr>'ZibohPriv - Kanalizační p...'!Názvy_tisku</vt:lpstr>
      <vt:lpstr>'ZobohKanalPrip - Kanaliza...'!Názvy_tisku</vt:lpstr>
      <vt:lpstr>'ZobohKanalVedlStok - Kana...'!Názvy_tisku</vt:lpstr>
      <vt:lpstr>'Rekapitulace stavby'!Oblast_tisku</vt:lpstr>
      <vt:lpstr>'VonZibohKanal - Kanalizac...'!Oblast_tisku</vt:lpstr>
      <vt:lpstr>'ZibohKanalHlStok - Kanali...'!Oblast_tisku</vt:lpstr>
      <vt:lpstr>'ZibohPriv - Kanalizační p...'!Oblast_tisku</vt:lpstr>
      <vt:lpstr>'ZobohKanalPrip - Kanaliza...'!Oblast_tisku</vt:lpstr>
      <vt:lpstr>'ZobohKanalVedlStok - Kana...'!Oblast_tisku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Pešek (projekce)</dc:creator>
  <cp:lastModifiedBy>Kateřina Danišová</cp:lastModifiedBy>
  <dcterms:created xsi:type="dcterms:W3CDTF">2020-02-03T09:10:50Z</dcterms:created>
  <dcterms:modified xsi:type="dcterms:W3CDTF">2020-02-05T12:59:33Z</dcterms:modified>
</cp:coreProperties>
</file>