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O_DVZ\PROJEKTY\1_příprava\Zibohlavy\VŘ\Podklady pro zahájení\"/>
    </mc:Choice>
  </mc:AlternateContent>
  <bookViews>
    <workbookView xWindow="0" yWindow="0" windowWidth="18255" windowHeight="4725"/>
  </bookViews>
  <sheets>
    <sheet name="Rekapitulace stavby" sheetId="1" r:id="rId1"/>
    <sheet name="ZibohKanalHlStok - Kanali..." sheetId="2" r:id="rId2"/>
    <sheet name="ZobohKanalVedlStok - Kana..." sheetId="3" r:id="rId3"/>
    <sheet name="ZibohPriv - Kanalizační p..." sheetId="4" r:id="rId4"/>
    <sheet name="ZobohKanalPrip - Kanaliza..." sheetId="5" r:id="rId5"/>
    <sheet name="VonZibohKanal - Kanalizac..." sheetId="6" r:id="rId6"/>
    <sheet name="Pokyny pro vyplnění" sheetId="7" r:id="rId7"/>
  </sheets>
  <definedNames>
    <definedName name="_xlnm._FilterDatabase" localSheetId="5" hidden="1">'VonZibohKanal - Kanalizac...'!$C$80:$K$102</definedName>
    <definedName name="_xlnm._FilterDatabase" localSheetId="1" hidden="1">'ZibohKanalHlStok - Kanali...'!$C$87:$K$699</definedName>
    <definedName name="_xlnm._FilterDatabase" localSheetId="3" hidden="1">'ZibohPriv - Kanalizační p...'!$C$85:$K$346</definedName>
    <definedName name="_xlnm._FilterDatabase" localSheetId="4" hidden="1">'ZobohKanalPrip - Kanaliza...'!$C$82:$K$384</definedName>
    <definedName name="_xlnm._FilterDatabase" localSheetId="2" hidden="1">'ZobohKanalVedlStok - Kana...'!$C$85:$K$514</definedName>
    <definedName name="_xlnm.Print_Titles" localSheetId="0">'Rekapitulace stavby'!$49:$49</definedName>
    <definedName name="_xlnm.Print_Titles" localSheetId="5">'VonZibohKanal - Kanalizac...'!$80:$80</definedName>
    <definedName name="_xlnm.Print_Titles" localSheetId="1">'ZibohKanalHlStok - Kanali...'!$87:$87</definedName>
    <definedName name="_xlnm.Print_Titles" localSheetId="3">'ZibohPriv - Kanalizační p...'!$85:$85</definedName>
    <definedName name="_xlnm.Print_Titles" localSheetId="4">'ZobohKanalPrip - Kanaliza...'!$82:$82</definedName>
    <definedName name="_xlnm.Print_Titles" localSheetId="2">'ZobohKanalVedlStok - Kana...'!$85:$85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Area" localSheetId="5">'VonZibohKanal - Kanalizac...'!$C$4:$J$36,'VonZibohKanal - Kanalizac...'!$C$42:$J$62,'VonZibohKanal - Kanalizac...'!$C$68:$K$102</definedName>
    <definedName name="_xlnm.Print_Area" localSheetId="1">'ZibohKanalHlStok - Kanali...'!$C$4:$J$36,'ZibohKanalHlStok - Kanali...'!$C$42:$J$69,'ZibohKanalHlStok - Kanali...'!$C$75:$K$699</definedName>
    <definedName name="_xlnm.Print_Area" localSheetId="3">'ZibohPriv - Kanalizační p...'!$C$4:$J$36,'ZibohPriv - Kanalizační p...'!$C$42:$J$67,'ZibohPriv - Kanalizační p...'!$C$73:$K$346</definedName>
    <definedName name="_xlnm.Print_Area" localSheetId="4">'ZobohKanalPrip - Kanaliza...'!$C$4:$J$36,'ZobohKanalPrip - Kanaliza...'!$C$42:$J$64,'ZobohKanalPrip - Kanaliza...'!$C$70:$K$384</definedName>
    <definedName name="_xlnm.Print_Area" localSheetId="2">'ZobohKanalVedlStok - Kana...'!$C$4:$J$36,'ZobohKanalVedlStok - Kana...'!$C$42:$J$67,'ZobohKanalVedlStok - Kana...'!$C$73:$K$514</definedName>
  </definedNames>
  <calcPr calcId="162913"/>
</workbook>
</file>

<file path=xl/calcChain.xml><?xml version="1.0" encoding="utf-8"?>
<calcChain xmlns="http://schemas.openxmlformats.org/spreadsheetml/2006/main">
  <c r="AY56" i="1" l="1"/>
  <c r="AX56" i="1"/>
  <c r="BI102" i="6"/>
  <c r="BH102" i="6"/>
  <c r="BG102" i="6"/>
  <c r="BF102" i="6"/>
  <c r="T102" i="6"/>
  <c r="R102" i="6"/>
  <c r="P102" i="6"/>
  <c r="BK102" i="6"/>
  <c r="J102" i="6"/>
  <c r="BE102" i="6" s="1"/>
  <c r="BI101" i="6"/>
  <c r="BH101" i="6"/>
  <c r="BG101" i="6"/>
  <c r="BF101" i="6"/>
  <c r="T101" i="6"/>
  <c r="R101" i="6"/>
  <c r="P101" i="6"/>
  <c r="BK101" i="6"/>
  <c r="J101" i="6"/>
  <c r="BE101" i="6"/>
  <c r="BI100" i="6"/>
  <c r="BH100" i="6"/>
  <c r="BG100" i="6"/>
  <c r="BF100" i="6"/>
  <c r="T100" i="6"/>
  <c r="R100" i="6"/>
  <c r="P100" i="6"/>
  <c r="BK100" i="6"/>
  <c r="J100" i="6"/>
  <c r="BE100" i="6"/>
  <c r="BI99" i="6"/>
  <c r="BH99" i="6"/>
  <c r="BG99" i="6"/>
  <c r="BF99" i="6"/>
  <c r="T99" i="6"/>
  <c r="R99" i="6"/>
  <c r="P99" i="6"/>
  <c r="BK99" i="6"/>
  <c r="J99" i="6"/>
  <c r="BE99" i="6"/>
  <c r="BI98" i="6"/>
  <c r="BH98" i="6"/>
  <c r="BG98" i="6"/>
  <c r="BF98" i="6"/>
  <c r="T98" i="6"/>
  <c r="R98" i="6"/>
  <c r="P98" i="6"/>
  <c r="BK98" i="6"/>
  <c r="J98" i="6"/>
  <c r="BE98" i="6"/>
  <c r="BI97" i="6"/>
  <c r="BH97" i="6"/>
  <c r="BG97" i="6"/>
  <c r="BF97" i="6"/>
  <c r="T97" i="6"/>
  <c r="R97" i="6"/>
  <c r="P97" i="6"/>
  <c r="BK97" i="6"/>
  <c r="J97" i="6"/>
  <c r="BE97" i="6"/>
  <c r="BI96" i="6"/>
  <c r="BH96" i="6"/>
  <c r="BG96" i="6"/>
  <c r="BF96" i="6"/>
  <c r="T96" i="6"/>
  <c r="R96" i="6"/>
  <c r="P96" i="6"/>
  <c r="BK96" i="6"/>
  <c r="J96" i="6"/>
  <c r="BE96" i="6"/>
  <c r="BI95" i="6"/>
  <c r="BH95" i="6"/>
  <c r="BG95" i="6"/>
  <c r="BF95" i="6"/>
  <c r="T95" i="6"/>
  <c r="T94" i="6"/>
  <c r="R95" i="6"/>
  <c r="R94" i="6"/>
  <c r="P95" i="6"/>
  <c r="P94" i="6"/>
  <c r="BK95" i="6"/>
  <c r="BK94" i="6"/>
  <c r="J94" i="6" s="1"/>
  <c r="J61" i="6" s="1"/>
  <c r="J95" i="6"/>
  <c r="BE95" i="6" s="1"/>
  <c r="BI93" i="6"/>
  <c r="BH93" i="6"/>
  <c r="BG93" i="6"/>
  <c r="BF93" i="6"/>
  <c r="T93" i="6"/>
  <c r="R93" i="6"/>
  <c r="P93" i="6"/>
  <c r="BK93" i="6"/>
  <c r="J93" i="6"/>
  <c r="BE93" i="6"/>
  <c r="BI92" i="6"/>
  <c r="BH92" i="6"/>
  <c r="BG92" i="6"/>
  <c r="BF92" i="6"/>
  <c r="T92" i="6"/>
  <c r="T91" i="6"/>
  <c r="R92" i="6"/>
  <c r="R91" i="6"/>
  <c r="P92" i="6"/>
  <c r="P91" i="6"/>
  <c r="BK92" i="6"/>
  <c r="BK91" i="6"/>
  <c r="J91" i="6" s="1"/>
  <c r="J60" i="6" s="1"/>
  <c r="J92" i="6"/>
  <c r="BE92" i="6" s="1"/>
  <c r="BI90" i="6"/>
  <c r="BH90" i="6"/>
  <c r="BG90" i="6"/>
  <c r="BF90" i="6"/>
  <c r="T90" i="6"/>
  <c r="R90" i="6"/>
  <c r="P90" i="6"/>
  <c r="BK90" i="6"/>
  <c r="J90" i="6"/>
  <c r="BE90" i="6"/>
  <c r="BI89" i="6"/>
  <c r="BH89" i="6"/>
  <c r="BG89" i="6"/>
  <c r="BF89" i="6"/>
  <c r="T89" i="6"/>
  <c r="R89" i="6"/>
  <c r="P89" i="6"/>
  <c r="BK89" i="6"/>
  <c r="J89" i="6"/>
  <c r="BE89" i="6"/>
  <c r="BI88" i="6"/>
  <c r="BH88" i="6"/>
  <c r="BG88" i="6"/>
  <c r="BF88" i="6"/>
  <c r="T88" i="6"/>
  <c r="T87" i="6"/>
  <c r="R88" i="6"/>
  <c r="R87" i="6"/>
  <c r="P88" i="6"/>
  <c r="P87" i="6"/>
  <c r="BK88" i="6"/>
  <c r="BK87" i="6"/>
  <c r="J87" i="6" s="1"/>
  <c r="J59" i="6" s="1"/>
  <c r="J88" i="6"/>
  <c r="BE88" i="6" s="1"/>
  <c r="BI86" i="6"/>
  <c r="BH86" i="6"/>
  <c r="BG86" i="6"/>
  <c r="BF86" i="6"/>
  <c r="T86" i="6"/>
  <c r="R86" i="6"/>
  <c r="P86" i="6"/>
  <c r="BK86" i="6"/>
  <c r="J86" i="6"/>
  <c r="BE86" i="6"/>
  <c r="BI85" i="6"/>
  <c r="BH85" i="6"/>
  <c r="BG85" i="6"/>
  <c r="BF85" i="6"/>
  <c r="T85" i="6"/>
  <c r="R85" i="6"/>
  <c r="P85" i="6"/>
  <c r="BK85" i="6"/>
  <c r="J85" i="6"/>
  <c r="BE85" i="6"/>
  <c r="BI84" i="6"/>
  <c r="F34" i="6"/>
  <c r="BD56" i="1" s="1"/>
  <c r="BH84" i="6"/>
  <c r="F33" i="6" s="1"/>
  <c r="BC56" i="1" s="1"/>
  <c r="BG84" i="6"/>
  <c r="F32" i="6"/>
  <c r="BB56" i="1" s="1"/>
  <c r="BF84" i="6"/>
  <c r="J31" i="6" s="1"/>
  <c r="AW56" i="1" s="1"/>
  <c r="T84" i="6"/>
  <c r="T83" i="6"/>
  <c r="T82" i="6" s="1"/>
  <c r="T81" i="6" s="1"/>
  <c r="R84" i="6"/>
  <c r="R83" i="6"/>
  <c r="R82" i="6" s="1"/>
  <c r="R81" i="6" s="1"/>
  <c r="P84" i="6"/>
  <c r="P83" i="6"/>
  <c r="P82" i="6" s="1"/>
  <c r="P81" i="6" s="1"/>
  <c r="AU56" i="1" s="1"/>
  <c r="BK84" i="6"/>
  <c r="BK83" i="6" s="1"/>
  <c r="J84" i="6"/>
  <c r="BE84" i="6" s="1"/>
  <c r="J77" i="6"/>
  <c r="F77" i="6"/>
  <c r="F75" i="6"/>
  <c r="E73" i="6"/>
  <c r="J51" i="6"/>
  <c r="F51" i="6"/>
  <c r="F49" i="6"/>
  <c r="E47" i="6"/>
  <c r="J18" i="6"/>
  <c r="E18" i="6"/>
  <c r="F78" i="6" s="1"/>
  <c r="J17" i="6"/>
  <c r="J12" i="6"/>
  <c r="J75" i="6" s="1"/>
  <c r="E7" i="6"/>
  <c r="E45" i="6" s="1"/>
  <c r="E71" i="6"/>
  <c r="AY55" i="1"/>
  <c r="AX55" i="1"/>
  <c r="BI384" i="5"/>
  <c r="BH384" i="5"/>
  <c r="BG384" i="5"/>
  <c r="BF384" i="5"/>
  <c r="T384" i="5"/>
  <c r="R384" i="5"/>
  <c r="P384" i="5"/>
  <c r="BK384" i="5"/>
  <c r="J384" i="5"/>
  <c r="BE384" i="5" s="1"/>
  <c r="BI382" i="5"/>
  <c r="BH382" i="5"/>
  <c r="BG382" i="5"/>
  <c r="BF382" i="5"/>
  <c r="T382" i="5"/>
  <c r="R382" i="5"/>
  <c r="P382" i="5"/>
  <c r="BK382" i="5"/>
  <c r="J382" i="5"/>
  <c r="BE382" i="5"/>
  <c r="BI379" i="5"/>
  <c r="BH379" i="5"/>
  <c r="BG379" i="5"/>
  <c r="BF379" i="5"/>
  <c r="T379" i="5"/>
  <c r="T378" i="5" s="1"/>
  <c r="T349" i="5" s="1"/>
  <c r="R379" i="5"/>
  <c r="R378" i="5"/>
  <c r="P379" i="5"/>
  <c r="P378" i="5" s="1"/>
  <c r="P349" i="5" s="1"/>
  <c r="BK379" i="5"/>
  <c r="BK378" i="5"/>
  <c r="J378" i="5"/>
  <c r="J63" i="5" s="1"/>
  <c r="J379" i="5"/>
  <c r="BE379" i="5"/>
  <c r="BI373" i="5"/>
  <c r="BH373" i="5"/>
  <c r="BG373" i="5"/>
  <c r="BF373" i="5"/>
  <c r="T373" i="5"/>
  <c r="R373" i="5"/>
  <c r="P373" i="5"/>
  <c r="BK373" i="5"/>
  <c r="J373" i="5"/>
  <c r="BE373" i="5" s="1"/>
  <c r="BI371" i="5"/>
  <c r="BH371" i="5"/>
  <c r="BG371" i="5"/>
  <c r="BF371" i="5"/>
  <c r="T371" i="5"/>
  <c r="R371" i="5"/>
  <c r="P371" i="5"/>
  <c r="BK371" i="5"/>
  <c r="J371" i="5"/>
  <c r="BE371" i="5"/>
  <c r="BI370" i="5"/>
  <c r="BH370" i="5"/>
  <c r="BG370" i="5"/>
  <c r="BF370" i="5"/>
  <c r="T370" i="5"/>
  <c r="R370" i="5"/>
  <c r="P370" i="5"/>
  <c r="BK370" i="5"/>
  <c r="J370" i="5"/>
  <c r="BE370" i="5" s="1"/>
  <c r="BI365" i="5"/>
  <c r="BH365" i="5"/>
  <c r="BG365" i="5"/>
  <c r="BF365" i="5"/>
  <c r="T365" i="5"/>
  <c r="R365" i="5"/>
  <c r="P365" i="5"/>
  <c r="BK365" i="5"/>
  <c r="J365" i="5"/>
  <c r="BE365" i="5"/>
  <c r="BI364" i="5"/>
  <c r="BH364" i="5"/>
  <c r="BG364" i="5"/>
  <c r="BF364" i="5"/>
  <c r="T364" i="5"/>
  <c r="R364" i="5"/>
  <c r="P364" i="5"/>
  <c r="BK364" i="5"/>
  <c r="J364" i="5"/>
  <c r="BE364" i="5" s="1"/>
  <c r="BI359" i="5"/>
  <c r="BH359" i="5"/>
  <c r="BG359" i="5"/>
  <c r="BF359" i="5"/>
  <c r="T359" i="5"/>
  <c r="R359" i="5"/>
  <c r="P359" i="5"/>
  <c r="BK359" i="5"/>
  <c r="J359" i="5"/>
  <c r="BE359" i="5"/>
  <c r="BI356" i="5"/>
  <c r="BH356" i="5"/>
  <c r="BG356" i="5"/>
  <c r="BF356" i="5"/>
  <c r="T356" i="5"/>
  <c r="R356" i="5"/>
  <c r="P356" i="5"/>
  <c r="BK356" i="5"/>
  <c r="J356" i="5"/>
  <c r="BE356" i="5" s="1"/>
  <c r="BI354" i="5"/>
  <c r="BH354" i="5"/>
  <c r="BG354" i="5"/>
  <c r="BF354" i="5"/>
  <c r="T354" i="5"/>
  <c r="R354" i="5"/>
  <c r="P354" i="5"/>
  <c r="BK354" i="5"/>
  <c r="J354" i="5"/>
  <c r="BE354" i="5"/>
  <c r="BI351" i="5"/>
  <c r="BH351" i="5"/>
  <c r="BG351" i="5"/>
  <c r="BF351" i="5"/>
  <c r="T351" i="5"/>
  <c r="R351" i="5"/>
  <c r="P351" i="5"/>
  <c r="BK351" i="5"/>
  <c r="J351" i="5"/>
  <c r="BE351" i="5" s="1"/>
  <c r="BI350" i="5"/>
  <c r="BH350" i="5"/>
  <c r="BG350" i="5"/>
  <c r="BF350" i="5"/>
  <c r="T350" i="5"/>
  <c r="R350" i="5"/>
  <c r="R349" i="5" s="1"/>
  <c r="P350" i="5"/>
  <c r="BK350" i="5"/>
  <c r="BK349" i="5" s="1"/>
  <c r="J349" i="5" s="1"/>
  <c r="J62" i="5" s="1"/>
  <c r="J350" i="5"/>
  <c r="BE350" i="5" s="1"/>
  <c r="BI347" i="5"/>
  <c r="BH347" i="5"/>
  <c r="BG347" i="5"/>
  <c r="BF347" i="5"/>
  <c r="T347" i="5"/>
  <c r="R347" i="5"/>
  <c r="P347" i="5"/>
  <c r="BK347" i="5"/>
  <c r="J347" i="5"/>
  <c r="BE347" i="5"/>
  <c r="BI345" i="5"/>
  <c r="BH345" i="5"/>
  <c r="BG345" i="5"/>
  <c r="BF345" i="5"/>
  <c r="T345" i="5"/>
  <c r="R345" i="5"/>
  <c r="P345" i="5"/>
  <c r="BK345" i="5"/>
  <c r="J345" i="5"/>
  <c r="BE345" i="5" s="1"/>
  <c r="BI343" i="5"/>
  <c r="BH343" i="5"/>
  <c r="BG343" i="5"/>
  <c r="BF343" i="5"/>
  <c r="T343" i="5"/>
  <c r="R343" i="5"/>
  <c r="P343" i="5"/>
  <c r="BK343" i="5"/>
  <c r="J343" i="5"/>
  <c r="BE343" i="5"/>
  <c r="BI341" i="5"/>
  <c r="BH341" i="5"/>
  <c r="BG341" i="5"/>
  <c r="BF341" i="5"/>
  <c r="T341" i="5"/>
  <c r="R341" i="5"/>
  <c r="P341" i="5"/>
  <c r="BK341" i="5"/>
  <c r="J341" i="5"/>
  <c r="BE341" i="5" s="1"/>
  <c r="BI340" i="5"/>
  <c r="BH340" i="5"/>
  <c r="BG340" i="5"/>
  <c r="BF340" i="5"/>
  <c r="T340" i="5"/>
  <c r="R340" i="5"/>
  <c r="P340" i="5"/>
  <c r="BK340" i="5"/>
  <c r="J340" i="5"/>
  <c r="BE340" i="5"/>
  <c r="BI338" i="5"/>
  <c r="BH338" i="5"/>
  <c r="BG338" i="5"/>
  <c r="BF338" i="5"/>
  <c r="T338" i="5"/>
  <c r="R338" i="5"/>
  <c r="P338" i="5"/>
  <c r="BK338" i="5"/>
  <c r="J338" i="5"/>
  <c r="BE338" i="5" s="1"/>
  <c r="BI336" i="5"/>
  <c r="BH336" i="5"/>
  <c r="BG336" i="5"/>
  <c r="BF336" i="5"/>
  <c r="T336" i="5"/>
  <c r="R336" i="5"/>
  <c r="P336" i="5"/>
  <c r="BK336" i="5"/>
  <c r="J336" i="5"/>
  <c r="BE336" i="5"/>
  <c r="BI334" i="5"/>
  <c r="BH334" i="5"/>
  <c r="BG334" i="5"/>
  <c r="BF334" i="5"/>
  <c r="T334" i="5"/>
  <c r="R334" i="5"/>
  <c r="P334" i="5"/>
  <c r="BK334" i="5"/>
  <c r="J334" i="5"/>
  <c r="BE334" i="5" s="1"/>
  <c r="BI332" i="5"/>
  <c r="BH332" i="5"/>
  <c r="BG332" i="5"/>
  <c r="BF332" i="5"/>
  <c r="T332" i="5"/>
  <c r="R332" i="5"/>
  <c r="P332" i="5"/>
  <c r="BK332" i="5"/>
  <c r="J332" i="5"/>
  <c r="BE332" i="5"/>
  <c r="BI331" i="5"/>
  <c r="BH331" i="5"/>
  <c r="BG331" i="5"/>
  <c r="BF331" i="5"/>
  <c r="T331" i="5"/>
  <c r="R331" i="5"/>
  <c r="P331" i="5"/>
  <c r="BK331" i="5"/>
  <c r="J331" i="5"/>
  <c r="BE331" i="5"/>
  <c r="BI329" i="5"/>
  <c r="BH329" i="5"/>
  <c r="BG329" i="5"/>
  <c r="BF329" i="5"/>
  <c r="T329" i="5"/>
  <c r="R329" i="5"/>
  <c r="P329" i="5"/>
  <c r="BK329" i="5"/>
  <c r="J329" i="5"/>
  <c r="BE329" i="5"/>
  <c r="BI327" i="5"/>
  <c r="BH327" i="5"/>
  <c r="BG327" i="5"/>
  <c r="BF327" i="5"/>
  <c r="T327" i="5"/>
  <c r="R327" i="5"/>
  <c r="P327" i="5"/>
  <c r="BK327" i="5"/>
  <c r="J327" i="5"/>
  <c r="BE327" i="5"/>
  <c r="BI325" i="5"/>
  <c r="BH325" i="5"/>
  <c r="BG325" i="5"/>
  <c r="BF325" i="5"/>
  <c r="T325" i="5"/>
  <c r="R325" i="5"/>
  <c r="P325" i="5"/>
  <c r="BK325" i="5"/>
  <c r="J325" i="5"/>
  <c r="BE325" i="5"/>
  <c r="BI324" i="5"/>
  <c r="BH324" i="5"/>
  <c r="BG324" i="5"/>
  <c r="BF324" i="5"/>
  <c r="T324" i="5"/>
  <c r="R324" i="5"/>
  <c r="P324" i="5"/>
  <c r="BK324" i="5"/>
  <c r="J324" i="5"/>
  <c r="BE324" i="5"/>
  <c r="BI322" i="5"/>
  <c r="BH322" i="5"/>
  <c r="BG322" i="5"/>
  <c r="BF322" i="5"/>
  <c r="T322" i="5"/>
  <c r="R322" i="5"/>
  <c r="P322" i="5"/>
  <c r="BK322" i="5"/>
  <c r="J322" i="5"/>
  <c r="BE322" i="5"/>
  <c r="BI320" i="5"/>
  <c r="BH320" i="5"/>
  <c r="BG320" i="5"/>
  <c r="BF320" i="5"/>
  <c r="T320" i="5"/>
  <c r="R320" i="5"/>
  <c r="P320" i="5"/>
  <c r="BK320" i="5"/>
  <c r="J320" i="5"/>
  <c r="BE320" i="5"/>
  <c r="BI318" i="5"/>
  <c r="BH318" i="5"/>
  <c r="BG318" i="5"/>
  <c r="BF318" i="5"/>
  <c r="T318" i="5"/>
  <c r="R318" i="5"/>
  <c r="P318" i="5"/>
  <c r="BK318" i="5"/>
  <c r="J318" i="5"/>
  <c r="BE318" i="5"/>
  <c r="BI316" i="5"/>
  <c r="BH316" i="5"/>
  <c r="BG316" i="5"/>
  <c r="BF316" i="5"/>
  <c r="T316" i="5"/>
  <c r="R316" i="5"/>
  <c r="P316" i="5"/>
  <c r="BK316" i="5"/>
  <c r="J316" i="5"/>
  <c r="BE316" i="5"/>
  <c r="BI314" i="5"/>
  <c r="BH314" i="5"/>
  <c r="BG314" i="5"/>
  <c r="BF314" i="5"/>
  <c r="T314" i="5"/>
  <c r="R314" i="5"/>
  <c r="P314" i="5"/>
  <c r="BK314" i="5"/>
  <c r="J314" i="5"/>
  <c r="BE314" i="5"/>
  <c r="BI312" i="5"/>
  <c r="BH312" i="5"/>
  <c r="BG312" i="5"/>
  <c r="BF312" i="5"/>
  <c r="T312" i="5"/>
  <c r="T311" i="5"/>
  <c r="R312" i="5"/>
  <c r="R311" i="5"/>
  <c r="P312" i="5"/>
  <c r="P311" i="5"/>
  <c r="BK312" i="5"/>
  <c r="BK311" i="5"/>
  <c r="J311" i="5" s="1"/>
  <c r="J61" i="5" s="1"/>
  <c r="J312" i="5"/>
  <c r="BE312" i="5" s="1"/>
  <c r="BI307" i="5"/>
  <c r="BH307" i="5"/>
  <c r="BG307" i="5"/>
  <c r="BF307" i="5"/>
  <c r="T307" i="5"/>
  <c r="R307" i="5"/>
  <c r="P307" i="5"/>
  <c r="BK307" i="5"/>
  <c r="J307" i="5"/>
  <c r="BE307" i="5"/>
  <c r="BI304" i="5"/>
  <c r="BH304" i="5"/>
  <c r="BG304" i="5"/>
  <c r="BF304" i="5"/>
  <c r="T304" i="5"/>
  <c r="R304" i="5"/>
  <c r="P304" i="5"/>
  <c r="BK304" i="5"/>
  <c r="J304" i="5"/>
  <c r="BE304" i="5"/>
  <c r="BI300" i="5"/>
  <c r="BH300" i="5"/>
  <c r="BG300" i="5"/>
  <c r="BF300" i="5"/>
  <c r="T300" i="5"/>
  <c r="R300" i="5"/>
  <c r="P300" i="5"/>
  <c r="BK300" i="5"/>
  <c r="J300" i="5"/>
  <c r="BE300" i="5"/>
  <c r="BI293" i="5"/>
  <c r="BH293" i="5"/>
  <c r="BG293" i="5"/>
  <c r="BF293" i="5"/>
  <c r="T293" i="5"/>
  <c r="R293" i="5"/>
  <c r="P293" i="5"/>
  <c r="BK293" i="5"/>
  <c r="J293" i="5"/>
  <c r="BE293" i="5"/>
  <c r="BI289" i="5"/>
  <c r="BH289" i="5"/>
  <c r="BG289" i="5"/>
  <c r="BF289" i="5"/>
  <c r="T289" i="5"/>
  <c r="R289" i="5"/>
  <c r="P289" i="5"/>
  <c r="BK289" i="5"/>
  <c r="J289" i="5"/>
  <c r="BE289" i="5"/>
  <c r="BI284" i="5"/>
  <c r="BH284" i="5"/>
  <c r="BG284" i="5"/>
  <c r="BF284" i="5"/>
  <c r="T284" i="5"/>
  <c r="R284" i="5"/>
  <c r="P284" i="5"/>
  <c r="BK284" i="5"/>
  <c r="J284" i="5"/>
  <c r="BE284" i="5"/>
  <c r="BI279" i="5"/>
  <c r="BH279" i="5"/>
  <c r="BG279" i="5"/>
  <c r="BF279" i="5"/>
  <c r="T279" i="5"/>
  <c r="R279" i="5"/>
  <c r="P279" i="5"/>
  <c r="BK279" i="5"/>
  <c r="J279" i="5"/>
  <c r="BE279" i="5"/>
  <c r="BI275" i="5"/>
  <c r="BH275" i="5"/>
  <c r="BG275" i="5"/>
  <c r="BF275" i="5"/>
  <c r="T275" i="5"/>
  <c r="R275" i="5"/>
  <c r="R263" i="5" s="1"/>
  <c r="P275" i="5"/>
  <c r="BK275" i="5"/>
  <c r="J275" i="5"/>
  <c r="BE275" i="5"/>
  <c r="BI271" i="5"/>
  <c r="BH271" i="5"/>
  <c r="BG271" i="5"/>
  <c r="BF271" i="5"/>
  <c r="T271" i="5"/>
  <c r="R271" i="5"/>
  <c r="P271" i="5"/>
  <c r="BK271" i="5"/>
  <c r="BK263" i="5" s="1"/>
  <c r="J263" i="5" s="1"/>
  <c r="J60" i="5" s="1"/>
  <c r="J271" i="5"/>
  <c r="BE271" i="5"/>
  <c r="BI264" i="5"/>
  <c r="BH264" i="5"/>
  <c r="BG264" i="5"/>
  <c r="BF264" i="5"/>
  <c r="T264" i="5"/>
  <c r="T263" i="5"/>
  <c r="R264" i="5"/>
  <c r="P264" i="5"/>
  <c r="P263" i="5"/>
  <c r="BK264" i="5"/>
  <c r="J264" i="5"/>
  <c r="BE264" i="5" s="1"/>
  <c r="BI260" i="5"/>
  <c r="BH260" i="5"/>
  <c r="BG260" i="5"/>
  <c r="BF260" i="5"/>
  <c r="T260" i="5"/>
  <c r="R260" i="5"/>
  <c r="P260" i="5"/>
  <c r="BK260" i="5"/>
  <c r="J260" i="5"/>
  <c r="BE260" i="5"/>
  <c r="BI255" i="5"/>
  <c r="BH255" i="5"/>
  <c r="BG255" i="5"/>
  <c r="BF255" i="5"/>
  <c r="T255" i="5"/>
  <c r="R255" i="5"/>
  <c r="P255" i="5"/>
  <c r="BK255" i="5"/>
  <c r="J255" i="5"/>
  <c r="BE255" i="5"/>
  <c r="BI254" i="5"/>
  <c r="BH254" i="5"/>
  <c r="BG254" i="5"/>
  <c r="BF254" i="5"/>
  <c r="T254" i="5"/>
  <c r="R254" i="5"/>
  <c r="P254" i="5"/>
  <c r="BK254" i="5"/>
  <c r="J254" i="5"/>
  <c r="BE254" i="5"/>
  <c r="BI249" i="5"/>
  <c r="BH249" i="5"/>
  <c r="BG249" i="5"/>
  <c r="BF249" i="5"/>
  <c r="T249" i="5"/>
  <c r="T248" i="5"/>
  <c r="R249" i="5"/>
  <c r="R248" i="5"/>
  <c r="P249" i="5"/>
  <c r="P248" i="5"/>
  <c r="BK249" i="5"/>
  <c r="BK248" i="5"/>
  <c r="J248" i="5" s="1"/>
  <c r="J59" i="5" s="1"/>
  <c r="J249" i="5"/>
  <c r="BE249" i="5" s="1"/>
  <c r="BI243" i="5"/>
  <c r="BH243" i="5"/>
  <c r="BG243" i="5"/>
  <c r="BF243" i="5"/>
  <c r="T243" i="5"/>
  <c r="R243" i="5"/>
  <c r="P243" i="5"/>
  <c r="BK243" i="5"/>
  <c r="J243" i="5"/>
  <c r="BE243" i="5"/>
  <c r="BI241" i="5"/>
  <c r="BH241" i="5"/>
  <c r="BG241" i="5"/>
  <c r="BF241" i="5"/>
  <c r="T241" i="5"/>
  <c r="R241" i="5"/>
  <c r="P241" i="5"/>
  <c r="BK241" i="5"/>
  <c r="J241" i="5"/>
  <c r="BE241" i="5"/>
  <c r="BI236" i="5"/>
  <c r="BH236" i="5"/>
  <c r="BG236" i="5"/>
  <c r="BF236" i="5"/>
  <c r="T236" i="5"/>
  <c r="R236" i="5"/>
  <c r="P236" i="5"/>
  <c r="BK236" i="5"/>
  <c r="J236" i="5"/>
  <c r="BE236" i="5"/>
  <c r="BI234" i="5"/>
  <c r="BH234" i="5"/>
  <c r="BG234" i="5"/>
  <c r="BF234" i="5"/>
  <c r="T234" i="5"/>
  <c r="R234" i="5"/>
  <c r="P234" i="5"/>
  <c r="BK234" i="5"/>
  <c r="J234" i="5"/>
  <c r="BE234" i="5"/>
  <c r="BI228" i="5"/>
  <c r="BH228" i="5"/>
  <c r="BG228" i="5"/>
  <c r="BF228" i="5"/>
  <c r="T228" i="5"/>
  <c r="R228" i="5"/>
  <c r="P228" i="5"/>
  <c r="BK228" i="5"/>
  <c r="J228" i="5"/>
  <c r="BE228" i="5"/>
  <c r="BI217" i="5"/>
  <c r="BH217" i="5"/>
  <c r="BG217" i="5"/>
  <c r="BF217" i="5"/>
  <c r="T217" i="5"/>
  <c r="R217" i="5"/>
  <c r="P217" i="5"/>
  <c r="BK217" i="5"/>
  <c r="J217" i="5"/>
  <c r="BE217" i="5"/>
  <c r="BI206" i="5"/>
  <c r="BH206" i="5"/>
  <c r="BG206" i="5"/>
  <c r="BF206" i="5"/>
  <c r="T206" i="5"/>
  <c r="R206" i="5"/>
  <c r="P206" i="5"/>
  <c r="BK206" i="5"/>
  <c r="J206" i="5"/>
  <c r="BE206" i="5"/>
  <c r="BI204" i="5"/>
  <c r="BH204" i="5"/>
  <c r="BG204" i="5"/>
  <c r="BF204" i="5"/>
  <c r="T204" i="5"/>
  <c r="R204" i="5"/>
  <c r="P204" i="5"/>
  <c r="BK204" i="5"/>
  <c r="J204" i="5"/>
  <c r="BE204" i="5"/>
  <c r="BI202" i="5"/>
  <c r="BH202" i="5"/>
  <c r="BG202" i="5"/>
  <c r="BF202" i="5"/>
  <c r="T202" i="5"/>
  <c r="R202" i="5"/>
  <c r="P202" i="5"/>
  <c r="BK202" i="5"/>
  <c r="J202" i="5"/>
  <c r="BE202" i="5"/>
  <c r="BI200" i="5"/>
  <c r="BH200" i="5"/>
  <c r="BG200" i="5"/>
  <c r="BF200" i="5"/>
  <c r="T200" i="5"/>
  <c r="R200" i="5"/>
  <c r="P200" i="5"/>
  <c r="BK200" i="5"/>
  <c r="J200" i="5"/>
  <c r="BE200" i="5"/>
  <c r="BI198" i="5"/>
  <c r="BH198" i="5"/>
  <c r="BG198" i="5"/>
  <c r="BF198" i="5"/>
  <c r="T198" i="5"/>
  <c r="R198" i="5"/>
  <c r="P198" i="5"/>
  <c r="BK198" i="5"/>
  <c r="J198" i="5"/>
  <c r="BE198" i="5"/>
  <c r="BI196" i="5"/>
  <c r="BH196" i="5"/>
  <c r="BG196" i="5"/>
  <c r="BF196" i="5"/>
  <c r="T196" i="5"/>
  <c r="R196" i="5"/>
  <c r="P196" i="5"/>
  <c r="BK196" i="5"/>
  <c r="J196" i="5"/>
  <c r="BE196" i="5"/>
  <c r="BI194" i="5"/>
  <c r="BH194" i="5"/>
  <c r="BG194" i="5"/>
  <c r="BF194" i="5"/>
  <c r="T194" i="5"/>
  <c r="R194" i="5"/>
  <c r="P194" i="5"/>
  <c r="BK194" i="5"/>
  <c r="J194" i="5"/>
  <c r="BE194" i="5"/>
  <c r="BI192" i="5"/>
  <c r="BH192" i="5"/>
  <c r="BG192" i="5"/>
  <c r="BF192" i="5"/>
  <c r="T192" i="5"/>
  <c r="R192" i="5"/>
  <c r="P192" i="5"/>
  <c r="BK192" i="5"/>
  <c r="J192" i="5"/>
  <c r="BE192" i="5"/>
  <c r="BI187" i="5"/>
  <c r="BH187" i="5"/>
  <c r="BG187" i="5"/>
  <c r="BF187" i="5"/>
  <c r="T187" i="5"/>
  <c r="R187" i="5"/>
  <c r="P187" i="5"/>
  <c r="BK187" i="5"/>
  <c r="J187" i="5"/>
  <c r="BE187" i="5"/>
  <c r="BI184" i="5"/>
  <c r="BH184" i="5"/>
  <c r="BG184" i="5"/>
  <c r="BF184" i="5"/>
  <c r="T184" i="5"/>
  <c r="R184" i="5"/>
  <c r="P184" i="5"/>
  <c r="BK184" i="5"/>
  <c r="J184" i="5"/>
  <c r="BE184" i="5"/>
  <c r="BI181" i="5"/>
  <c r="BH181" i="5"/>
  <c r="BG181" i="5"/>
  <c r="BF181" i="5"/>
  <c r="T181" i="5"/>
  <c r="R181" i="5"/>
  <c r="P181" i="5"/>
  <c r="BK181" i="5"/>
  <c r="J181" i="5"/>
  <c r="BE181" i="5"/>
  <c r="BI179" i="5"/>
  <c r="BH179" i="5"/>
  <c r="BG179" i="5"/>
  <c r="BF179" i="5"/>
  <c r="T179" i="5"/>
  <c r="R179" i="5"/>
  <c r="P179" i="5"/>
  <c r="BK179" i="5"/>
  <c r="J179" i="5"/>
  <c r="BE179" i="5"/>
  <c r="BI176" i="5"/>
  <c r="BH176" i="5"/>
  <c r="BG176" i="5"/>
  <c r="BF176" i="5"/>
  <c r="T176" i="5"/>
  <c r="R176" i="5"/>
  <c r="P176" i="5"/>
  <c r="BK176" i="5"/>
  <c r="J176" i="5"/>
  <c r="BE176" i="5"/>
  <c r="BI174" i="5"/>
  <c r="BH174" i="5"/>
  <c r="BG174" i="5"/>
  <c r="BF174" i="5"/>
  <c r="T174" i="5"/>
  <c r="R174" i="5"/>
  <c r="P174" i="5"/>
  <c r="BK174" i="5"/>
  <c r="J174" i="5"/>
  <c r="BE174" i="5"/>
  <c r="BI162" i="5"/>
  <c r="BH162" i="5"/>
  <c r="BG162" i="5"/>
  <c r="BF162" i="5"/>
  <c r="T162" i="5"/>
  <c r="R162" i="5"/>
  <c r="P162" i="5"/>
  <c r="BK162" i="5"/>
  <c r="J162" i="5"/>
  <c r="BE162" i="5"/>
  <c r="BI157" i="5"/>
  <c r="BH157" i="5"/>
  <c r="BG157" i="5"/>
  <c r="BF157" i="5"/>
  <c r="T157" i="5"/>
  <c r="R157" i="5"/>
  <c r="P157" i="5"/>
  <c r="BK157" i="5"/>
  <c r="J157" i="5"/>
  <c r="BE157" i="5"/>
  <c r="BI149" i="5"/>
  <c r="BH149" i="5"/>
  <c r="BG149" i="5"/>
  <c r="BF149" i="5"/>
  <c r="T149" i="5"/>
  <c r="R149" i="5"/>
  <c r="P149" i="5"/>
  <c r="BK149" i="5"/>
  <c r="J149" i="5"/>
  <c r="BE149" i="5"/>
  <c r="BI144" i="5"/>
  <c r="BH144" i="5"/>
  <c r="BG144" i="5"/>
  <c r="BF144" i="5"/>
  <c r="T144" i="5"/>
  <c r="R144" i="5"/>
  <c r="P144" i="5"/>
  <c r="BK144" i="5"/>
  <c r="J144" i="5"/>
  <c r="BE144" i="5"/>
  <c r="BI139" i="5"/>
  <c r="BH139" i="5"/>
  <c r="BG139" i="5"/>
  <c r="BF139" i="5"/>
  <c r="T139" i="5"/>
  <c r="R139" i="5"/>
  <c r="P139" i="5"/>
  <c r="BK139" i="5"/>
  <c r="J139" i="5"/>
  <c r="BE139" i="5"/>
  <c r="BI132" i="5"/>
  <c r="BH132" i="5"/>
  <c r="BG132" i="5"/>
  <c r="BF132" i="5"/>
  <c r="T132" i="5"/>
  <c r="R132" i="5"/>
  <c r="P132" i="5"/>
  <c r="BK132" i="5"/>
  <c r="J132" i="5"/>
  <c r="BE132" i="5"/>
  <c r="BI127" i="5"/>
  <c r="BH127" i="5"/>
  <c r="BG127" i="5"/>
  <c r="BF127" i="5"/>
  <c r="T127" i="5"/>
  <c r="R127" i="5"/>
  <c r="P127" i="5"/>
  <c r="BK127" i="5"/>
  <c r="J127" i="5"/>
  <c r="BE127" i="5"/>
  <c r="BI114" i="5"/>
  <c r="BH114" i="5"/>
  <c r="BG114" i="5"/>
  <c r="BF114" i="5"/>
  <c r="T114" i="5"/>
  <c r="R114" i="5"/>
  <c r="P114" i="5"/>
  <c r="BK114" i="5"/>
  <c r="J114" i="5"/>
  <c r="BE114" i="5"/>
  <c r="BI109" i="5"/>
  <c r="BH109" i="5"/>
  <c r="BG109" i="5"/>
  <c r="BF109" i="5"/>
  <c r="T109" i="5"/>
  <c r="R109" i="5"/>
  <c r="P109" i="5"/>
  <c r="BK109" i="5"/>
  <c r="J109" i="5"/>
  <c r="BE109" i="5"/>
  <c r="BI103" i="5"/>
  <c r="BH103" i="5"/>
  <c r="BG103" i="5"/>
  <c r="BF103" i="5"/>
  <c r="T103" i="5"/>
  <c r="R103" i="5"/>
  <c r="P103" i="5"/>
  <c r="BK103" i="5"/>
  <c r="J103" i="5"/>
  <c r="BE103" i="5"/>
  <c r="BI98" i="5"/>
  <c r="BH98" i="5"/>
  <c r="BG98" i="5"/>
  <c r="BF98" i="5"/>
  <c r="T98" i="5"/>
  <c r="R98" i="5"/>
  <c r="P98" i="5"/>
  <c r="BK98" i="5"/>
  <c r="J98" i="5"/>
  <c r="BE98" i="5"/>
  <c r="BI93" i="5"/>
  <c r="BH93" i="5"/>
  <c r="BG93" i="5"/>
  <c r="BF93" i="5"/>
  <c r="T93" i="5"/>
  <c r="R93" i="5"/>
  <c r="P93" i="5"/>
  <c r="BK93" i="5"/>
  <c r="J93" i="5"/>
  <c r="BE93" i="5"/>
  <c r="BI89" i="5"/>
  <c r="BH89" i="5"/>
  <c r="BG89" i="5"/>
  <c r="BF89" i="5"/>
  <c r="T89" i="5"/>
  <c r="R89" i="5"/>
  <c r="P89" i="5"/>
  <c r="BK89" i="5"/>
  <c r="J89" i="5"/>
  <c r="BE89" i="5"/>
  <c r="BI86" i="5"/>
  <c r="F34" i="5"/>
  <c r="BD55" i="1" s="1"/>
  <c r="BH86" i="5"/>
  <c r="F33" i="5" s="1"/>
  <c r="BC55" i="1" s="1"/>
  <c r="BG86" i="5"/>
  <c r="F32" i="5"/>
  <c r="BB55" i="1" s="1"/>
  <c r="BF86" i="5"/>
  <c r="J31" i="5" s="1"/>
  <c r="AW55" i="1" s="1"/>
  <c r="T86" i="5"/>
  <c r="T85" i="5"/>
  <c r="R86" i="5"/>
  <c r="R85" i="5"/>
  <c r="R84" i="5" s="1"/>
  <c r="R83" i="5" s="1"/>
  <c r="P86" i="5"/>
  <c r="P85" i="5"/>
  <c r="P84" i="5" s="1"/>
  <c r="P83" i="5" s="1"/>
  <c r="AU55" i="1" s="1"/>
  <c r="BK86" i="5"/>
  <c r="BK85" i="5" s="1"/>
  <c r="J86" i="5"/>
  <c r="BE86" i="5" s="1"/>
  <c r="J79" i="5"/>
  <c r="F79" i="5"/>
  <c r="F77" i="5"/>
  <c r="E75" i="5"/>
  <c r="J51" i="5"/>
  <c r="F51" i="5"/>
  <c r="F49" i="5"/>
  <c r="E47" i="5"/>
  <c r="J18" i="5"/>
  <c r="E18" i="5"/>
  <c r="F52" i="5" s="1"/>
  <c r="J17" i="5"/>
  <c r="J12" i="5"/>
  <c r="J49" i="5" s="1"/>
  <c r="E7" i="5"/>
  <c r="E45" i="5" s="1"/>
  <c r="E73" i="5"/>
  <c r="AY54" i="1"/>
  <c r="AX54" i="1"/>
  <c r="BI346" i="4"/>
  <c r="BH346" i="4"/>
  <c r="BG346" i="4"/>
  <c r="BF346" i="4"/>
  <c r="T346" i="4"/>
  <c r="R346" i="4"/>
  <c r="P346" i="4"/>
  <c r="BK346" i="4"/>
  <c r="J346" i="4"/>
  <c r="BE346" i="4" s="1"/>
  <c r="BI344" i="4"/>
  <c r="BH344" i="4"/>
  <c r="BG344" i="4"/>
  <c r="BF344" i="4"/>
  <c r="T344" i="4"/>
  <c r="R344" i="4"/>
  <c r="P344" i="4"/>
  <c r="BK344" i="4"/>
  <c r="J344" i="4"/>
  <c r="BE344" i="4" s="1"/>
  <c r="BI343" i="4"/>
  <c r="BH343" i="4"/>
  <c r="BG343" i="4"/>
  <c r="BF343" i="4"/>
  <c r="T343" i="4"/>
  <c r="T342" i="4" s="1"/>
  <c r="T341" i="4" s="1"/>
  <c r="R343" i="4"/>
  <c r="R342" i="4"/>
  <c r="R341" i="4" s="1"/>
  <c r="P343" i="4"/>
  <c r="P342" i="4" s="1"/>
  <c r="P341" i="4" s="1"/>
  <c r="BK343" i="4"/>
  <c r="BK342" i="4"/>
  <c r="J342" i="4" s="1"/>
  <c r="J66" i="4" s="1"/>
  <c r="BK341" i="4"/>
  <c r="J341" i="4" s="1"/>
  <c r="J65" i="4" s="1"/>
  <c r="J343" i="4"/>
  <c r="BE343" i="4" s="1"/>
  <c r="BI340" i="4"/>
  <c r="BH340" i="4"/>
  <c r="BG340" i="4"/>
  <c r="BF340" i="4"/>
  <c r="T340" i="4"/>
  <c r="R340" i="4"/>
  <c r="P340" i="4"/>
  <c r="BK340" i="4"/>
  <c r="J340" i="4"/>
  <c r="BE340" i="4" s="1"/>
  <c r="BI339" i="4"/>
  <c r="BH339" i="4"/>
  <c r="BG339" i="4"/>
  <c r="BF339" i="4"/>
  <c r="T339" i="4"/>
  <c r="R339" i="4"/>
  <c r="P339" i="4"/>
  <c r="BK339" i="4"/>
  <c r="J339" i="4"/>
  <c r="BE339" i="4" s="1"/>
  <c r="BI337" i="4"/>
  <c r="BH337" i="4"/>
  <c r="BG337" i="4"/>
  <c r="BF337" i="4"/>
  <c r="T337" i="4"/>
  <c r="T336" i="4" s="1"/>
  <c r="R337" i="4"/>
  <c r="R336" i="4" s="1"/>
  <c r="P337" i="4"/>
  <c r="P336" i="4" s="1"/>
  <c r="BK337" i="4"/>
  <c r="BK336" i="4" s="1"/>
  <c r="J336" i="4" s="1"/>
  <c r="J64" i="4" s="1"/>
  <c r="J337" i="4"/>
  <c r="BE337" i="4"/>
  <c r="BI334" i="4"/>
  <c r="BH334" i="4"/>
  <c r="BG334" i="4"/>
  <c r="BF334" i="4"/>
  <c r="T334" i="4"/>
  <c r="R334" i="4"/>
  <c r="P334" i="4"/>
  <c r="BK334" i="4"/>
  <c r="J334" i="4"/>
  <c r="BE334" i="4" s="1"/>
  <c r="BI333" i="4"/>
  <c r="BH333" i="4"/>
  <c r="BG333" i="4"/>
  <c r="BF333" i="4"/>
  <c r="T333" i="4"/>
  <c r="R333" i="4"/>
  <c r="P333" i="4"/>
  <c r="BK333" i="4"/>
  <c r="J333" i="4"/>
  <c r="BE333" i="4" s="1"/>
  <c r="BI330" i="4"/>
  <c r="BH330" i="4"/>
  <c r="BG330" i="4"/>
  <c r="BF330" i="4"/>
  <c r="T330" i="4"/>
  <c r="T329" i="4" s="1"/>
  <c r="R330" i="4"/>
  <c r="R329" i="4" s="1"/>
  <c r="P330" i="4"/>
  <c r="P329" i="4" s="1"/>
  <c r="BK330" i="4"/>
  <c r="BK329" i="4" s="1"/>
  <c r="J329" i="4" s="1"/>
  <c r="J63" i="4" s="1"/>
  <c r="J330" i="4"/>
  <c r="BE330" i="4"/>
  <c r="BI327" i="4"/>
  <c r="BH327" i="4"/>
  <c r="BG327" i="4"/>
  <c r="BF327" i="4"/>
  <c r="T327" i="4"/>
  <c r="R327" i="4"/>
  <c r="P327" i="4"/>
  <c r="BK327" i="4"/>
  <c r="J327" i="4"/>
  <c r="BE327" i="4" s="1"/>
  <c r="BI326" i="4"/>
  <c r="BH326" i="4"/>
  <c r="BG326" i="4"/>
  <c r="BF326" i="4"/>
  <c r="T326" i="4"/>
  <c r="R326" i="4"/>
  <c r="P326" i="4"/>
  <c r="BK326" i="4"/>
  <c r="J326" i="4"/>
  <c r="BE326" i="4" s="1"/>
  <c r="BI324" i="4"/>
  <c r="BH324" i="4"/>
  <c r="BG324" i="4"/>
  <c r="BF324" i="4"/>
  <c r="T324" i="4"/>
  <c r="R324" i="4"/>
  <c r="P324" i="4"/>
  <c r="BK324" i="4"/>
  <c r="J324" i="4"/>
  <c r="BE324" i="4" s="1"/>
  <c r="BI322" i="4"/>
  <c r="BH322" i="4"/>
  <c r="BG322" i="4"/>
  <c r="BF322" i="4"/>
  <c r="T322" i="4"/>
  <c r="R322" i="4"/>
  <c r="P322" i="4"/>
  <c r="BK322" i="4"/>
  <c r="J322" i="4"/>
  <c r="BE322" i="4" s="1"/>
  <c r="BI320" i="4"/>
  <c r="BH320" i="4"/>
  <c r="BG320" i="4"/>
  <c r="BF320" i="4"/>
  <c r="T320" i="4"/>
  <c r="R320" i="4"/>
  <c r="P320" i="4"/>
  <c r="BK320" i="4"/>
  <c r="J320" i="4"/>
  <c r="BE320" i="4" s="1"/>
  <c r="BI318" i="4"/>
  <c r="BH318" i="4"/>
  <c r="BG318" i="4"/>
  <c r="BF318" i="4"/>
  <c r="T318" i="4"/>
  <c r="R318" i="4"/>
  <c r="P318" i="4"/>
  <c r="BK318" i="4"/>
  <c r="J318" i="4"/>
  <c r="BE318" i="4" s="1"/>
  <c r="BI317" i="4"/>
  <c r="BH317" i="4"/>
  <c r="BG317" i="4"/>
  <c r="BF317" i="4"/>
  <c r="T317" i="4"/>
  <c r="R317" i="4"/>
  <c r="P317" i="4"/>
  <c r="BK317" i="4"/>
  <c r="J317" i="4"/>
  <c r="BE317" i="4" s="1"/>
  <c r="BI316" i="4"/>
  <c r="BH316" i="4"/>
  <c r="BG316" i="4"/>
  <c r="BF316" i="4"/>
  <c r="T316" i="4"/>
  <c r="R316" i="4"/>
  <c r="P316" i="4"/>
  <c r="BK316" i="4"/>
  <c r="J316" i="4"/>
  <c r="BE316" i="4" s="1"/>
  <c r="BI315" i="4"/>
  <c r="BH315" i="4"/>
  <c r="BG315" i="4"/>
  <c r="BF315" i="4"/>
  <c r="T315" i="4"/>
  <c r="R315" i="4"/>
  <c r="P315" i="4"/>
  <c r="BK315" i="4"/>
  <c r="J315" i="4"/>
  <c r="BE315" i="4"/>
  <c r="BI314" i="4"/>
  <c r="BH314" i="4"/>
  <c r="BG314" i="4"/>
  <c r="BF314" i="4"/>
  <c r="T314" i="4"/>
  <c r="R314" i="4"/>
  <c r="P314" i="4"/>
  <c r="BK314" i="4"/>
  <c r="J314" i="4"/>
  <c r="BE314" i="4" s="1"/>
  <c r="BI313" i="4"/>
  <c r="BH313" i="4"/>
  <c r="BG313" i="4"/>
  <c r="BF313" i="4"/>
  <c r="T313" i="4"/>
  <c r="R313" i="4"/>
  <c r="P313" i="4"/>
  <c r="BK313" i="4"/>
  <c r="J313" i="4"/>
  <c r="BE313" i="4"/>
  <c r="BI312" i="4"/>
  <c r="BH312" i="4"/>
  <c r="BG312" i="4"/>
  <c r="BF312" i="4"/>
  <c r="T312" i="4"/>
  <c r="R312" i="4"/>
  <c r="P312" i="4"/>
  <c r="BK312" i="4"/>
  <c r="J312" i="4"/>
  <c r="BE312" i="4" s="1"/>
  <c r="BI311" i="4"/>
  <c r="BH311" i="4"/>
  <c r="BG311" i="4"/>
  <c r="BF311" i="4"/>
  <c r="T311" i="4"/>
  <c r="R311" i="4"/>
  <c r="P311" i="4"/>
  <c r="BK311" i="4"/>
  <c r="J311" i="4"/>
  <c r="BE311" i="4"/>
  <c r="BI310" i="4"/>
  <c r="BH310" i="4"/>
  <c r="BG310" i="4"/>
  <c r="BF310" i="4"/>
  <c r="T310" i="4"/>
  <c r="R310" i="4"/>
  <c r="P310" i="4"/>
  <c r="BK310" i="4"/>
  <c r="J310" i="4"/>
  <c r="BE310" i="4" s="1"/>
  <c r="BI308" i="4"/>
  <c r="BH308" i="4"/>
  <c r="BG308" i="4"/>
  <c r="BF308" i="4"/>
  <c r="T308" i="4"/>
  <c r="R308" i="4"/>
  <c r="P308" i="4"/>
  <c r="BK308" i="4"/>
  <c r="J308" i="4"/>
  <c r="BE308" i="4"/>
  <c r="BI307" i="4"/>
  <c r="BH307" i="4"/>
  <c r="BG307" i="4"/>
  <c r="BF307" i="4"/>
  <c r="T307" i="4"/>
  <c r="R307" i="4"/>
  <c r="P307" i="4"/>
  <c r="BK307" i="4"/>
  <c r="J307" i="4"/>
  <c r="BE307" i="4" s="1"/>
  <c r="BI305" i="4"/>
  <c r="BH305" i="4"/>
  <c r="BG305" i="4"/>
  <c r="BF305" i="4"/>
  <c r="T305" i="4"/>
  <c r="R305" i="4"/>
  <c r="P305" i="4"/>
  <c r="BK305" i="4"/>
  <c r="J305" i="4"/>
  <c r="BE305" i="4"/>
  <c r="BI303" i="4"/>
  <c r="BH303" i="4"/>
  <c r="BG303" i="4"/>
  <c r="BF303" i="4"/>
  <c r="T303" i="4"/>
  <c r="R303" i="4"/>
  <c r="P303" i="4"/>
  <c r="BK303" i="4"/>
  <c r="J303" i="4"/>
  <c r="BE303" i="4" s="1"/>
  <c r="BI301" i="4"/>
  <c r="BH301" i="4"/>
  <c r="BG301" i="4"/>
  <c r="BF301" i="4"/>
  <c r="T301" i="4"/>
  <c r="R301" i="4"/>
  <c r="P301" i="4"/>
  <c r="BK301" i="4"/>
  <c r="J301" i="4"/>
  <c r="BE301" i="4"/>
  <c r="BI299" i="4"/>
  <c r="BH299" i="4"/>
  <c r="BG299" i="4"/>
  <c r="BF299" i="4"/>
  <c r="T299" i="4"/>
  <c r="R299" i="4"/>
  <c r="P299" i="4"/>
  <c r="BK299" i="4"/>
  <c r="J299" i="4"/>
  <c r="BE299" i="4" s="1"/>
  <c r="BI297" i="4"/>
  <c r="BH297" i="4"/>
  <c r="BG297" i="4"/>
  <c r="BF297" i="4"/>
  <c r="T297" i="4"/>
  <c r="R297" i="4"/>
  <c r="P297" i="4"/>
  <c r="BK297" i="4"/>
  <c r="J297" i="4"/>
  <c r="BE297" i="4"/>
  <c r="BI295" i="4"/>
  <c r="BH295" i="4"/>
  <c r="BG295" i="4"/>
  <c r="BF295" i="4"/>
  <c r="T295" i="4"/>
  <c r="R295" i="4"/>
  <c r="P295" i="4"/>
  <c r="BK295" i="4"/>
  <c r="J295" i="4"/>
  <c r="BE295" i="4" s="1"/>
  <c r="BI294" i="4"/>
  <c r="BH294" i="4"/>
  <c r="BG294" i="4"/>
  <c r="BF294" i="4"/>
  <c r="T294" i="4"/>
  <c r="R294" i="4"/>
  <c r="P294" i="4"/>
  <c r="BK294" i="4"/>
  <c r="J294" i="4"/>
  <c r="BE294" i="4"/>
  <c r="BI292" i="4"/>
  <c r="BH292" i="4"/>
  <c r="BG292" i="4"/>
  <c r="BF292" i="4"/>
  <c r="T292" i="4"/>
  <c r="R292" i="4"/>
  <c r="P292" i="4"/>
  <c r="BK292" i="4"/>
  <c r="J292" i="4"/>
  <c r="BE292" i="4" s="1"/>
  <c r="BI290" i="4"/>
  <c r="BH290" i="4"/>
  <c r="BG290" i="4"/>
  <c r="BF290" i="4"/>
  <c r="T290" i="4"/>
  <c r="R290" i="4"/>
  <c r="P290" i="4"/>
  <c r="BK290" i="4"/>
  <c r="J290" i="4"/>
  <c r="BE290" i="4"/>
  <c r="BI289" i="4"/>
  <c r="BH289" i="4"/>
  <c r="BG289" i="4"/>
  <c r="BF289" i="4"/>
  <c r="T289" i="4"/>
  <c r="R289" i="4"/>
  <c r="P289" i="4"/>
  <c r="BK289" i="4"/>
  <c r="J289" i="4"/>
  <c r="BE289" i="4" s="1"/>
  <c r="BI287" i="4"/>
  <c r="BH287" i="4"/>
  <c r="BG287" i="4"/>
  <c r="BF287" i="4"/>
  <c r="T287" i="4"/>
  <c r="R287" i="4"/>
  <c r="P287" i="4"/>
  <c r="BK287" i="4"/>
  <c r="J287" i="4"/>
  <c r="BE287" i="4"/>
  <c r="BI285" i="4"/>
  <c r="BH285" i="4"/>
  <c r="BG285" i="4"/>
  <c r="BF285" i="4"/>
  <c r="T285" i="4"/>
  <c r="R285" i="4"/>
  <c r="P285" i="4"/>
  <c r="BK285" i="4"/>
  <c r="J285" i="4"/>
  <c r="BE285" i="4" s="1"/>
  <c r="BI282" i="4"/>
  <c r="BH282" i="4"/>
  <c r="BG282" i="4"/>
  <c r="BF282" i="4"/>
  <c r="T282" i="4"/>
  <c r="R282" i="4"/>
  <c r="P282" i="4"/>
  <c r="BK282" i="4"/>
  <c r="J282" i="4"/>
  <c r="BE282" i="4"/>
  <c r="BI280" i="4"/>
  <c r="BH280" i="4"/>
  <c r="BG280" i="4"/>
  <c r="BF280" i="4"/>
  <c r="T280" i="4"/>
  <c r="R280" i="4"/>
  <c r="P280" i="4"/>
  <c r="BK280" i="4"/>
  <c r="J280" i="4"/>
  <c r="BE280" i="4"/>
  <c r="BI278" i="4"/>
  <c r="BH278" i="4"/>
  <c r="BG278" i="4"/>
  <c r="BF278" i="4"/>
  <c r="T278" i="4"/>
  <c r="R278" i="4"/>
  <c r="P278" i="4"/>
  <c r="BK278" i="4"/>
  <c r="J278" i="4"/>
  <c r="BE278" i="4"/>
  <c r="BI276" i="4"/>
  <c r="BH276" i="4"/>
  <c r="BG276" i="4"/>
  <c r="BF276" i="4"/>
  <c r="T276" i="4"/>
  <c r="R276" i="4"/>
  <c r="P276" i="4"/>
  <c r="BK276" i="4"/>
  <c r="J276" i="4"/>
  <c r="BE276" i="4"/>
  <c r="BI274" i="4"/>
  <c r="BH274" i="4"/>
  <c r="BG274" i="4"/>
  <c r="BF274" i="4"/>
  <c r="T274" i="4"/>
  <c r="R274" i="4"/>
  <c r="P274" i="4"/>
  <c r="BK274" i="4"/>
  <c r="J274" i="4"/>
  <c r="BE274" i="4"/>
  <c r="BI272" i="4"/>
  <c r="BH272" i="4"/>
  <c r="BG272" i="4"/>
  <c r="BF272" i="4"/>
  <c r="T272" i="4"/>
  <c r="R272" i="4"/>
  <c r="P272" i="4"/>
  <c r="BK272" i="4"/>
  <c r="J272" i="4"/>
  <c r="BE272" i="4"/>
  <c r="BI270" i="4"/>
  <c r="BH270" i="4"/>
  <c r="BG270" i="4"/>
  <c r="BF270" i="4"/>
  <c r="T270" i="4"/>
  <c r="R270" i="4"/>
  <c r="P270" i="4"/>
  <c r="BK270" i="4"/>
  <c r="J270" i="4"/>
  <c r="BE270" i="4"/>
  <c r="BI269" i="4"/>
  <c r="BH269" i="4"/>
  <c r="BG269" i="4"/>
  <c r="BF269" i="4"/>
  <c r="T269" i="4"/>
  <c r="R269" i="4"/>
  <c r="P269" i="4"/>
  <c r="BK269" i="4"/>
  <c r="J269" i="4"/>
  <c r="BE269" i="4"/>
  <c r="BI267" i="4"/>
  <c r="BH267" i="4"/>
  <c r="BG267" i="4"/>
  <c r="BF267" i="4"/>
  <c r="T267" i="4"/>
  <c r="R267" i="4"/>
  <c r="P267" i="4"/>
  <c r="BK267" i="4"/>
  <c r="J267" i="4"/>
  <c r="BE267" i="4"/>
  <c r="BI266" i="4"/>
  <c r="BH266" i="4"/>
  <c r="BG266" i="4"/>
  <c r="BF266" i="4"/>
  <c r="T266" i="4"/>
  <c r="R266" i="4"/>
  <c r="P266" i="4"/>
  <c r="BK266" i="4"/>
  <c r="J266" i="4"/>
  <c r="BE266" i="4"/>
  <c r="BI265" i="4"/>
  <c r="BH265" i="4"/>
  <c r="BG265" i="4"/>
  <c r="BF265" i="4"/>
  <c r="T265" i="4"/>
  <c r="R265" i="4"/>
  <c r="P265" i="4"/>
  <c r="BK265" i="4"/>
  <c r="J265" i="4"/>
  <c r="BE265" i="4"/>
  <c r="BI264" i="4"/>
  <c r="BH264" i="4"/>
  <c r="BG264" i="4"/>
  <c r="BF264" i="4"/>
  <c r="T264" i="4"/>
  <c r="R264" i="4"/>
  <c r="P264" i="4"/>
  <c r="BK264" i="4"/>
  <c r="J264" i="4"/>
  <c r="BE264" i="4"/>
  <c r="BI262" i="4"/>
  <c r="BH262" i="4"/>
  <c r="BG262" i="4"/>
  <c r="BF262" i="4"/>
  <c r="T262" i="4"/>
  <c r="R262" i="4"/>
  <c r="P262" i="4"/>
  <c r="BK262" i="4"/>
  <c r="J262" i="4"/>
  <c r="BE262" i="4"/>
  <c r="BI260" i="4"/>
  <c r="BH260" i="4"/>
  <c r="BG260" i="4"/>
  <c r="BF260" i="4"/>
  <c r="T260" i="4"/>
  <c r="R260" i="4"/>
  <c r="P260" i="4"/>
  <c r="BK260" i="4"/>
  <c r="J260" i="4"/>
  <c r="BE260" i="4"/>
  <c r="BI258" i="4"/>
  <c r="BH258" i="4"/>
  <c r="BG258" i="4"/>
  <c r="BF258" i="4"/>
  <c r="T258" i="4"/>
  <c r="R258" i="4"/>
  <c r="P258" i="4"/>
  <c r="BK258" i="4"/>
  <c r="J258" i="4"/>
  <c r="BE258" i="4"/>
  <c r="BI256" i="4"/>
  <c r="BH256" i="4"/>
  <c r="BG256" i="4"/>
  <c r="BF256" i="4"/>
  <c r="T256" i="4"/>
  <c r="T255" i="4"/>
  <c r="R256" i="4"/>
  <c r="R255" i="4"/>
  <c r="P256" i="4"/>
  <c r="P255" i="4"/>
  <c r="BK256" i="4"/>
  <c r="BK255" i="4"/>
  <c r="J255" i="4" s="1"/>
  <c r="J62" i="4" s="1"/>
  <c r="J256" i="4"/>
  <c r="BE256" i="4" s="1"/>
  <c r="BI252" i="4"/>
  <c r="BH252" i="4"/>
  <c r="BG252" i="4"/>
  <c r="BF252" i="4"/>
  <c r="T252" i="4"/>
  <c r="R252" i="4"/>
  <c r="P252" i="4"/>
  <c r="BK252" i="4"/>
  <c r="J252" i="4"/>
  <c r="BE252" i="4"/>
  <c r="BI248" i="4"/>
  <c r="BH248" i="4"/>
  <c r="BG248" i="4"/>
  <c r="BF248" i="4"/>
  <c r="T248" i="4"/>
  <c r="R248" i="4"/>
  <c r="P248" i="4"/>
  <c r="BK248" i="4"/>
  <c r="J248" i="4"/>
  <c r="BE248" i="4"/>
  <c r="BI247" i="4"/>
  <c r="BH247" i="4"/>
  <c r="BG247" i="4"/>
  <c r="BF247" i="4"/>
  <c r="T247" i="4"/>
  <c r="R247" i="4"/>
  <c r="P247" i="4"/>
  <c r="BK247" i="4"/>
  <c r="J247" i="4"/>
  <c r="BE247" i="4"/>
  <c r="BI244" i="4"/>
  <c r="BH244" i="4"/>
  <c r="BG244" i="4"/>
  <c r="BF244" i="4"/>
  <c r="T244" i="4"/>
  <c r="R244" i="4"/>
  <c r="P244" i="4"/>
  <c r="BK244" i="4"/>
  <c r="J244" i="4"/>
  <c r="BE244" i="4"/>
  <c r="BI240" i="4"/>
  <c r="BH240" i="4"/>
  <c r="BG240" i="4"/>
  <c r="BF240" i="4"/>
  <c r="T240" i="4"/>
  <c r="R240" i="4"/>
  <c r="P240" i="4"/>
  <c r="BK240" i="4"/>
  <c r="J240" i="4"/>
  <c r="BE240" i="4"/>
  <c r="BI236" i="4"/>
  <c r="BH236" i="4"/>
  <c r="BG236" i="4"/>
  <c r="BF236" i="4"/>
  <c r="T236" i="4"/>
  <c r="R236" i="4"/>
  <c r="P236" i="4"/>
  <c r="BK236" i="4"/>
  <c r="J236" i="4"/>
  <c r="BE236" i="4"/>
  <c r="BI230" i="4"/>
  <c r="BH230" i="4"/>
  <c r="BG230" i="4"/>
  <c r="BF230" i="4"/>
  <c r="T230" i="4"/>
  <c r="R230" i="4"/>
  <c r="P230" i="4"/>
  <c r="BK230" i="4"/>
  <c r="J230" i="4"/>
  <c r="BE230" i="4"/>
  <c r="BI227" i="4"/>
  <c r="BH227" i="4"/>
  <c r="BG227" i="4"/>
  <c r="BF227" i="4"/>
  <c r="T227" i="4"/>
  <c r="T226" i="4"/>
  <c r="R227" i="4"/>
  <c r="R226" i="4"/>
  <c r="P227" i="4"/>
  <c r="P226" i="4"/>
  <c r="BK227" i="4"/>
  <c r="BK226" i="4"/>
  <c r="J226" i="4" s="1"/>
  <c r="J61" i="4" s="1"/>
  <c r="J227" i="4"/>
  <c r="BE227" i="4" s="1"/>
  <c r="BI221" i="4"/>
  <c r="BH221" i="4"/>
  <c r="BG221" i="4"/>
  <c r="BF221" i="4"/>
  <c r="T221" i="4"/>
  <c r="T220" i="4"/>
  <c r="R221" i="4"/>
  <c r="R220" i="4"/>
  <c r="P221" i="4"/>
  <c r="P220" i="4"/>
  <c r="BK221" i="4"/>
  <c r="BK220" i="4"/>
  <c r="J220" i="4" s="1"/>
  <c r="J60" i="4" s="1"/>
  <c r="J221" i="4"/>
  <c r="BE221" i="4" s="1"/>
  <c r="BI216" i="4"/>
  <c r="BH216" i="4"/>
  <c r="BG216" i="4"/>
  <c r="BF216" i="4"/>
  <c r="T216" i="4"/>
  <c r="R216" i="4"/>
  <c r="P216" i="4"/>
  <c r="BK216" i="4"/>
  <c r="J216" i="4"/>
  <c r="BE216" i="4"/>
  <c r="BI215" i="4"/>
  <c r="BH215" i="4"/>
  <c r="BG215" i="4"/>
  <c r="BF215" i="4"/>
  <c r="T215" i="4"/>
  <c r="R215" i="4"/>
  <c r="P215" i="4"/>
  <c r="BK215" i="4"/>
  <c r="J215" i="4"/>
  <c r="BE215" i="4"/>
  <c r="BI213" i="4"/>
  <c r="BH213" i="4"/>
  <c r="BG213" i="4"/>
  <c r="BF213" i="4"/>
  <c r="T213" i="4"/>
  <c r="T212" i="4"/>
  <c r="R213" i="4"/>
  <c r="R212" i="4"/>
  <c r="P213" i="4"/>
  <c r="P212" i="4"/>
  <c r="BK213" i="4"/>
  <c r="BK212" i="4"/>
  <c r="J212" i="4" s="1"/>
  <c r="J59" i="4" s="1"/>
  <c r="J213" i="4"/>
  <c r="BE213" i="4" s="1"/>
  <c r="BI210" i="4"/>
  <c r="BH210" i="4"/>
  <c r="BG210" i="4"/>
  <c r="BF210" i="4"/>
  <c r="T210" i="4"/>
  <c r="R210" i="4"/>
  <c r="P210" i="4"/>
  <c r="BK210" i="4"/>
  <c r="J210" i="4"/>
  <c r="BE210" i="4"/>
  <c r="BI204" i="4"/>
  <c r="BH204" i="4"/>
  <c r="BG204" i="4"/>
  <c r="BF204" i="4"/>
  <c r="T204" i="4"/>
  <c r="R204" i="4"/>
  <c r="P204" i="4"/>
  <c r="BK204" i="4"/>
  <c r="J204" i="4"/>
  <c r="BE204" i="4"/>
  <c r="BI198" i="4"/>
  <c r="BH198" i="4"/>
  <c r="BG198" i="4"/>
  <c r="BF198" i="4"/>
  <c r="T198" i="4"/>
  <c r="R198" i="4"/>
  <c r="P198" i="4"/>
  <c r="BK198" i="4"/>
  <c r="J198" i="4"/>
  <c r="BE198" i="4"/>
  <c r="BI196" i="4"/>
  <c r="BH196" i="4"/>
  <c r="BG196" i="4"/>
  <c r="BF196" i="4"/>
  <c r="T196" i="4"/>
  <c r="R196" i="4"/>
  <c r="P196" i="4"/>
  <c r="BK196" i="4"/>
  <c r="J196" i="4"/>
  <c r="BE196" i="4"/>
  <c r="BI189" i="4"/>
  <c r="BH189" i="4"/>
  <c r="BG189" i="4"/>
  <c r="BF189" i="4"/>
  <c r="T189" i="4"/>
  <c r="R189" i="4"/>
  <c r="P189" i="4"/>
  <c r="BK189" i="4"/>
  <c r="J189" i="4"/>
  <c r="BE189" i="4"/>
  <c r="BI187" i="4"/>
  <c r="BH187" i="4"/>
  <c r="BG187" i="4"/>
  <c r="BF187" i="4"/>
  <c r="T187" i="4"/>
  <c r="R187" i="4"/>
  <c r="P187" i="4"/>
  <c r="BK187" i="4"/>
  <c r="J187" i="4"/>
  <c r="BE187" i="4"/>
  <c r="BI180" i="4"/>
  <c r="BH180" i="4"/>
  <c r="BG180" i="4"/>
  <c r="BF180" i="4"/>
  <c r="T180" i="4"/>
  <c r="R180" i="4"/>
  <c r="P180" i="4"/>
  <c r="BK180" i="4"/>
  <c r="J180" i="4"/>
  <c r="BE180" i="4"/>
  <c r="BI178" i="4"/>
  <c r="BH178" i="4"/>
  <c r="BG178" i="4"/>
  <c r="BF178" i="4"/>
  <c r="T178" i="4"/>
  <c r="R178" i="4"/>
  <c r="P178" i="4"/>
  <c r="BK178" i="4"/>
  <c r="J178" i="4"/>
  <c r="BE178" i="4"/>
  <c r="BI176" i="4"/>
  <c r="BH176" i="4"/>
  <c r="BG176" i="4"/>
  <c r="BF176" i="4"/>
  <c r="T176" i="4"/>
  <c r="R176" i="4"/>
  <c r="P176" i="4"/>
  <c r="BK176" i="4"/>
  <c r="J176" i="4"/>
  <c r="BE176" i="4"/>
  <c r="BI173" i="4"/>
  <c r="BH173" i="4"/>
  <c r="BG173" i="4"/>
  <c r="BF173" i="4"/>
  <c r="T173" i="4"/>
  <c r="R173" i="4"/>
  <c r="P173" i="4"/>
  <c r="BK173" i="4"/>
  <c r="J173" i="4"/>
  <c r="BE173" i="4"/>
  <c r="BI171" i="4"/>
  <c r="BH171" i="4"/>
  <c r="BG171" i="4"/>
  <c r="BF171" i="4"/>
  <c r="T171" i="4"/>
  <c r="R171" i="4"/>
  <c r="P171" i="4"/>
  <c r="BK171" i="4"/>
  <c r="J171" i="4"/>
  <c r="BE171" i="4"/>
  <c r="BI168" i="4"/>
  <c r="BH168" i="4"/>
  <c r="BG168" i="4"/>
  <c r="BF168" i="4"/>
  <c r="T168" i="4"/>
  <c r="R168" i="4"/>
  <c r="P168" i="4"/>
  <c r="BK168" i="4"/>
  <c r="J168" i="4"/>
  <c r="BE168" i="4"/>
  <c r="BI166" i="4"/>
  <c r="BH166" i="4"/>
  <c r="BG166" i="4"/>
  <c r="BF166" i="4"/>
  <c r="T166" i="4"/>
  <c r="R166" i="4"/>
  <c r="P166" i="4"/>
  <c r="BK166" i="4"/>
  <c r="J166" i="4"/>
  <c r="BE166" i="4"/>
  <c r="BI164" i="4"/>
  <c r="BH164" i="4"/>
  <c r="BG164" i="4"/>
  <c r="BF164" i="4"/>
  <c r="T164" i="4"/>
  <c r="R164" i="4"/>
  <c r="P164" i="4"/>
  <c r="BK164" i="4"/>
  <c r="J164" i="4"/>
  <c r="BE164" i="4"/>
  <c r="BI161" i="4"/>
  <c r="BH161" i="4"/>
  <c r="BG161" i="4"/>
  <c r="BF161" i="4"/>
  <c r="T161" i="4"/>
  <c r="R161" i="4"/>
  <c r="P161" i="4"/>
  <c r="BK161" i="4"/>
  <c r="J161" i="4"/>
  <c r="BE161" i="4"/>
  <c r="BI155" i="4"/>
  <c r="BH155" i="4"/>
  <c r="BG155" i="4"/>
  <c r="BF155" i="4"/>
  <c r="T155" i="4"/>
  <c r="R155" i="4"/>
  <c r="P155" i="4"/>
  <c r="BK155" i="4"/>
  <c r="J155" i="4"/>
  <c r="BE155" i="4"/>
  <c r="BI154" i="4"/>
  <c r="BH154" i="4"/>
  <c r="BG154" i="4"/>
  <c r="BF154" i="4"/>
  <c r="T154" i="4"/>
  <c r="R154" i="4"/>
  <c r="P154" i="4"/>
  <c r="BK154" i="4"/>
  <c r="J154" i="4"/>
  <c r="BE154" i="4"/>
  <c r="BI151" i="4"/>
  <c r="BH151" i="4"/>
  <c r="BG151" i="4"/>
  <c r="BF151" i="4"/>
  <c r="T151" i="4"/>
  <c r="R151" i="4"/>
  <c r="P151" i="4"/>
  <c r="BK151" i="4"/>
  <c r="J151" i="4"/>
  <c r="BE151" i="4"/>
  <c r="BI149" i="4"/>
  <c r="BH149" i="4"/>
  <c r="BG149" i="4"/>
  <c r="BF149" i="4"/>
  <c r="T149" i="4"/>
  <c r="R149" i="4"/>
  <c r="P149" i="4"/>
  <c r="BK149" i="4"/>
  <c r="J149" i="4"/>
  <c r="BE149" i="4"/>
  <c r="BI146" i="4"/>
  <c r="BH146" i="4"/>
  <c r="BG146" i="4"/>
  <c r="BF146" i="4"/>
  <c r="T146" i="4"/>
  <c r="R146" i="4"/>
  <c r="P146" i="4"/>
  <c r="BK146" i="4"/>
  <c r="J146" i="4"/>
  <c r="BE146" i="4"/>
  <c r="BI144" i="4"/>
  <c r="BH144" i="4"/>
  <c r="BG144" i="4"/>
  <c r="BF144" i="4"/>
  <c r="T144" i="4"/>
  <c r="R144" i="4"/>
  <c r="P144" i="4"/>
  <c r="BK144" i="4"/>
  <c r="J144" i="4"/>
  <c r="BE144" i="4"/>
  <c r="BI137" i="4"/>
  <c r="BH137" i="4"/>
  <c r="BG137" i="4"/>
  <c r="BF137" i="4"/>
  <c r="T137" i="4"/>
  <c r="R137" i="4"/>
  <c r="P137" i="4"/>
  <c r="BK137" i="4"/>
  <c r="J137" i="4"/>
  <c r="BE137" i="4"/>
  <c r="BI134" i="4"/>
  <c r="BH134" i="4"/>
  <c r="BG134" i="4"/>
  <c r="BF134" i="4"/>
  <c r="T134" i="4"/>
  <c r="R134" i="4"/>
  <c r="P134" i="4"/>
  <c r="BK134" i="4"/>
  <c r="J134" i="4"/>
  <c r="BE134" i="4"/>
  <c r="BI132" i="4"/>
  <c r="BH132" i="4"/>
  <c r="BG132" i="4"/>
  <c r="BF132" i="4"/>
  <c r="T132" i="4"/>
  <c r="R132" i="4"/>
  <c r="P132" i="4"/>
  <c r="BK132" i="4"/>
  <c r="J132" i="4"/>
  <c r="BE132" i="4"/>
  <c r="BI129" i="4"/>
  <c r="BH129" i="4"/>
  <c r="BG129" i="4"/>
  <c r="BF129" i="4"/>
  <c r="T129" i="4"/>
  <c r="R129" i="4"/>
  <c r="P129" i="4"/>
  <c r="BK129" i="4"/>
  <c r="J129" i="4"/>
  <c r="BE129" i="4"/>
  <c r="BI127" i="4"/>
  <c r="BH127" i="4"/>
  <c r="BG127" i="4"/>
  <c r="BF127" i="4"/>
  <c r="T127" i="4"/>
  <c r="R127" i="4"/>
  <c r="P127" i="4"/>
  <c r="BK127" i="4"/>
  <c r="J127" i="4"/>
  <c r="BE127" i="4"/>
  <c r="BI121" i="4"/>
  <c r="BH121" i="4"/>
  <c r="BG121" i="4"/>
  <c r="BF121" i="4"/>
  <c r="T121" i="4"/>
  <c r="R121" i="4"/>
  <c r="P121" i="4"/>
  <c r="BK121" i="4"/>
  <c r="J121" i="4"/>
  <c r="BE121" i="4"/>
  <c r="BI118" i="4"/>
  <c r="BH118" i="4"/>
  <c r="BG118" i="4"/>
  <c r="BF118" i="4"/>
  <c r="T118" i="4"/>
  <c r="R118" i="4"/>
  <c r="P118" i="4"/>
  <c r="BK118" i="4"/>
  <c r="J118" i="4"/>
  <c r="BE118" i="4"/>
  <c r="BI114" i="4"/>
  <c r="BH114" i="4"/>
  <c r="BG114" i="4"/>
  <c r="BF114" i="4"/>
  <c r="T114" i="4"/>
  <c r="R114" i="4"/>
  <c r="P114" i="4"/>
  <c r="BK114" i="4"/>
  <c r="J114" i="4"/>
  <c r="BE114" i="4"/>
  <c r="BI110" i="4"/>
  <c r="BH110" i="4"/>
  <c r="BG110" i="4"/>
  <c r="BF110" i="4"/>
  <c r="T110" i="4"/>
  <c r="R110" i="4"/>
  <c r="P110" i="4"/>
  <c r="BK110" i="4"/>
  <c r="J110" i="4"/>
  <c r="BE110" i="4"/>
  <c r="BI107" i="4"/>
  <c r="BH107" i="4"/>
  <c r="BG107" i="4"/>
  <c r="BF107" i="4"/>
  <c r="T107" i="4"/>
  <c r="R107" i="4"/>
  <c r="P107" i="4"/>
  <c r="BK107" i="4"/>
  <c r="J107" i="4"/>
  <c r="BE107" i="4"/>
  <c r="BI103" i="4"/>
  <c r="BH103" i="4"/>
  <c r="BG103" i="4"/>
  <c r="BF103" i="4"/>
  <c r="T103" i="4"/>
  <c r="R103" i="4"/>
  <c r="P103" i="4"/>
  <c r="BK103" i="4"/>
  <c r="J103" i="4"/>
  <c r="BE103" i="4"/>
  <c r="BI100" i="4"/>
  <c r="BH100" i="4"/>
  <c r="BG100" i="4"/>
  <c r="BF100" i="4"/>
  <c r="T100" i="4"/>
  <c r="R100" i="4"/>
  <c r="P100" i="4"/>
  <c r="BK100" i="4"/>
  <c r="J100" i="4"/>
  <c r="BE100" i="4"/>
  <c r="BI96" i="4"/>
  <c r="BH96" i="4"/>
  <c r="BG96" i="4"/>
  <c r="BF96" i="4"/>
  <c r="T96" i="4"/>
  <c r="R96" i="4"/>
  <c r="P96" i="4"/>
  <c r="BK96" i="4"/>
  <c r="J96" i="4"/>
  <c r="BE96" i="4"/>
  <c r="BI89" i="4"/>
  <c r="F34" i="4"/>
  <c r="BD54" i="1" s="1"/>
  <c r="BH89" i="4"/>
  <c r="F33" i="4" s="1"/>
  <c r="BC54" i="1" s="1"/>
  <c r="BG89" i="4"/>
  <c r="F32" i="4"/>
  <c r="BB54" i="1" s="1"/>
  <c r="BF89" i="4"/>
  <c r="F31" i="4" s="1"/>
  <c r="BA54" i="1" s="1"/>
  <c r="T89" i="4"/>
  <c r="T88" i="4"/>
  <c r="T87" i="4" s="1"/>
  <c r="T86" i="4" s="1"/>
  <c r="R89" i="4"/>
  <c r="R88" i="4"/>
  <c r="R87" i="4" s="1"/>
  <c r="R86" i="4" s="1"/>
  <c r="P89" i="4"/>
  <c r="P88" i="4"/>
  <c r="P87" i="4" s="1"/>
  <c r="P86" i="4" s="1"/>
  <c r="AU54" i="1" s="1"/>
  <c r="BK89" i="4"/>
  <c r="BK88" i="4" s="1"/>
  <c r="J89" i="4"/>
  <c r="BE89" i="4" s="1"/>
  <c r="J82" i="4"/>
  <c r="F82" i="4"/>
  <c r="F80" i="4"/>
  <c r="E78" i="4"/>
  <c r="J51" i="4"/>
  <c r="F51" i="4"/>
  <c r="F49" i="4"/>
  <c r="E47" i="4"/>
  <c r="J18" i="4"/>
  <c r="E18" i="4"/>
  <c r="F83" i="4" s="1"/>
  <c r="J17" i="4"/>
  <c r="J12" i="4"/>
  <c r="J80" i="4" s="1"/>
  <c r="E7" i="4"/>
  <c r="E45" i="4" s="1"/>
  <c r="E76" i="4"/>
  <c r="AY53" i="1"/>
  <c r="AX53" i="1"/>
  <c r="BI514" i="3"/>
  <c r="BH514" i="3"/>
  <c r="BG514" i="3"/>
  <c r="BF514" i="3"/>
  <c r="T514" i="3"/>
  <c r="R514" i="3"/>
  <c r="P514" i="3"/>
  <c r="BK514" i="3"/>
  <c r="J514" i="3"/>
  <c r="BE514" i="3" s="1"/>
  <c r="BI512" i="3"/>
  <c r="BH512" i="3"/>
  <c r="BG512" i="3"/>
  <c r="BF512" i="3"/>
  <c r="T512" i="3"/>
  <c r="R512" i="3"/>
  <c r="P512" i="3"/>
  <c r="BK512" i="3"/>
  <c r="J512" i="3"/>
  <c r="BE512" i="3" s="1"/>
  <c r="BI510" i="3"/>
  <c r="BH510" i="3"/>
  <c r="BG510" i="3"/>
  <c r="BF510" i="3"/>
  <c r="T510" i="3"/>
  <c r="R510" i="3"/>
  <c r="P510" i="3"/>
  <c r="BK510" i="3"/>
  <c r="J510" i="3"/>
  <c r="BE510" i="3" s="1"/>
  <c r="BI508" i="3"/>
  <c r="BH508" i="3"/>
  <c r="BG508" i="3"/>
  <c r="BF508" i="3"/>
  <c r="T508" i="3"/>
  <c r="R508" i="3"/>
  <c r="P508" i="3"/>
  <c r="BK508" i="3"/>
  <c r="J508" i="3"/>
  <c r="BE508" i="3" s="1"/>
  <c r="BI506" i="3"/>
  <c r="BH506" i="3"/>
  <c r="BG506" i="3"/>
  <c r="BF506" i="3"/>
  <c r="T506" i="3"/>
  <c r="T505" i="3" s="1"/>
  <c r="T504" i="3" s="1"/>
  <c r="R506" i="3"/>
  <c r="R505" i="3"/>
  <c r="R504" i="3" s="1"/>
  <c r="P506" i="3"/>
  <c r="P505" i="3" s="1"/>
  <c r="P504" i="3" s="1"/>
  <c r="BK506" i="3"/>
  <c r="BK505" i="3"/>
  <c r="J505" i="3" s="1"/>
  <c r="J66" i="3" s="1"/>
  <c r="BK504" i="3"/>
  <c r="J504" i="3" s="1"/>
  <c r="J65" i="3" s="1"/>
  <c r="J506" i="3"/>
  <c r="BE506" i="3" s="1"/>
  <c r="BI503" i="3"/>
  <c r="BH503" i="3"/>
  <c r="BG503" i="3"/>
  <c r="BF503" i="3"/>
  <c r="T503" i="3"/>
  <c r="R503" i="3"/>
  <c r="P503" i="3"/>
  <c r="BK503" i="3"/>
  <c r="J503" i="3"/>
  <c r="BE503" i="3" s="1"/>
  <c r="BI501" i="3"/>
  <c r="BH501" i="3"/>
  <c r="BG501" i="3"/>
  <c r="BF501" i="3"/>
  <c r="T501" i="3"/>
  <c r="R501" i="3"/>
  <c r="P501" i="3"/>
  <c r="BK501" i="3"/>
  <c r="J501" i="3"/>
  <c r="BE501" i="3" s="1"/>
  <c r="BI498" i="3"/>
  <c r="BH498" i="3"/>
  <c r="BG498" i="3"/>
  <c r="BF498" i="3"/>
  <c r="T498" i="3"/>
  <c r="T497" i="3" s="1"/>
  <c r="R498" i="3"/>
  <c r="R497" i="3" s="1"/>
  <c r="P498" i="3"/>
  <c r="P497" i="3" s="1"/>
  <c r="BK498" i="3"/>
  <c r="BK497" i="3" s="1"/>
  <c r="J497" i="3" s="1"/>
  <c r="J64" i="3" s="1"/>
  <c r="J498" i="3"/>
  <c r="BE498" i="3"/>
  <c r="BI492" i="3"/>
  <c r="BH492" i="3"/>
  <c r="BG492" i="3"/>
  <c r="BF492" i="3"/>
  <c r="T492" i="3"/>
  <c r="R492" i="3"/>
  <c r="P492" i="3"/>
  <c r="BK492" i="3"/>
  <c r="J492" i="3"/>
  <c r="BE492" i="3" s="1"/>
  <c r="BI490" i="3"/>
  <c r="BH490" i="3"/>
  <c r="BG490" i="3"/>
  <c r="BF490" i="3"/>
  <c r="T490" i="3"/>
  <c r="R490" i="3"/>
  <c r="P490" i="3"/>
  <c r="BK490" i="3"/>
  <c r="J490" i="3"/>
  <c r="BE490" i="3" s="1"/>
  <c r="BI489" i="3"/>
  <c r="BH489" i="3"/>
  <c r="BG489" i="3"/>
  <c r="BF489" i="3"/>
  <c r="T489" i="3"/>
  <c r="R489" i="3"/>
  <c r="P489" i="3"/>
  <c r="BK489" i="3"/>
  <c r="J489" i="3"/>
  <c r="BE489" i="3" s="1"/>
  <c r="BI484" i="3"/>
  <c r="BH484" i="3"/>
  <c r="BG484" i="3"/>
  <c r="BF484" i="3"/>
  <c r="T484" i="3"/>
  <c r="T483" i="3" s="1"/>
  <c r="R484" i="3"/>
  <c r="R483" i="3" s="1"/>
  <c r="P484" i="3"/>
  <c r="BK484" i="3"/>
  <c r="J484" i="3"/>
  <c r="BE484" i="3"/>
  <c r="BI482" i="3"/>
  <c r="BH482" i="3"/>
  <c r="BG482" i="3"/>
  <c r="BF482" i="3"/>
  <c r="T482" i="3"/>
  <c r="R482" i="3"/>
  <c r="P482" i="3"/>
  <c r="BK482" i="3"/>
  <c r="J482" i="3"/>
  <c r="BE482" i="3" s="1"/>
  <c r="BI480" i="3"/>
  <c r="BH480" i="3"/>
  <c r="BG480" i="3"/>
  <c r="BF480" i="3"/>
  <c r="T480" i="3"/>
  <c r="R480" i="3"/>
  <c r="P480" i="3"/>
  <c r="BK480" i="3"/>
  <c r="J480" i="3"/>
  <c r="BE480" i="3" s="1"/>
  <c r="BI478" i="3"/>
  <c r="BH478" i="3"/>
  <c r="BG478" i="3"/>
  <c r="BF478" i="3"/>
  <c r="T478" i="3"/>
  <c r="R478" i="3"/>
  <c r="P478" i="3"/>
  <c r="BK478" i="3"/>
  <c r="J478" i="3"/>
  <c r="BE478" i="3" s="1"/>
  <c r="BI476" i="3"/>
  <c r="BH476" i="3"/>
  <c r="BG476" i="3"/>
  <c r="BF476" i="3"/>
  <c r="T476" i="3"/>
  <c r="R476" i="3"/>
  <c r="P476" i="3"/>
  <c r="BK476" i="3"/>
  <c r="J476" i="3"/>
  <c r="BE476" i="3" s="1"/>
  <c r="BI474" i="3"/>
  <c r="BH474" i="3"/>
  <c r="BG474" i="3"/>
  <c r="BF474" i="3"/>
  <c r="T474" i="3"/>
  <c r="R474" i="3"/>
  <c r="P474" i="3"/>
  <c r="BK474" i="3"/>
  <c r="J474" i="3"/>
  <c r="BE474" i="3" s="1"/>
  <c r="BI473" i="3"/>
  <c r="BH473" i="3"/>
  <c r="BG473" i="3"/>
  <c r="BF473" i="3"/>
  <c r="T473" i="3"/>
  <c r="R473" i="3"/>
  <c r="P473" i="3"/>
  <c r="BK473" i="3"/>
  <c r="J473" i="3"/>
  <c r="BE473" i="3" s="1"/>
  <c r="BI472" i="3"/>
  <c r="BH472" i="3"/>
  <c r="BG472" i="3"/>
  <c r="BF472" i="3"/>
  <c r="T472" i="3"/>
  <c r="R472" i="3"/>
  <c r="P472" i="3"/>
  <c r="BK472" i="3"/>
  <c r="J472" i="3"/>
  <c r="BE472" i="3" s="1"/>
  <c r="BI471" i="3"/>
  <c r="BH471" i="3"/>
  <c r="BG471" i="3"/>
  <c r="BF471" i="3"/>
  <c r="T471" i="3"/>
  <c r="R471" i="3"/>
  <c r="P471" i="3"/>
  <c r="BK471" i="3"/>
  <c r="J471" i="3"/>
  <c r="BE471" i="3" s="1"/>
  <c r="BI470" i="3"/>
  <c r="BH470" i="3"/>
  <c r="BG470" i="3"/>
  <c r="BF470" i="3"/>
  <c r="T470" i="3"/>
  <c r="R470" i="3"/>
  <c r="P470" i="3"/>
  <c r="BK470" i="3"/>
  <c r="J470" i="3"/>
  <c r="BE470" i="3" s="1"/>
  <c r="BI469" i="3"/>
  <c r="BH469" i="3"/>
  <c r="BG469" i="3"/>
  <c r="BF469" i="3"/>
  <c r="T469" i="3"/>
  <c r="R469" i="3"/>
  <c r="P469" i="3"/>
  <c r="BK469" i="3"/>
  <c r="J469" i="3"/>
  <c r="BE469" i="3" s="1"/>
  <c r="BI467" i="3"/>
  <c r="BH467" i="3"/>
  <c r="BG467" i="3"/>
  <c r="BF467" i="3"/>
  <c r="T467" i="3"/>
  <c r="R467" i="3"/>
  <c r="P467" i="3"/>
  <c r="BK467" i="3"/>
  <c r="J467" i="3"/>
  <c r="BE467" i="3" s="1"/>
  <c r="BI465" i="3"/>
  <c r="BH465" i="3"/>
  <c r="BG465" i="3"/>
  <c r="BF465" i="3"/>
  <c r="T465" i="3"/>
  <c r="R465" i="3"/>
  <c r="P465" i="3"/>
  <c r="BK465" i="3"/>
  <c r="J465" i="3"/>
  <c r="BE465" i="3" s="1"/>
  <c r="BI462" i="3"/>
  <c r="BH462" i="3"/>
  <c r="BG462" i="3"/>
  <c r="BF462" i="3"/>
  <c r="T462" i="3"/>
  <c r="R462" i="3"/>
  <c r="P462" i="3"/>
  <c r="BK462" i="3"/>
  <c r="J462" i="3"/>
  <c r="BE462" i="3" s="1"/>
  <c r="BI461" i="3"/>
  <c r="BH461" i="3"/>
  <c r="BG461" i="3"/>
  <c r="BF461" i="3"/>
  <c r="T461" i="3"/>
  <c r="R461" i="3"/>
  <c r="P461" i="3"/>
  <c r="BK461" i="3"/>
  <c r="J461" i="3"/>
  <c r="BE461" i="3" s="1"/>
  <c r="BI460" i="3"/>
  <c r="BH460" i="3"/>
  <c r="BG460" i="3"/>
  <c r="BF460" i="3"/>
  <c r="T460" i="3"/>
  <c r="R460" i="3"/>
  <c r="P460" i="3"/>
  <c r="BK460" i="3"/>
  <c r="J460" i="3"/>
  <c r="BE460" i="3" s="1"/>
  <c r="BI458" i="3"/>
  <c r="BH458" i="3"/>
  <c r="BG458" i="3"/>
  <c r="BF458" i="3"/>
  <c r="T458" i="3"/>
  <c r="R458" i="3"/>
  <c r="P458" i="3"/>
  <c r="BK458" i="3"/>
  <c r="J458" i="3"/>
  <c r="BE458" i="3" s="1"/>
  <c r="BI457" i="3"/>
  <c r="BH457" i="3"/>
  <c r="BG457" i="3"/>
  <c r="BF457" i="3"/>
  <c r="T457" i="3"/>
  <c r="R457" i="3"/>
  <c r="P457" i="3"/>
  <c r="BK457" i="3"/>
  <c r="J457" i="3"/>
  <c r="BE457" i="3" s="1"/>
  <c r="BI455" i="3"/>
  <c r="BH455" i="3"/>
  <c r="BG455" i="3"/>
  <c r="BF455" i="3"/>
  <c r="T455" i="3"/>
  <c r="R455" i="3"/>
  <c r="P455" i="3"/>
  <c r="BK455" i="3"/>
  <c r="J455" i="3"/>
  <c r="BE455" i="3" s="1"/>
  <c r="BI453" i="3"/>
  <c r="BH453" i="3"/>
  <c r="BG453" i="3"/>
  <c r="BF453" i="3"/>
  <c r="T453" i="3"/>
  <c r="R453" i="3"/>
  <c r="P453" i="3"/>
  <c r="BK453" i="3"/>
  <c r="J453" i="3"/>
  <c r="BE453" i="3" s="1"/>
  <c r="BI451" i="3"/>
  <c r="BH451" i="3"/>
  <c r="BG451" i="3"/>
  <c r="BF451" i="3"/>
  <c r="T451" i="3"/>
  <c r="R451" i="3"/>
  <c r="P451" i="3"/>
  <c r="BK451" i="3"/>
  <c r="J451" i="3"/>
  <c r="BE451" i="3"/>
  <c r="BI449" i="3"/>
  <c r="BH449" i="3"/>
  <c r="BG449" i="3"/>
  <c r="BF449" i="3"/>
  <c r="T449" i="3"/>
  <c r="R449" i="3"/>
  <c r="P449" i="3"/>
  <c r="BK449" i="3"/>
  <c r="J449" i="3"/>
  <c r="BE449" i="3" s="1"/>
  <c r="BI448" i="3"/>
  <c r="BH448" i="3"/>
  <c r="BG448" i="3"/>
  <c r="BF448" i="3"/>
  <c r="T448" i="3"/>
  <c r="R448" i="3"/>
  <c r="P448" i="3"/>
  <c r="BK448" i="3"/>
  <c r="J448" i="3"/>
  <c r="BE448" i="3"/>
  <c r="BI447" i="3"/>
  <c r="BH447" i="3"/>
  <c r="BG447" i="3"/>
  <c r="BF447" i="3"/>
  <c r="T447" i="3"/>
  <c r="T446" i="3" s="1"/>
  <c r="R447" i="3"/>
  <c r="R446" i="3"/>
  <c r="P447" i="3"/>
  <c r="P446" i="3" s="1"/>
  <c r="BK447" i="3"/>
  <c r="BK446" i="3"/>
  <c r="J446" i="3"/>
  <c r="J62" i="3" s="1"/>
  <c r="J447" i="3"/>
  <c r="BE447" i="3"/>
  <c r="BI433" i="3"/>
  <c r="BH433" i="3"/>
  <c r="BG433" i="3"/>
  <c r="BF433" i="3"/>
  <c r="T433" i="3"/>
  <c r="R433" i="3"/>
  <c r="P433" i="3"/>
  <c r="BK433" i="3"/>
  <c r="J433" i="3"/>
  <c r="BE433" i="3" s="1"/>
  <c r="BI427" i="3"/>
  <c r="BH427" i="3"/>
  <c r="BG427" i="3"/>
  <c r="BF427" i="3"/>
  <c r="T427" i="3"/>
  <c r="R427" i="3"/>
  <c r="P427" i="3"/>
  <c r="BK427" i="3"/>
  <c r="J427" i="3"/>
  <c r="BE427" i="3"/>
  <c r="BI421" i="3"/>
  <c r="BH421" i="3"/>
  <c r="BG421" i="3"/>
  <c r="BF421" i="3"/>
  <c r="T421" i="3"/>
  <c r="R421" i="3"/>
  <c r="P421" i="3"/>
  <c r="BK421" i="3"/>
  <c r="J421" i="3"/>
  <c r="BE421" i="3" s="1"/>
  <c r="BI416" i="3"/>
  <c r="BH416" i="3"/>
  <c r="BG416" i="3"/>
  <c r="BF416" i="3"/>
  <c r="T416" i="3"/>
  <c r="R416" i="3"/>
  <c r="P416" i="3"/>
  <c r="BK416" i="3"/>
  <c r="J416" i="3"/>
  <c r="BE416" i="3"/>
  <c r="BI410" i="3"/>
  <c r="BH410" i="3"/>
  <c r="BG410" i="3"/>
  <c r="BF410" i="3"/>
  <c r="T410" i="3"/>
  <c r="T404" i="3" s="1"/>
  <c r="R410" i="3"/>
  <c r="P410" i="3"/>
  <c r="BK410" i="3"/>
  <c r="J410" i="3"/>
  <c r="BE410" i="3" s="1"/>
  <c r="J30" i="3" s="1"/>
  <c r="AV53" i="1" s="1"/>
  <c r="BI405" i="3"/>
  <c r="BH405" i="3"/>
  <c r="BG405" i="3"/>
  <c r="BF405" i="3"/>
  <c r="T405" i="3"/>
  <c r="R405" i="3"/>
  <c r="R404" i="3" s="1"/>
  <c r="P405" i="3"/>
  <c r="P404" i="3"/>
  <c r="BK405" i="3"/>
  <c r="BK404" i="3" s="1"/>
  <c r="J404" i="3" s="1"/>
  <c r="J61" i="3" s="1"/>
  <c r="J405" i="3"/>
  <c r="BE405" i="3"/>
  <c r="BI399" i="3"/>
  <c r="BH399" i="3"/>
  <c r="BG399" i="3"/>
  <c r="BF399" i="3"/>
  <c r="T399" i="3"/>
  <c r="R399" i="3"/>
  <c r="P399" i="3"/>
  <c r="BK399" i="3"/>
  <c r="J399" i="3"/>
  <c r="BE399" i="3"/>
  <c r="BI388" i="3"/>
  <c r="BH388" i="3"/>
  <c r="BG388" i="3"/>
  <c r="BF388" i="3"/>
  <c r="T388" i="3"/>
  <c r="R388" i="3"/>
  <c r="P388" i="3"/>
  <c r="BK388" i="3"/>
  <c r="J388" i="3"/>
  <c r="BE388" i="3" s="1"/>
  <c r="BI387" i="3"/>
  <c r="BH387" i="3"/>
  <c r="BG387" i="3"/>
  <c r="BF387" i="3"/>
  <c r="T387" i="3"/>
  <c r="R387" i="3"/>
  <c r="P387" i="3"/>
  <c r="BK387" i="3"/>
  <c r="J387" i="3"/>
  <c r="BE387" i="3"/>
  <c r="BI382" i="3"/>
  <c r="BH382" i="3"/>
  <c r="BG382" i="3"/>
  <c r="BF382" i="3"/>
  <c r="T382" i="3"/>
  <c r="T381" i="3" s="1"/>
  <c r="R382" i="3"/>
  <c r="R381" i="3"/>
  <c r="P382" i="3"/>
  <c r="P381" i="3" s="1"/>
  <c r="BK382" i="3"/>
  <c r="BK381" i="3"/>
  <c r="J381" i="3" s="1"/>
  <c r="J60" i="3" s="1"/>
  <c r="J382" i="3"/>
  <c r="BE382" i="3" s="1"/>
  <c r="BI377" i="3"/>
  <c r="BH377" i="3"/>
  <c r="BG377" i="3"/>
  <c r="BF377" i="3"/>
  <c r="T377" i="3"/>
  <c r="T376" i="3" s="1"/>
  <c r="R377" i="3"/>
  <c r="R376" i="3"/>
  <c r="P377" i="3"/>
  <c r="P376" i="3" s="1"/>
  <c r="BK377" i="3"/>
  <c r="BK376" i="3"/>
  <c r="J376" i="3" s="1"/>
  <c r="J59" i="3" s="1"/>
  <c r="J377" i="3"/>
  <c r="BE377" i="3" s="1"/>
  <c r="BI371" i="3"/>
  <c r="BH371" i="3"/>
  <c r="BG371" i="3"/>
  <c r="BF371" i="3"/>
  <c r="T371" i="3"/>
  <c r="R371" i="3"/>
  <c r="P371" i="3"/>
  <c r="BK371" i="3"/>
  <c r="J371" i="3"/>
  <c r="BE371" i="3"/>
  <c r="BI369" i="3"/>
  <c r="BH369" i="3"/>
  <c r="BG369" i="3"/>
  <c r="BF369" i="3"/>
  <c r="T369" i="3"/>
  <c r="R369" i="3"/>
  <c r="P369" i="3"/>
  <c r="BK369" i="3"/>
  <c r="J369" i="3"/>
  <c r="BE369" i="3"/>
  <c r="BI364" i="3"/>
  <c r="BH364" i="3"/>
  <c r="BG364" i="3"/>
  <c r="BF364" i="3"/>
  <c r="T364" i="3"/>
  <c r="R364" i="3"/>
  <c r="P364" i="3"/>
  <c r="BK364" i="3"/>
  <c r="J364" i="3"/>
  <c r="BE364" i="3"/>
  <c r="BI362" i="3"/>
  <c r="BH362" i="3"/>
  <c r="BG362" i="3"/>
  <c r="BF362" i="3"/>
  <c r="T362" i="3"/>
  <c r="R362" i="3"/>
  <c r="P362" i="3"/>
  <c r="BK362" i="3"/>
  <c r="J362" i="3"/>
  <c r="BE362" i="3"/>
  <c r="BI349" i="3"/>
  <c r="BH349" i="3"/>
  <c r="BG349" i="3"/>
  <c r="BF349" i="3"/>
  <c r="T349" i="3"/>
  <c r="R349" i="3"/>
  <c r="P349" i="3"/>
  <c r="BK349" i="3"/>
  <c r="J349" i="3"/>
  <c r="BE349" i="3"/>
  <c r="BI347" i="3"/>
  <c r="BH347" i="3"/>
  <c r="BG347" i="3"/>
  <c r="BF347" i="3"/>
  <c r="T347" i="3"/>
  <c r="R347" i="3"/>
  <c r="P347" i="3"/>
  <c r="BK347" i="3"/>
  <c r="J347" i="3"/>
  <c r="BE347" i="3"/>
  <c r="BI336" i="3"/>
  <c r="BH336" i="3"/>
  <c r="BG336" i="3"/>
  <c r="BF336" i="3"/>
  <c r="T336" i="3"/>
  <c r="R336" i="3"/>
  <c r="P336" i="3"/>
  <c r="BK336" i="3"/>
  <c r="J336" i="3"/>
  <c r="BE336" i="3"/>
  <c r="BI334" i="3"/>
  <c r="BH334" i="3"/>
  <c r="BG334" i="3"/>
  <c r="BF334" i="3"/>
  <c r="T334" i="3"/>
  <c r="R334" i="3"/>
  <c r="P334" i="3"/>
  <c r="BK334" i="3"/>
  <c r="J334" i="3"/>
  <c r="BE334" i="3"/>
  <c r="BI332" i="3"/>
  <c r="BH332" i="3"/>
  <c r="BG332" i="3"/>
  <c r="BF332" i="3"/>
  <c r="T332" i="3"/>
  <c r="R332" i="3"/>
  <c r="P332" i="3"/>
  <c r="BK332" i="3"/>
  <c r="J332" i="3"/>
  <c r="BE332" i="3"/>
  <c r="BI330" i="3"/>
  <c r="BH330" i="3"/>
  <c r="BG330" i="3"/>
  <c r="BF330" i="3"/>
  <c r="T330" i="3"/>
  <c r="R330" i="3"/>
  <c r="P330" i="3"/>
  <c r="BK330" i="3"/>
  <c r="J330" i="3"/>
  <c r="BE330" i="3"/>
  <c r="BI328" i="3"/>
  <c r="BH328" i="3"/>
  <c r="BG328" i="3"/>
  <c r="BF328" i="3"/>
  <c r="T328" i="3"/>
  <c r="R328" i="3"/>
  <c r="P328" i="3"/>
  <c r="BK328" i="3"/>
  <c r="J328" i="3"/>
  <c r="BE328" i="3"/>
  <c r="BI326" i="3"/>
  <c r="BH326" i="3"/>
  <c r="BG326" i="3"/>
  <c r="BF326" i="3"/>
  <c r="T326" i="3"/>
  <c r="R326" i="3"/>
  <c r="P326" i="3"/>
  <c r="BK326" i="3"/>
  <c r="J326" i="3"/>
  <c r="BE326" i="3"/>
  <c r="BI301" i="3"/>
  <c r="BH301" i="3"/>
  <c r="BG301" i="3"/>
  <c r="BF301" i="3"/>
  <c r="T301" i="3"/>
  <c r="R301" i="3"/>
  <c r="P301" i="3"/>
  <c r="BK301" i="3"/>
  <c r="J301" i="3"/>
  <c r="BE301" i="3"/>
  <c r="BI267" i="3"/>
  <c r="BH267" i="3"/>
  <c r="BG267" i="3"/>
  <c r="BF267" i="3"/>
  <c r="T267" i="3"/>
  <c r="R267" i="3"/>
  <c r="P267" i="3"/>
  <c r="BK267" i="3"/>
  <c r="J267" i="3"/>
  <c r="BE267" i="3"/>
  <c r="BI242" i="3"/>
  <c r="BH242" i="3"/>
  <c r="BG242" i="3"/>
  <c r="BF242" i="3"/>
  <c r="T242" i="3"/>
  <c r="R242" i="3"/>
  <c r="P242" i="3"/>
  <c r="BK242" i="3"/>
  <c r="J242" i="3"/>
  <c r="BE242" i="3"/>
  <c r="BI208" i="3"/>
  <c r="BH208" i="3"/>
  <c r="BG208" i="3"/>
  <c r="BF208" i="3"/>
  <c r="T208" i="3"/>
  <c r="R208" i="3"/>
  <c r="P208" i="3"/>
  <c r="BK208" i="3"/>
  <c r="J208" i="3"/>
  <c r="BE208" i="3"/>
  <c r="BI202" i="3"/>
  <c r="BH202" i="3"/>
  <c r="BG202" i="3"/>
  <c r="BF202" i="3"/>
  <c r="T202" i="3"/>
  <c r="R202" i="3"/>
  <c r="P202" i="3"/>
  <c r="BK202" i="3"/>
  <c r="J202" i="3"/>
  <c r="BE202" i="3"/>
  <c r="BI189" i="3"/>
  <c r="BH189" i="3"/>
  <c r="BG189" i="3"/>
  <c r="BF189" i="3"/>
  <c r="T189" i="3"/>
  <c r="R189" i="3"/>
  <c r="P189" i="3"/>
  <c r="BK189" i="3"/>
  <c r="J189" i="3"/>
  <c r="BE189" i="3"/>
  <c r="BI188" i="3"/>
  <c r="BH188" i="3"/>
  <c r="BG188" i="3"/>
  <c r="BF188" i="3"/>
  <c r="T188" i="3"/>
  <c r="R188" i="3"/>
  <c r="P188" i="3"/>
  <c r="BK188" i="3"/>
  <c r="J188" i="3"/>
  <c r="BE188" i="3"/>
  <c r="BI185" i="3"/>
  <c r="BH185" i="3"/>
  <c r="BG185" i="3"/>
  <c r="BF185" i="3"/>
  <c r="T185" i="3"/>
  <c r="R185" i="3"/>
  <c r="P185" i="3"/>
  <c r="BK185" i="3"/>
  <c r="J185" i="3"/>
  <c r="BE185" i="3"/>
  <c r="BI182" i="3"/>
  <c r="BH182" i="3"/>
  <c r="BG182" i="3"/>
  <c r="BF182" i="3"/>
  <c r="T182" i="3"/>
  <c r="R182" i="3"/>
  <c r="P182" i="3"/>
  <c r="BK182" i="3"/>
  <c r="J182" i="3"/>
  <c r="BE182" i="3"/>
  <c r="BI180" i="3"/>
  <c r="BH180" i="3"/>
  <c r="BG180" i="3"/>
  <c r="BF180" i="3"/>
  <c r="T180" i="3"/>
  <c r="R180" i="3"/>
  <c r="P180" i="3"/>
  <c r="BK180" i="3"/>
  <c r="J180" i="3"/>
  <c r="BE180" i="3"/>
  <c r="BI177" i="3"/>
  <c r="BH177" i="3"/>
  <c r="BG177" i="3"/>
  <c r="BF177" i="3"/>
  <c r="T177" i="3"/>
  <c r="R177" i="3"/>
  <c r="P177" i="3"/>
  <c r="BK177" i="3"/>
  <c r="J177" i="3"/>
  <c r="BE177" i="3"/>
  <c r="BI175" i="3"/>
  <c r="BH175" i="3"/>
  <c r="BG175" i="3"/>
  <c r="BF175" i="3"/>
  <c r="T175" i="3"/>
  <c r="R175" i="3"/>
  <c r="P175" i="3"/>
  <c r="BK175" i="3"/>
  <c r="J175" i="3"/>
  <c r="BE175" i="3"/>
  <c r="BI161" i="3"/>
  <c r="BH161" i="3"/>
  <c r="BG161" i="3"/>
  <c r="BF161" i="3"/>
  <c r="T161" i="3"/>
  <c r="R161" i="3"/>
  <c r="P161" i="3"/>
  <c r="BK161" i="3"/>
  <c r="J161" i="3"/>
  <c r="BE161" i="3"/>
  <c r="BI155" i="3"/>
  <c r="BH155" i="3"/>
  <c r="BG155" i="3"/>
  <c r="BF155" i="3"/>
  <c r="T155" i="3"/>
  <c r="R155" i="3"/>
  <c r="P155" i="3"/>
  <c r="BK155" i="3"/>
  <c r="J155" i="3"/>
  <c r="BE155" i="3"/>
  <c r="BI146" i="3"/>
  <c r="BH146" i="3"/>
  <c r="BG146" i="3"/>
  <c r="BF146" i="3"/>
  <c r="T146" i="3"/>
  <c r="R146" i="3"/>
  <c r="P146" i="3"/>
  <c r="BK146" i="3"/>
  <c r="J146" i="3"/>
  <c r="BE146" i="3"/>
  <c r="BI142" i="3"/>
  <c r="BH142" i="3"/>
  <c r="BG142" i="3"/>
  <c r="BF142" i="3"/>
  <c r="T142" i="3"/>
  <c r="R142" i="3"/>
  <c r="P142" i="3"/>
  <c r="BK142" i="3"/>
  <c r="J142" i="3"/>
  <c r="BE142" i="3"/>
  <c r="BI138" i="3"/>
  <c r="BH138" i="3"/>
  <c r="BG138" i="3"/>
  <c r="BF138" i="3"/>
  <c r="T138" i="3"/>
  <c r="R138" i="3"/>
  <c r="P138" i="3"/>
  <c r="BK138" i="3"/>
  <c r="J138" i="3"/>
  <c r="BE138" i="3"/>
  <c r="BI134" i="3"/>
  <c r="BH134" i="3"/>
  <c r="BG134" i="3"/>
  <c r="BF134" i="3"/>
  <c r="T134" i="3"/>
  <c r="R134" i="3"/>
  <c r="P134" i="3"/>
  <c r="BK134" i="3"/>
  <c r="J134" i="3"/>
  <c r="BE134" i="3"/>
  <c r="BI133" i="3"/>
  <c r="BH133" i="3"/>
  <c r="BG133" i="3"/>
  <c r="BF133" i="3"/>
  <c r="T133" i="3"/>
  <c r="R133" i="3"/>
  <c r="P133" i="3"/>
  <c r="BK133" i="3"/>
  <c r="J133" i="3"/>
  <c r="BE133" i="3"/>
  <c r="BI132" i="3"/>
  <c r="BH132" i="3"/>
  <c r="BG132" i="3"/>
  <c r="BF132" i="3"/>
  <c r="T132" i="3"/>
  <c r="R132" i="3"/>
  <c r="P132" i="3"/>
  <c r="BK132" i="3"/>
  <c r="J132" i="3"/>
  <c r="BE132" i="3"/>
  <c r="BI123" i="3"/>
  <c r="BH123" i="3"/>
  <c r="BG123" i="3"/>
  <c r="BF123" i="3"/>
  <c r="T123" i="3"/>
  <c r="R123" i="3"/>
  <c r="P123" i="3"/>
  <c r="BK123" i="3"/>
  <c r="J123" i="3"/>
  <c r="BE123" i="3"/>
  <c r="BI118" i="3"/>
  <c r="BH118" i="3"/>
  <c r="BG118" i="3"/>
  <c r="BF118" i="3"/>
  <c r="T118" i="3"/>
  <c r="R118" i="3"/>
  <c r="P118" i="3"/>
  <c r="BK118" i="3"/>
  <c r="J118" i="3"/>
  <c r="BE118" i="3"/>
  <c r="BI109" i="3"/>
  <c r="BH109" i="3"/>
  <c r="BG109" i="3"/>
  <c r="BF109" i="3"/>
  <c r="T109" i="3"/>
  <c r="R109" i="3"/>
  <c r="P109" i="3"/>
  <c r="BK109" i="3"/>
  <c r="J109" i="3"/>
  <c r="BE109" i="3"/>
  <c r="BI100" i="3"/>
  <c r="BH100" i="3"/>
  <c r="BG100" i="3"/>
  <c r="BF100" i="3"/>
  <c r="T100" i="3"/>
  <c r="R100" i="3"/>
  <c r="P100" i="3"/>
  <c r="BK100" i="3"/>
  <c r="J100" i="3"/>
  <c r="BE100" i="3"/>
  <c r="BI89" i="3"/>
  <c r="F34" i="3"/>
  <c r="BD53" i="1" s="1"/>
  <c r="BH89" i="3"/>
  <c r="F33" i="3" s="1"/>
  <c r="BC53" i="1" s="1"/>
  <c r="BG89" i="3"/>
  <c r="F32" i="3"/>
  <c r="BB53" i="1" s="1"/>
  <c r="BF89" i="3"/>
  <c r="T89" i="3"/>
  <c r="T88" i="3"/>
  <c r="T87" i="3" s="1"/>
  <c r="T86" i="3" s="1"/>
  <c r="R89" i="3"/>
  <c r="R88" i="3"/>
  <c r="R87" i="3" s="1"/>
  <c r="R86" i="3"/>
  <c r="P89" i="3"/>
  <c r="P88" i="3"/>
  <c r="BK89" i="3"/>
  <c r="BK88" i="3" s="1"/>
  <c r="J88" i="3" s="1"/>
  <c r="J58" i="3" s="1"/>
  <c r="J89" i="3"/>
  <c r="BE89" i="3" s="1"/>
  <c r="F30" i="3"/>
  <c r="AZ53" i="1" s="1"/>
  <c r="J82" i="3"/>
  <c r="F82" i="3"/>
  <c r="F80" i="3"/>
  <c r="E78" i="3"/>
  <c r="J51" i="3"/>
  <c r="F51" i="3"/>
  <c r="F49" i="3"/>
  <c r="E47" i="3"/>
  <c r="J18" i="3"/>
  <c r="E18" i="3"/>
  <c r="F83" i="3" s="1"/>
  <c r="F52" i="3"/>
  <c r="J17" i="3"/>
  <c r="J12" i="3"/>
  <c r="J80" i="3" s="1"/>
  <c r="J49" i="3"/>
  <c r="E7" i="3"/>
  <c r="E45" i="3" s="1"/>
  <c r="AY52" i="1"/>
  <c r="AX52" i="1"/>
  <c r="BI699" i="2"/>
  <c r="BH699" i="2"/>
  <c r="BG699" i="2"/>
  <c r="BF699" i="2"/>
  <c r="T699" i="2"/>
  <c r="R699" i="2"/>
  <c r="P699" i="2"/>
  <c r="BK699" i="2"/>
  <c r="J699" i="2"/>
  <c r="BE699" i="2" s="1"/>
  <c r="BI698" i="2"/>
  <c r="BH698" i="2"/>
  <c r="BG698" i="2"/>
  <c r="BF698" i="2"/>
  <c r="T698" i="2"/>
  <c r="R698" i="2"/>
  <c r="P698" i="2"/>
  <c r="P691" i="2" s="1"/>
  <c r="BK698" i="2"/>
  <c r="J698" i="2"/>
  <c r="BE698" i="2"/>
  <c r="BI695" i="2"/>
  <c r="BH695" i="2"/>
  <c r="BG695" i="2"/>
  <c r="BF695" i="2"/>
  <c r="T695" i="2"/>
  <c r="T691" i="2" s="1"/>
  <c r="R695" i="2"/>
  <c r="P695" i="2"/>
  <c r="BK695" i="2"/>
  <c r="J695" i="2"/>
  <c r="BE695" i="2" s="1"/>
  <c r="BI692" i="2"/>
  <c r="BH692" i="2"/>
  <c r="BG692" i="2"/>
  <c r="BF692" i="2"/>
  <c r="T692" i="2"/>
  <c r="R692" i="2"/>
  <c r="R691" i="2" s="1"/>
  <c r="P692" i="2"/>
  <c r="BK692" i="2"/>
  <c r="BK691" i="2" s="1"/>
  <c r="J691" i="2" s="1"/>
  <c r="J68" i="2" s="1"/>
  <c r="J692" i="2"/>
  <c r="BE692" i="2"/>
  <c r="BI690" i="2"/>
  <c r="BH690" i="2"/>
  <c r="BG690" i="2"/>
  <c r="BF690" i="2"/>
  <c r="T690" i="2"/>
  <c r="R690" i="2"/>
  <c r="P690" i="2"/>
  <c r="BK690" i="2"/>
  <c r="J690" i="2"/>
  <c r="BE690" i="2"/>
  <c r="BI688" i="2"/>
  <c r="BH688" i="2"/>
  <c r="BG688" i="2"/>
  <c r="BF688" i="2"/>
  <c r="T688" i="2"/>
  <c r="T687" i="2" s="1"/>
  <c r="R688" i="2"/>
  <c r="R687" i="2"/>
  <c r="P688" i="2"/>
  <c r="P687" i="2" s="1"/>
  <c r="BK688" i="2"/>
  <c r="BK687" i="2"/>
  <c r="J687" i="2"/>
  <c r="J67" i="2" s="1"/>
  <c r="J688" i="2"/>
  <c r="BE688" i="2"/>
  <c r="BI686" i="2"/>
  <c r="BH686" i="2"/>
  <c r="BG686" i="2"/>
  <c r="BF686" i="2"/>
  <c r="T686" i="2"/>
  <c r="R686" i="2"/>
  <c r="P686" i="2"/>
  <c r="BK686" i="2"/>
  <c r="J686" i="2"/>
  <c r="BE686" i="2" s="1"/>
  <c r="BI684" i="2"/>
  <c r="BH684" i="2"/>
  <c r="BG684" i="2"/>
  <c r="BF684" i="2"/>
  <c r="T684" i="2"/>
  <c r="R684" i="2"/>
  <c r="P684" i="2"/>
  <c r="BK684" i="2"/>
  <c r="J684" i="2"/>
  <c r="BE684" i="2"/>
  <c r="BI681" i="2"/>
  <c r="BH681" i="2"/>
  <c r="BG681" i="2"/>
  <c r="BF681" i="2"/>
  <c r="T681" i="2"/>
  <c r="R681" i="2"/>
  <c r="P681" i="2"/>
  <c r="BK681" i="2"/>
  <c r="BK675" i="2" s="1"/>
  <c r="J681" i="2"/>
  <c r="BE681" i="2" s="1"/>
  <c r="BI679" i="2"/>
  <c r="BH679" i="2"/>
  <c r="BG679" i="2"/>
  <c r="BF679" i="2"/>
  <c r="T679" i="2"/>
  <c r="R679" i="2"/>
  <c r="P679" i="2"/>
  <c r="P675" i="2" s="1"/>
  <c r="P674" i="2" s="1"/>
  <c r="BK679" i="2"/>
  <c r="J679" i="2"/>
  <c r="BE679" i="2"/>
  <c r="BI676" i="2"/>
  <c r="BH676" i="2"/>
  <c r="BG676" i="2"/>
  <c r="BF676" i="2"/>
  <c r="T676" i="2"/>
  <c r="T675" i="2" s="1"/>
  <c r="R676" i="2"/>
  <c r="R675" i="2"/>
  <c r="R674" i="2" s="1"/>
  <c r="P676" i="2"/>
  <c r="BK676" i="2"/>
  <c r="J676" i="2"/>
  <c r="BE676" i="2"/>
  <c r="BI673" i="2"/>
  <c r="BH673" i="2"/>
  <c r="BG673" i="2"/>
  <c r="BF673" i="2"/>
  <c r="T673" i="2"/>
  <c r="R673" i="2"/>
  <c r="P673" i="2"/>
  <c r="P667" i="2" s="1"/>
  <c r="BK673" i="2"/>
  <c r="J673" i="2"/>
  <c r="BE673" i="2"/>
  <c r="BI671" i="2"/>
  <c r="BH671" i="2"/>
  <c r="BG671" i="2"/>
  <c r="BF671" i="2"/>
  <c r="T671" i="2"/>
  <c r="T667" i="2" s="1"/>
  <c r="R671" i="2"/>
  <c r="P671" i="2"/>
  <c r="BK671" i="2"/>
  <c r="J671" i="2"/>
  <c r="BE671" i="2" s="1"/>
  <c r="BI668" i="2"/>
  <c r="BH668" i="2"/>
  <c r="BG668" i="2"/>
  <c r="BF668" i="2"/>
  <c r="T668" i="2"/>
  <c r="R668" i="2"/>
  <c r="R667" i="2" s="1"/>
  <c r="P668" i="2"/>
  <c r="BK668" i="2"/>
  <c r="BK667" i="2" s="1"/>
  <c r="J667" i="2" s="1"/>
  <c r="J64" i="2" s="1"/>
  <c r="J668" i="2"/>
  <c r="BE668" i="2"/>
  <c r="BI665" i="2"/>
  <c r="BH665" i="2"/>
  <c r="BG665" i="2"/>
  <c r="BF665" i="2"/>
  <c r="T665" i="2"/>
  <c r="R665" i="2"/>
  <c r="P665" i="2"/>
  <c r="BK665" i="2"/>
  <c r="J665" i="2"/>
  <c r="BE665" i="2"/>
  <c r="BI664" i="2"/>
  <c r="BH664" i="2"/>
  <c r="BG664" i="2"/>
  <c r="BF664" i="2"/>
  <c r="T664" i="2"/>
  <c r="R664" i="2"/>
  <c r="P664" i="2"/>
  <c r="BK664" i="2"/>
  <c r="J664" i="2"/>
  <c r="BE664" i="2" s="1"/>
  <c r="BI656" i="2"/>
  <c r="BH656" i="2"/>
  <c r="BG656" i="2"/>
  <c r="BF656" i="2"/>
  <c r="T656" i="2"/>
  <c r="R656" i="2"/>
  <c r="P656" i="2"/>
  <c r="P644" i="2" s="1"/>
  <c r="BK656" i="2"/>
  <c r="J656" i="2"/>
  <c r="BE656" i="2"/>
  <c r="BI654" i="2"/>
  <c r="BH654" i="2"/>
  <c r="BG654" i="2"/>
  <c r="BF654" i="2"/>
  <c r="T654" i="2"/>
  <c r="T644" i="2" s="1"/>
  <c r="R654" i="2"/>
  <c r="P654" i="2"/>
  <c r="BK654" i="2"/>
  <c r="J654" i="2"/>
  <c r="BE654" i="2" s="1"/>
  <c r="BI645" i="2"/>
  <c r="BH645" i="2"/>
  <c r="BG645" i="2"/>
  <c r="BF645" i="2"/>
  <c r="T645" i="2"/>
  <c r="R645" i="2"/>
  <c r="R644" i="2" s="1"/>
  <c r="P645" i="2"/>
  <c r="BK645" i="2"/>
  <c r="BK644" i="2" s="1"/>
  <c r="J644" i="2" s="1"/>
  <c r="J63" i="2" s="1"/>
  <c r="J645" i="2"/>
  <c r="BE645" i="2"/>
  <c r="BI643" i="2"/>
  <c r="BH643" i="2"/>
  <c r="BG643" i="2"/>
  <c r="BF643" i="2"/>
  <c r="T643" i="2"/>
  <c r="R643" i="2"/>
  <c r="P643" i="2"/>
  <c r="BK643" i="2"/>
  <c r="J643" i="2"/>
  <c r="BE643" i="2"/>
  <c r="BI642" i="2"/>
  <c r="BH642" i="2"/>
  <c r="BG642" i="2"/>
  <c r="BF642" i="2"/>
  <c r="T642" i="2"/>
  <c r="R642" i="2"/>
  <c r="P642" i="2"/>
  <c r="BK642" i="2"/>
  <c r="J642" i="2"/>
  <c r="BE642" i="2" s="1"/>
  <c r="BI641" i="2"/>
  <c r="BH641" i="2"/>
  <c r="BG641" i="2"/>
  <c r="BF641" i="2"/>
  <c r="T641" i="2"/>
  <c r="R641" i="2"/>
  <c r="P641" i="2"/>
  <c r="BK641" i="2"/>
  <c r="J641" i="2"/>
  <c r="BE641" i="2"/>
  <c r="BI639" i="2"/>
  <c r="BH639" i="2"/>
  <c r="BG639" i="2"/>
  <c r="BF639" i="2"/>
  <c r="T639" i="2"/>
  <c r="R639" i="2"/>
  <c r="P639" i="2"/>
  <c r="BK639" i="2"/>
  <c r="J639" i="2"/>
  <c r="BE639" i="2" s="1"/>
  <c r="BI637" i="2"/>
  <c r="BH637" i="2"/>
  <c r="BG637" i="2"/>
  <c r="BF637" i="2"/>
  <c r="T637" i="2"/>
  <c r="R637" i="2"/>
  <c r="P637" i="2"/>
  <c r="BK637" i="2"/>
  <c r="J637" i="2"/>
  <c r="BE637" i="2"/>
  <c r="BI635" i="2"/>
  <c r="BH635" i="2"/>
  <c r="BG635" i="2"/>
  <c r="BF635" i="2"/>
  <c r="T635" i="2"/>
  <c r="R635" i="2"/>
  <c r="P635" i="2"/>
  <c r="BK635" i="2"/>
  <c r="J635" i="2"/>
  <c r="BE635" i="2" s="1"/>
  <c r="BI633" i="2"/>
  <c r="BH633" i="2"/>
  <c r="BG633" i="2"/>
  <c r="BF633" i="2"/>
  <c r="T633" i="2"/>
  <c r="R633" i="2"/>
  <c r="P633" i="2"/>
  <c r="BK633" i="2"/>
  <c r="J633" i="2"/>
  <c r="BE633" i="2"/>
  <c r="BI632" i="2"/>
  <c r="BH632" i="2"/>
  <c r="BG632" i="2"/>
  <c r="BF632" i="2"/>
  <c r="T632" i="2"/>
  <c r="R632" i="2"/>
  <c r="P632" i="2"/>
  <c r="BK632" i="2"/>
  <c r="J632" i="2"/>
  <c r="BE632" i="2" s="1"/>
  <c r="BI631" i="2"/>
  <c r="BH631" i="2"/>
  <c r="BG631" i="2"/>
  <c r="BF631" i="2"/>
  <c r="T631" i="2"/>
  <c r="R631" i="2"/>
  <c r="P631" i="2"/>
  <c r="BK631" i="2"/>
  <c r="J631" i="2"/>
  <c r="BE631" i="2"/>
  <c r="BI630" i="2"/>
  <c r="BH630" i="2"/>
  <c r="BG630" i="2"/>
  <c r="BF630" i="2"/>
  <c r="T630" i="2"/>
  <c r="R630" i="2"/>
  <c r="P630" i="2"/>
  <c r="BK630" i="2"/>
  <c r="J630" i="2"/>
  <c r="BE630" i="2" s="1"/>
  <c r="BI629" i="2"/>
  <c r="BH629" i="2"/>
  <c r="BG629" i="2"/>
  <c r="BF629" i="2"/>
  <c r="T629" i="2"/>
  <c r="R629" i="2"/>
  <c r="P629" i="2"/>
  <c r="BK629" i="2"/>
  <c r="J629" i="2"/>
  <c r="BE629" i="2"/>
  <c r="BI628" i="2"/>
  <c r="BH628" i="2"/>
  <c r="BG628" i="2"/>
  <c r="BF628" i="2"/>
  <c r="T628" i="2"/>
  <c r="R628" i="2"/>
  <c r="P628" i="2"/>
  <c r="BK628" i="2"/>
  <c r="J628" i="2"/>
  <c r="BE628" i="2" s="1"/>
  <c r="BI626" i="2"/>
  <c r="BH626" i="2"/>
  <c r="BG626" i="2"/>
  <c r="BF626" i="2"/>
  <c r="T626" i="2"/>
  <c r="R626" i="2"/>
  <c r="P626" i="2"/>
  <c r="BK626" i="2"/>
  <c r="J626" i="2"/>
  <c r="BE626" i="2"/>
  <c r="BI624" i="2"/>
  <c r="BH624" i="2"/>
  <c r="BG624" i="2"/>
  <c r="BF624" i="2"/>
  <c r="T624" i="2"/>
  <c r="R624" i="2"/>
  <c r="P624" i="2"/>
  <c r="BK624" i="2"/>
  <c r="J624" i="2"/>
  <c r="BE624" i="2" s="1"/>
  <c r="BI622" i="2"/>
  <c r="BH622" i="2"/>
  <c r="BG622" i="2"/>
  <c r="BF622" i="2"/>
  <c r="T622" i="2"/>
  <c r="R622" i="2"/>
  <c r="P622" i="2"/>
  <c r="BK622" i="2"/>
  <c r="J622" i="2"/>
  <c r="BE622" i="2"/>
  <c r="BI620" i="2"/>
  <c r="BH620" i="2"/>
  <c r="BG620" i="2"/>
  <c r="BF620" i="2"/>
  <c r="T620" i="2"/>
  <c r="R620" i="2"/>
  <c r="P620" i="2"/>
  <c r="BK620" i="2"/>
  <c r="J620" i="2"/>
  <c r="BE620" i="2" s="1"/>
  <c r="BI619" i="2"/>
  <c r="BH619" i="2"/>
  <c r="BG619" i="2"/>
  <c r="BF619" i="2"/>
  <c r="T619" i="2"/>
  <c r="R619" i="2"/>
  <c r="P619" i="2"/>
  <c r="BK619" i="2"/>
  <c r="J619" i="2"/>
  <c r="BE619" i="2"/>
  <c r="BI618" i="2"/>
  <c r="BH618" i="2"/>
  <c r="BG618" i="2"/>
  <c r="BF618" i="2"/>
  <c r="T618" i="2"/>
  <c r="R618" i="2"/>
  <c r="P618" i="2"/>
  <c r="BK618" i="2"/>
  <c r="J618" i="2"/>
  <c r="BE618" i="2" s="1"/>
  <c r="BI616" i="2"/>
  <c r="BH616" i="2"/>
  <c r="BG616" i="2"/>
  <c r="BF616" i="2"/>
  <c r="T616" i="2"/>
  <c r="R616" i="2"/>
  <c r="P616" i="2"/>
  <c r="BK616" i="2"/>
  <c r="J616" i="2"/>
  <c r="BE616" i="2"/>
  <c r="BI615" i="2"/>
  <c r="BH615" i="2"/>
  <c r="BG615" i="2"/>
  <c r="BF615" i="2"/>
  <c r="T615" i="2"/>
  <c r="R615" i="2"/>
  <c r="P615" i="2"/>
  <c r="BK615" i="2"/>
  <c r="J615" i="2"/>
  <c r="BE615" i="2" s="1"/>
  <c r="BI614" i="2"/>
  <c r="BH614" i="2"/>
  <c r="BG614" i="2"/>
  <c r="BF614" i="2"/>
  <c r="T614" i="2"/>
  <c r="R614" i="2"/>
  <c r="P614" i="2"/>
  <c r="BK614" i="2"/>
  <c r="J614" i="2"/>
  <c r="BE614" i="2"/>
  <c r="BI613" i="2"/>
  <c r="BH613" i="2"/>
  <c r="BG613" i="2"/>
  <c r="BF613" i="2"/>
  <c r="T613" i="2"/>
  <c r="R613" i="2"/>
  <c r="P613" i="2"/>
  <c r="BK613" i="2"/>
  <c r="J613" i="2"/>
  <c r="BE613" i="2" s="1"/>
  <c r="BI612" i="2"/>
  <c r="BH612" i="2"/>
  <c r="BG612" i="2"/>
  <c r="BF612" i="2"/>
  <c r="T612" i="2"/>
  <c r="R612" i="2"/>
  <c r="P612" i="2"/>
  <c r="BK612" i="2"/>
  <c r="J612" i="2"/>
  <c r="BE612" i="2"/>
  <c r="BI611" i="2"/>
  <c r="BH611" i="2"/>
  <c r="BG611" i="2"/>
  <c r="BF611" i="2"/>
  <c r="T611" i="2"/>
  <c r="R611" i="2"/>
  <c r="P611" i="2"/>
  <c r="BK611" i="2"/>
  <c r="J611" i="2"/>
  <c r="BE611" i="2" s="1"/>
  <c r="BI609" i="2"/>
  <c r="BH609" i="2"/>
  <c r="BG609" i="2"/>
  <c r="BF609" i="2"/>
  <c r="T609" i="2"/>
  <c r="R609" i="2"/>
  <c r="P609" i="2"/>
  <c r="BK609" i="2"/>
  <c r="J609" i="2"/>
  <c r="BE609" i="2"/>
  <c r="BI607" i="2"/>
  <c r="BH607" i="2"/>
  <c r="BG607" i="2"/>
  <c r="BF607" i="2"/>
  <c r="T607" i="2"/>
  <c r="R607" i="2"/>
  <c r="P607" i="2"/>
  <c r="BK607" i="2"/>
  <c r="J607" i="2"/>
  <c r="BE607" i="2" s="1"/>
  <c r="BI605" i="2"/>
  <c r="BH605" i="2"/>
  <c r="BG605" i="2"/>
  <c r="BF605" i="2"/>
  <c r="T605" i="2"/>
  <c r="R605" i="2"/>
  <c r="P605" i="2"/>
  <c r="BK605" i="2"/>
  <c r="J605" i="2"/>
  <c r="BE605" i="2"/>
  <c r="BI604" i="2"/>
  <c r="BH604" i="2"/>
  <c r="BG604" i="2"/>
  <c r="BF604" i="2"/>
  <c r="T604" i="2"/>
  <c r="R604" i="2"/>
  <c r="P604" i="2"/>
  <c r="BK604" i="2"/>
  <c r="J604" i="2"/>
  <c r="BE604" i="2" s="1"/>
  <c r="BI602" i="2"/>
  <c r="BH602" i="2"/>
  <c r="BG602" i="2"/>
  <c r="BF602" i="2"/>
  <c r="T602" i="2"/>
  <c r="R602" i="2"/>
  <c r="P602" i="2"/>
  <c r="BK602" i="2"/>
  <c r="J602" i="2"/>
  <c r="BE602" i="2"/>
  <c r="BI601" i="2"/>
  <c r="BH601" i="2"/>
  <c r="BG601" i="2"/>
  <c r="BF601" i="2"/>
  <c r="T601" i="2"/>
  <c r="R601" i="2"/>
  <c r="P601" i="2"/>
  <c r="BK601" i="2"/>
  <c r="J601" i="2"/>
  <c r="BE601" i="2" s="1"/>
  <c r="BI600" i="2"/>
  <c r="BH600" i="2"/>
  <c r="BG600" i="2"/>
  <c r="BF600" i="2"/>
  <c r="T600" i="2"/>
  <c r="R600" i="2"/>
  <c r="P600" i="2"/>
  <c r="BK600" i="2"/>
  <c r="J600" i="2"/>
  <c r="BE600" i="2"/>
  <c r="BI598" i="2"/>
  <c r="BH598" i="2"/>
  <c r="BG598" i="2"/>
  <c r="BF598" i="2"/>
  <c r="T598" i="2"/>
  <c r="R598" i="2"/>
  <c r="P598" i="2"/>
  <c r="BK598" i="2"/>
  <c r="J598" i="2"/>
  <c r="BE598" i="2" s="1"/>
  <c r="BI596" i="2"/>
  <c r="BH596" i="2"/>
  <c r="BG596" i="2"/>
  <c r="BF596" i="2"/>
  <c r="T596" i="2"/>
  <c r="R596" i="2"/>
  <c r="P596" i="2"/>
  <c r="BK596" i="2"/>
  <c r="J596" i="2"/>
  <c r="BE596" i="2"/>
  <c r="BI594" i="2"/>
  <c r="BH594" i="2"/>
  <c r="BG594" i="2"/>
  <c r="BF594" i="2"/>
  <c r="T594" i="2"/>
  <c r="R594" i="2"/>
  <c r="P594" i="2"/>
  <c r="BK594" i="2"/>
  <c r="J594" i="2"/>
  <c r="BE594" i="2" s="1"/>
  <c r="BI593" i="2"/>
  <c r="BH593" i="2"/>
  <c r="BG593" i="2"/>
  <c r="BF593" i="2"/>
  <c r="T593" i="2"/>
  <c r="R593" i="2"/>
  <c r="P593" i="2"/>
  <c r="BK593" i="2"/>
  <c r="J593" i="2"/>
  <c r="BE593" i="2"/>
  <c r="BI592" i="2"/>
  <c r="BH592" i="2"/>
  <c r="BG592" i="2"/>
  <c r="BF592" i="2"/>
  <c r="T592" i="2"/>
  <c r="R592" i="2"/>
  <c r="P592" i="2"/>
  <c r="BK592" i="2"/>
  <c r="J592" i="2"/>
  <c r="BE592" i="2" s="1"/>
  <c r="BI590" i="2"/>
  <c r="BH590" i="2"/>
  <c r="BG590" i="2"/>
  <c r="BF590" i="2"/>
  <c r="T590" i="2"/>
  <c r="R590" i="2"/>
  <c r="P590" i="2"/>
  <c r="BK590" i="2"/>
  <c r="J590" i="2"/>
  <c r="BE590" i="2"/>
  <c r="BI589" i="2"/>
  <c r="BH589" i="2"/>
  <c r="BG589" i="2"/>
  <c r="BF589" i="2"/>
  <c r="T589" i="2"/>
  <c r="R589" i="2"/>
  <c r="P589" i="2"/>
  <c r="BK589" i="2"/>
  <c r="J589" i="2"/>
  <c r="BE589" i="2" s="1"/>
  <c r="BI587" i="2"/>
  <c r="BH587" i="2"/>
  <c r="BG587" i="2"/>
  <c r="BF587" i="2"/>
  <c r="T587" i="2"/>
  <c r="R587" i="2"/>
  <c r="P587" i="2"/>
  <c r="BK587" i="2"/>
  <c r="J587" i="2"/>
  <c r="BE587" i="2"/>
  <c r="BI584" i="2"/>
  <c r="BH584" i="2"/>
  <c r="BG584" i="2"/>
  <c r="BF584" i="2"/>
  <c r="T584" i="2"/>
  <c r="R584" i="2"/>
  <c r="P584" i="2"/>
  <c r="BK584" i="2"/>
  <c r="J584" i="2"/>
  <c r="BE584" i="2" s="1"/>
  <c r="BI583" i="2"/>
  <c r="BH583" i="2"/>
  <c r="BG583" i="2"/>
  <c r="BF583" i="2"/>
  <c r="T583" i="2"/>
  <c r="R583" i="2"/>
  <c r="P583" i="2"/>
  <c r="BK583" i="2"/>
  <c r="J583" i="2"/>
  <c r="BE583" i="2"/>
  <c r="BI581" i="2"/>
  <c r="BH581" i="2"/>
  <c r="BG581" i="2"/>
  <c r="BF581" i="2"/>
  <c r="T581" i="2"/>
  <c r="R581" i="2"/>
  <c r="P581" i="2"/>
  <c r="BK581" i="2"/>
  <c r="J581" i="2"/>
  <c r="BE581" i="2" s="1"/>
  <c r="BI579" i="2"/>
  <c r="BH579" i="2"/>
  <c r="BG579" i="2"/>
  <c r="BF579" i="2"/>
  <c r="T579" i="2"/>
  <c r="R579" i="2"/>
  <c r="P579" i="2"/>
  <c r="BK579" i="2"/>
  <c r="J579" i="2"/>
  <c r="BE579" i="2"/>
  <c r="BI577" i="2"/>
  <c r="BH577" i="2"/>
  <c r="BG577" i="2"/>
  <c r="BF577" i="2"/>
  <c r="T577" i="2"/>
  <c r="R577" i="2"/>
  <c r="P577" i="2"/>
  <c r="BK577" i="2"/>
  <c r="J577" i="2"/>
  <c r="BE577" i="2" s="1"/>
  <c r="BI575" i="2"/>
  <c r="BH575" i="2"/>
  <c r="BG575" i="2"/>
  <c r="BF575" i="2"/>
  <c r="T575" i="2"/>
  <c r="R575" i="2"/>
  <c r="P575" i="2"/>
  <c r="BK575" i="2"/>
  <c r="J575" i="2"/>
  <c r="BE575" i="2"/>
  <c r="BI573" i="2"/>
  <c r="BH573" i="2"/>
  <c r="BG573" i="2"/>
  <c r="BF573" i="2"/>
  <c r="T573" i="2"/>
  <c r="R573" i="2"/>
  <c r="P573" i="2"/>
  <c r="BK573" i="2"/>
  <c r="J573" i="2"/>
  <c r="BE573" i="2" s="1"/>
  <c r="BI571" i="2"/>
  <c r="BH571" i="2"/>
  <c r="BG571" i="2"/>
  <c r="BF571" i="2"/>
  <c r="T571" i="2"/>
  <c r="R571" i="2"/>
  <c r="P571" i="2"/>
  <c r="BK571" i="2"/>
  <c r="J571" i="2"/>
  <c r="BE571" i="2"/>
  <c r="BI569" i="2"/>
  <c r="BH569" i="2"/>
  <c r="BG569" i="2"/>
  <c r="BF569" i="2"/>
  <c r="T569" i="2"/>
  <c r="R569" i="2"/>
  <c r="P569" i="2"/>
  <c r="BK569" i="2"/>
  <c r="J569" i="2"/>
  <c r="BE569" i="2" s="1"/>
  <c r="BI567" i="2"/>
  <c r="BH567" i="2"/>
  <c r="BG567" i="2"/>
  <c r="BF567" i="2"/>
  <c r="T567" i="2"/>
  <c r="R567" i="2"/>
  <c r="P567" i="2"/>
  <c r="BK567" i="2"/>
  <c r="J567" i="2"/>
  <c r="BE567" i="2"/>
  <c r="BI565" i="2"/>
  <c r="BH565" i="2"/>
  <c r="BG565" i="2"/>
  <c r="BF565" i="2"/>
  <c r="T565" i="2"/>
  <c r="T564" i="2" s="1"/>
  <c r="R565" i="2"/>
  <c r="R564" i="2"/>
  <c r="P565" i="2"/>
  <c r="P564" i="2" s="1"/>
  <c r="BK565" i="2"/>
  <c r="BK564" i="2"/>
  <c r="J564" i="2"/>
  <c r="J62" i="2" s="1"/>
  <c r="J565" i="2"/>
  <c r="BE565" i="2" s="1"/>
  <c r="BI558" i="2"/>
  <c r="BH558" i="2"/>
  <c r="BG558" i="2"/>
  <c r="BF558" i="2"/>
  <c r="T558" i="2"/>
  <c r="R558" i="2"/>
  <c r="P558" i="2"/>
  <c r="BK558" i="2"/>
  <c r="J558" i="2"/>
  <c r="BE558" i="2" s="1"/>
  <c r="BI546" i="2"/>
  <c r="BH546" i="2"/>
  <c r="BG546" i="2"/>
  <c r="BF546" i="2"/>
  <c r="T546" i="2"/>
  <c r="R546" i="2"/>
  <c r="P546" i="2"/>
  <c r="BK546" i="2"/>
  <c r="J546" i="2"/>
  <c r="BE546" i="2"/>
  <c r="BI537" i="2"/>
  <c r="BH537" i="2"/>
  <c r="BG537" i="2"/>
  <c r="BF537" i="2"/>
  <c r="T537" i="2"/>
  <c r="R537" i="2"/>
  <c r="P537" i="2"/>
  <c r="BK537" i="2"/>
  <c r="J537" i="2"/>
  <c r="BE537" i="2" s="1"/>
  <c r="BI531" i="2"/>
  <c r="BH531" i="2"/>
  <c r="BG531" i="2"/>
  <c r="BF531" i="2"/>
  <c r="T531" i="2"/>
  <c r="R531" i="2"/>
  <c r="P531" i="2"/>
  <c r="BK531" i="2"/>
  <c r="J531" i="2"/>
  <c r="BE531" i="2"/>
  <c r="BI522" i="2"/>
  <c r="BH522" i="2"/>
  <c r="BG522" i="2"/>
  <c r="BF522" i="2"/>
  <c r="T522" i="2"/>
  <c r="T521" i="2" s="1"/>
  <c r="R522" i="2"/>
  <c r="R521" i="2"/>
  <c r="P522" i="2"/>
  <c r="P521" i="2" s="1"/>
  <c r="BK522" i="2"/>
  <c r="BK521" i="2"/>
  <c r="J521" i="2"/>
  <c r="J61" i="2" s="1"/>
  <c r="J522" i="2"/>
  <c r="BE522" i="2" s="1"/>
  <c r="BI519" i="2"/>
  <c r="BH519" i="2"/>
  <c r="BG519" i="2"/>
  <c r="BF519" i="2"/>
  <c r="T519" i="2"/>
  <c r="R519" i="2"/>
  <c r="P519" i="2"/>
  <c r="BK519" i="2"/>
  <c r="J519" i="2"/>
  <c r="BE519" i="2" s="1"/>
  <c r="BI515" i="2"/>
  <c r="BH515" i="2"/>
  <c r="BG515" i="2"/>
  <c r="BF515" i="2"/>
  <c r="T515" i="2"/>
  <c r="R515" i="2"/>
  <c r="P515" i="2"/>
  <c r="P501" i="2" s="1"/>
  <c r="BK515" i="2"/>
  <c r="J515" i="2"/>
  <c r="BE515" i="2"/>
  <c r="BI511" i="2"/>
  <c r="BH511" i="2"/>
  <c r="BG511" i="2"/>
  <c r="BF511" i="2"/>
  <c r="T511" i="2"/>
  <c r="T501" i="2" s="1"/>
  <c r="R511" i="2"/>
  <c r="P511" i="2"/>
  <c r="BK511" i="2"/>
  <c r="J511" i="2"/>
  <c r="BE511" i="2" s="1"/>
  <c r="BI502" i="2"/>
  <c r="BH502" i="2"/>
  <c r="BG502" i="2"/>
  <c r="BF502" i="2"/>
  <c r="T502" i="2"/>
  <c r="R502" i="2"/>
  <c r="R501" i="2" s="1"/>
  <c r="P502" i="2"/>
  <c r="BK502" i="2"/>
  <c r="BK501" i="2" s="1"/>
  <c r="J501" i="2" s="1"/>
  <c r="J60" i="2" s="1"/>
  <c r="J502" i="2"/>
  <c r="BE502" i="2"/>
  <c r="BI496" i="2"/>
  <c r="BH496" i="2"/>
  <c r="BG496" i="2"/>
  <c r="BF496" i="2"/>
  <c r="T496" i="2"/>
  <c r="T495" i="2"/>
  <c r="R496" i="2"/>
  <c r="R495" i="2" s="1"/>
  <c r="P496" i="2"/>
  <c r="P495" i="2"/>
  <c r="BK496" i="2"/>
  <c r="BK495" i="2" s="1"/>
  <c r="J495" i="2" s="1"/>
  <c r="J59" i="2" s="1"/>
  <c r="J496" i="2"/>
  <c r="BE496" i="2"/>
  <c r="BI487" i="2"/>
  <c r="BH487" i="2"/>
  <c r="BG487" i="2"/>
  <c r="BF487" i="2"/>
  <c r="T487" i="2"/>
  <c r="R487" i="2"/>
  <c r="P487" i="2"/>
  <c r="BK487" i="2"/>
  <c r="J487" i="2"/>
  <c r="BE487" i="2"/>
  <c r="BI485" i="2"/>
  <c r="BH485" i="2"/>
  <c r="BG485" i="2"/>
  <c r="BF485" i="2"/>
  <c r="T485" i="2"/>
  <c r="R485" i="2"/>
  <c r="P485" i="2"/>
  <c r="BK485" i="2"/>
  <c r="J485" i="2"/>
  <c r="BE485" i="2" s="1"/>
  <c r="BI477" i="2"/>
  <c r="BH477" i="2"/>
  <c r="BG477" i="2"/>
  <c r="BF477" i="2"/>
  <c r="T477" i="2"/>
  <c r="R477" i="2"/>
  <c r="P477" i="2"/>
  <c r="BK477" i="2"/>
  <c r="J477" i="2"/>
  <c r="BE477" i="2"/>
  <c r="BI475" i="2"/>
  <c r="BH475" i="2"/>
  <c r="BG475" i="2"/>
  <c r="BF475" i="2"/>
  <c r="T475" i="2"/>
  <c r="R475" i="2"/>
  <c r="P475" i="2"/>
  <c r="BK475" i="2"/>
  <c r="J475" i="2"/>
  <c r="BE475" i="2" s="1"/>
  <c r="BI456" i="2"/>
  <c r="BH456" i="2"/>
  <c r="BG456" i="2"/>
  <c r="BF456" i="2"/>
  <c r="T456" i="2"/>
  <c r="R456" i="2"/>
  <c r="P456" i="2"/>
  <c r="BK456" i="2"/>
  <c r="J456" i="2"/>
  <c r="BE456" i="2"/>
  <c r="BI434" i="2"/>
  <c r="BH434" i="2"/>
  <c r="BG434" i="2"/>
  <c r="BF434" i="2"/>
  <c r="T434" i="2"/>
  <c r="R434" i="2"/>
  <c r="P434" i="2"/>
  <c r="BK434" i="2"/>
  <c r="J434" i="2"/>
  <c r="BE434" i="2" s="1"/>
  <c r="BI412" i="2"/>
  <c r="BH412" i="2"/>
  <c r="BG412" i="2"/>
  <c r="BF412" i="2"/>
  <c r="T412" i="2"/>
  <c r="R412" i="2"/>
  <c r="P412" i="2"/>
  <c r="BK412" i="2"/>
  <c r="J412" i="2"/>
  <c r="BE412" i="2"/>
  <c r="BI410" i="2"/>
  <c r="BH410" i="2"/>
  <c r="BG410" i="2"/>
  <c r="BF410" i="2"/>
  <c r="T410" i="2"/>
  <c r="R410" i="2"/>
  <c r="P410" i="2"/>
  <c r="BK410" i="2"/>
  <c r="J410" i="2"/>
  <c r="BE410" i="2" s="1"/>
  <c r="BI408" i="2"/>
  <c r="BH408" i="2"/>
  <c r="BG408" i="2"/>
  <c r="BF408" i="2"/>
  <c r="T408" i="2"/>
  <c r="R408" i="2"/>
  <c r="P408" i="2"/>
  <c r="BK408" i="2"/>
  <c r="J408" i="2"/>
  <c r="BE408" i="2"/>
  <c r="BI406" i="2"/>
  <c r="BH406" i="2"/>
  <c r="BG406" i="2"/>
  <c r="BF406" i="2"/>
  <c r="T406" i="2"/>
  <c r="R406" i="2"/>
  <c r="P406" i="2"/>
  <c r="BK406" i="2"/>
  <c r="J406" i="2"/>
  <c r="BE406" i="2" s="1"/>
  <c r="BI404" i="2"/>
  <c r="BH404" i="2"/>
  <c r="BG404" i="2"/>
  <c r="BF404" i="2"/>
  <c r="T404" i="2"/>
  <c r="R404" i="2"/>
  <c r="P404" i="2"/>
  <c r="BK404" i="2"/>
  <c r="J404" i="2"/>
  <c r="BE404" i="2"/>
  <c r="BI402" i="2"/>
  <c r="BH402" i="2"/>
  <c r="BG402" i="2"/>
  <c r="BF402" i="2"/>
  <c r="T402" i="2"/>
  <c r="R402" i="2"/>
  <c r="P402" i="2"/>
  <c r="BK402" i="2"/>
  <c r="J402" i="2"/>
  <c r="BE402" i="2" s="1"/>
  <c r="BI392" i="2"/>
  <c r="BH392" i="2"/>
  <c r="BG392" i="2"/>
  <c r="BF392" i="2"/>
  <c r="T392" i="2"/>
  <c r="R392" i="2"/>
  <c r="P392" i="2"/>
  <c r="BK392" i="2"/>
  <c r="J392" i="2"/>
  <c r="BE392" i="2"/>
  <c r="BI368" i="2"/>
  <c r="BH368" i="2"/>
  <c r="BG368" i="2"/>
  <c r="BF368" i="2"/>
  <c r="T368" i="2"/>
  <c r="R368" i="2"/>
  <c r="P368" i="2"/>
  <c r="BK368" i="2"/>
  <c r="J368" i="2"/>
  <c r="BE368" i="2" s="1"/>
  <c r="BI332" i="2"/>
  <c r="BH332" i="2"/>
  <c r="BG332" i="2"/>
  <c r="BF332" i="2"/>
  <c r="T332" i="2"/>
  <c r="R332" i="2"/>
  <c r="P332" i="2"/>
  <c r="BK332" i="2"/>
  <c r="J332" i="2"/>
  <c r="BE332" i="2"/>
  <c r="BI322" i="2"/>
  <c r="BH322" i="2"/>
  <c r="BG322" i="2"/>
  <c r="BF322" i="2"/>
  <c r="T322" i="2"/>
  <c r="R322" i="2"/>
  <c r="P322" i="2"/>
  <c r="BK322" i="2"/>
  <c r="J322" i="2"/>
  <c r="BE322" i="2" s="1"/>
  <c r="BI298" i="2"/>
  <c r="BH298" i="2"/>
  <c r="BG298" i="2"/>
  <c r="BF298" i="2"/>
  <c r="T298" i="2"/>
  <c r="R298" i="2"/>
  <c r="P298" i="2"/>
  <c r="BK298" i="2"/>
  <c r="J298" i="2"/>
  <c r="BE298" i="2"/>
  <c r="BI262" i="2"/>
  <c r="BH262" i="2"/>
  <c r="BG262" i="2"/>
  <c r="BF262" i="2"/>
  <c r="T262" i="2"/>
  <c r="R262" i="2"/>
  <c r="P262" i="2"/>
  <c r="BK262" i="2"/>
  <c r="J262" i="2"/>
  <c r="BE262" i="2" s="1"/>
  <c r="BI259" i="2"/>
  <c r="BH259" i="2"/>
  <c r="BG259" i="2"/>
  <c r="BF259" i="2"/>
  <c r="T259" i="2"/>
  <c r="R259" i="2"/>
  <c r="P259" i="2"/>
  <c r="BK259" i="2"/>
  <c r="J259" i="2"/>
  <c r="BE259" i="2"/>
  <c r="BI252" i="2"/>
  <c r="BH252" i="2"/>
  <c r="BG252" i="2"/>
  <c r="BF252" i="2"/>
  <c r="T252" i="2"/>
  <c r="R252" i="2"/>
  <c r="P252" i="2"/>
  <c r="BK252" i="2"/>
  <c r="J252" i="2"/>
  <c r="BE252" i="2" s="1"/>
  <c r="BI249" i="2"/>
  <c r="BH249" i="2"/>
  <c r="BG249" i="2"/>
  <c r="BF249" i="2"/>
  <c r="T249" i="2"/>
  <c r="R249" i="2"/>
  <c r="P249" i="2"/>
  <c r="BK249" i="2"/>
  <c r="J249" i="2"/>
  <c r="BE249" i="2"/>
  <c r="BI236" i="2"/>
  <c r="BH236" i="2"/>
  <c r="BG236" i="2"/>
  <c r="BF236" i="2"/>
  <c r="T236" i="2"/>
  <c r="R236" i="2"/>
  <c r="P236" i="2"/>
  <c r="BK236" i="2"/>
  <c r="J236" i="2"/>
  <c r="BE236" i="2" s="1"/>
  <c r="BI228" i="2"/>
  <c r="BH228" i="2"/>
  <c r="BG228" i="2"/>
  <c r="BF228" i="2"/>
  <c r="T228" i="2"/>
  <c r="R228" i="2"/>
  <c r="P228" i="2"/>
  <c r="BK228" i="2"/>
  <c r="J228" i="2"/>
  <c r="BE228" i="2"/>
  <c r="BI225" i="2"/>
  <c r="BH225" i="2"/>
  <c r="BG225" i="2"/>
  <c r="BF225" i="2"/>
  <c r="T225" i="2"/>
  <c r="R225" i="2"/>
  <c r="P225" i="2"/>
  <c r="BK225" i="2"/>
  <c r="J225" i="2"/>
  <c r="BE225" i="2" s="1"/>
  <c r="BI222" i="2"/>
  <c r="BH222" i="2"/>
  <c r="BG222" i="2"/>
  <c r="BF222" i="2"/>
  <c r="T222" i="2"/>
  <c r="R222" i="2"/>
  <c r="P222" i="2"/>
  <c r="BK222" i="2"/>
  <c r="J222" i="2"/>
  <c r="BE222" i="2"/>
  <c r="BI220" i="2"/>
  <c r="BH220" i="2"/>
  <c r="BG220" i="2"/>
  <c r="BF220" i="2"/>
  <c r="T220" i="2"/>
  <c r="R220" i="2"/>
  <c r="P220" i="2"/>
  <c r="BK220" i="2"/>
  <c r="J220" i="2"/>
  <c r="BE220" i="2" s="1"/>
  <c r="BI217" i="2"/>
  <c r="BH217" i="2"/>
  <c r="BG217" i="2"/>
  <c r="BF217" i="2"/>
  <c r="T217" i="2"/>
  <c r="R217" i="2"/>
  <c r="P217" i="2"/>
  <c r="BK217" i="2"/>
  <c r="J217" i="2"/>
  <c r="BE217" i="2"/>
  <c r="BI215" i="2"/>
  <c r="BH215" i="2"/>
  <c r="BG215" i="2"/>
  <c r="BF215" i="2"/>
  <c r="T215" i="2"/>
  <c r="R215" i="2"/>
  <c r="P215" i="2"/>
  <c r="BK215" i="2"/>
  <c r="J215" i="2"/>
  <c r="BE215" i="2" s="1"/>
  <c r="BI184" i="2"/>
  <c r="BH184" i="2"/>
  <c r="BG184" i="2"/>
  <c r="BF184" i="2"/>
  <c r="T184" i="2"/>
  <c r="R184" i="2"/>
  <c r="P184" i="2"/>
  <c r="BK184" i="2"/>
  <c r="J184" i="2"/>
  <c r="BE184" i="2"/>
  <c r="BI181" i="2"/>
  <c r="BH181" i="2"/>
  <c r="BG181" i="2"/>
  <c r="BF181" i="2"/>
  <c r="T181" i="2"/>
  <c r="R181" i="2"/>
  <c r="P181" i="2"/>
  <c r="BK181" i="2"/>
  <c r="J181" i="2"/>
  <c r="BE181" i="2" s="1"/>
  <c r="BI178" i="2"/>
  <c r="BH178" i="2"/>
  <c r="BG178" i="2"/>
  <c r="BF178" i="2"/>
  <c r="T178" i="2"/>
  <c r="R178" i="2"/>
  <c r="P178" i="2"/>
  <c r="BK178" i="2"/>
  <c r="J178" i="2"/>
  <c r="BE178" i="2"/>
  <c r="BI176" i="2"/>
  <c r="BH176" i="2"/>
  <c r="BG176" i="2"/>
  <c r="BF176" i="2"/>
  <c r="T176" i="2"/>
  <c r="R176" i="2"/>
  <c r="P176" i="2"/>
  <c r="BK176" i="2"/>
  <c r="J176" i="2"/>
  <c r="BE176" i="2" s="1"/>
  <c r="BI173" i="2"/>
  <c r="BH173" i="2"/>
  <c r="BG173" i="2"/>
  <c r="BF173" i="2"/>
  <c r="T173" i="2"/>
  <c r="R173" i="2"/>
  <c r="P173" i="2"/>
  <c r="BK173" i="2"/>
  <c r="J173" i="2"/>
  <c r="BE173" i="2"/>
  <c r="BI171" i="2"/>
  <c r="BH171" i="2"/>
  <c r="BG171" i="2"/>
  <c r="BF171" i="2"/>
  <c r="T171" i="2"/>
  <c r="R171" i="2"/>
  <c r="P171" i="2"/>
  <c r="BK171" i="2"/>
  <c r="J171" i="2"/>
  <c r="BE171" i="2" s="1"/>
  <c r="BI164" i="2"/>
  <c r="BH164" i="2"/>
  <c r="BG164" i="2"/>
  <c r="BF164" i="2"/>
  <c r="T164" i="2"/>
  <c r="R164" i="2"/>
  <c r="P164" i="2"/>
  <c r="BK164" i="2"/>
  <c r="J164" i="2"/>
  <c r="BE164" i="2"/>
  <c r="BI156" i="2"/>
  <c r="BH156" i="2"/>
  <c r="BG156" i="2"/>
  <c r="BF156" i="2"/>
  <c r="T156" i="2"/>
  <c r="R156" i="2"/>
  <c r="P156" i="2"/>
  <c r="BK156" i="2"/>
  <c r="J156" i="2"/>
  <c r="BE156" i="2" s="1"/>
  <c r="BI145" i="2"/>
  <c r="BH145" i="2"/>
  <c r="BG145" i="2"/>
  <c r="BF145" i="2"/>
  <c r="T145" i="2"/>
  <c r="R145" i="2"/>
  <c r="P145" i="2"/>
  <c r="BK145" i="2"/>
  <c r="J145" i="2"/>
  <c r="BE145" i="2"/>
  <c r="BI140" i="2"/>
  <c r="BH140" i="2"/>
  <c r="BG140" i="2"/>
  <c r="BF140" i="2"/>
  <c r="T140" i="2"/>
  <c r="R140" i="2"/>
  <c r="P140" i="2"/>
  <c r="BK140" i="2"/>
  <c r="J140" i="2"/>
  <c r="BE140" i="2" s="1"/>
  <c r="BI135" i="2"/>
  <c r="BH135" i="2"/>
  <c r="BG135" i="2"/>
  <c r="BF135" i="2"/>
  <c r="T135" i="2"/>
  <c r="R135" i="2"/>
  <c r="P135" i="2"/>
  <c r="BK135" i="2"/>
  <c r="J135" i="2"/>
  <c r="BE135" i="2"/>
  <c r="BI134" i="2"/>
  <c r="BH134" i="2"/>
  <c r="BG134" i="2"/>
  <c r="BF134" i="2"/>
  <c r="T134" i="2"/>
  <c r="R134" i="2"/>
  <c r="P134" i="2"/>
  <c r="BK134" i="2"/>
  <c r="J134" i="2"/>
  <c r="BE134" i="2" s="1"/>
  <c r="BI133" i="2"/>
  <c r="BH133" i="2"/>
  <c r="BG133" i="2"/>
  <c r="BF133" i="2"/>
  <c r="T133" i="2"/>
  <c r="R133" i="2"/>
  <c r="P133" i="2"/>
  <c r="BK133" i="2"/>
  <c r="J133" i="2"/>
  <c r="BE133" i="2"/>
  <c r="BI126" i="2"/>
  <c r="BH126" i="2"/>
  <c r="BG126" i="2"/>
  <c r="BF126" i="2"/>
  <c r="T126" i="2"/>
  <c r="R126" i="2"/>
  <c r="P126" i="2"/>
  <c r="BK126" i="2"/>
  <c r="J126" i="2"/>
  <c r="BE126" i="2" s="1"/>
  <c r="BI120" i="2"/>
  <c r="BH120" i="2"/>
  <c r="BG120" i="2"/>
  <c r="BF120" i="2"/>
  <c r="T120" i="2"/>
  <c r="R120" i="2"/>
  <c r="P120" i="2"/>
  <c r="BK120" i="2"/>
  <c r="J120" i="2"/>
  <c r="BE120" i="2"/>
  <c r="BI111" i="2"/>
  <c r="BH111" i="2"/>
  <c r="BG111" i="2"/>
  <c r="BF111" i="2"/>
  <c r="T111" i="2"/>
  <c r="R111" i="2"/>
  <c r="P111" i="2"/>
  <c r="BK111" i="2"/>
  <c r="J111" i="2"/>
  <c r="BE111" i="2" s="1"/>
  <c r="BI103" i="2"/>
  <c r="BH103" i="2"/>
  <c r="BG103" i="2"/>
  <c r="BF103" i="2"/>
  <c r="T103" i="2"/>
  <c r="R103" i="2"/>
  <c r="P103" i="2"/>
  <c r="BK103" i="2"/>
  <c r="J103" i="2"/>
  <c r="BE103" i="2"/>
  <c r="BI97" i="2"/>
  <c r="F34" i="2" s="1"/>
  <c r="BD52" i="1" s="1"/>
  <c r="BD51" i="1" s="1"/>
  <c r="W30" i="1" s="1"/>
  <c r="BH97" i="2"/>
  <c r="BG97" i="2"/>
  <c r="BF97" i="2"/>
  <c r="T97" i="2"/>
  <c r="R97" i="2"/>
  <c r="P97" i="2"/>
  <c r="BK97" i="2"/>
  <c r="J97" i="2"/>
  <c r="BE97" i="2" s="1"/>
  <c r="BI91" i="2"/>
  <c r="BH91" i="2"/>
  <c r="F33" i="2" s="1"/>
  <c r="BC52" i="1" s="1"/>
  <c r="BC51" i="1" s="1"/>
  <c r="BG91" i="2"/>
  <c r="F32" i="2" s="1"/>
  <c r="BB52" i="1" s="1"/>
  <c r="BB51" i="1" s="1"/>
  <c r="BF91" i="2"/>
  <c r="F31" i="2" s="1"/>
  <c r="BA52" i="1" s="1"/>
  <c r="J31" i="2"/>
  <c r="AW52" i="1" s="1"/>
  <c r="T91" i="2"/>
  <c r="T90" i="2" s="1"/>
  <c r="T89" i="2" s="1"/>
  <c r="R91" i="2"/>
  <c r="R90" i="2" s="1"/>
  <c r="R89" i="2" s="1"/>
  <c r="R88" i="2" s="1"/>
  <c r="P91" i="2"/>
  <c r="P90" i="2" s="1"/>
  <c r="P89" i="2" s="1"/>
  <c r="P88" i="2" s="1"/>
  <c r="AU52" i="1" s="1"/>
  <c r="BK91" i="2"/>
  <c r="BK90" i="2" s="1"/>
  <c r="J91" i="2"/>
  <c r="BE91" i="2"/>
  <c r="J30" i="2" s="1"/>
  <c r="AV52" i="1" s="1"/>
  <c r="AT52" i="1" s="1"/>
  <c r="J84" i="2"/>
  <c r="F84" i="2"/>
  <c r="F82" i="2"/>
  <c r="E80" i="2"/>
  <c r="J51" i="2"/>
  <c r="F51" i="2"/>
  <c r="F49" i="2"/>
  <c r="E47" i="2"/>
  <c r="J18" i="2"/>
  <c r="E18" i="2"/>
  <c r="F85" i="2" s="1"/>
  <c r="F52" i="2"/>
  <c r="J17" i="2"/>
  <c r="J12" i="2"/>
  <c r="J82" i="2" s="1"/>
  <c r="J49" i="2"/>
  <c r="E7" i="2"/>
  <c r="E45" i="2" s="1"/>
  <c r="AS51" i="1"/>
  <c r="L47" i="1"/>
  <c r="AM46" i="1"/>
  <c r="L46" i="1"/>
  <c r="AM44" i="1"/>
  <c r="L44" i="1"/>
  <c r="L42" i="1"/>
  <c r="L41" i="1"/>
  <c r="W29" i="1" l="1"/>
  <c r="AY51" i="1"/>
  <c r="BK89" i="2"/>
  <c r="J90" i="2"/>
  <c r="J58" i="2" s="1"/>
  <c r="AX51" i="1"/>
  <c r="W28" i="1"/>
  <c r="T674" i="2"/>
  <c r="T88" i="2" s="1"/>
  <c r="J675" i="2"/>
  <c r="J66" i="2" s="1"/>
  <c r="BK674" i="2"/>
  <c r="J674" i="2" s="1"/>
  <c r="J65" i="2" s="1"/>
  <c r="F30" i="2"/>
  <c r="AZ52" i="1" s="1"/>
  <c r="E78" i="2"/>
  <c r="E76" i="3"/>
  <c r="BK483" i="3"/>
  <c r="J483" i="3" s="1"/>
  <c r="J63" i="3" s="1"/>
  <c r="J88" i="4"/>
  <c r="J58" i="4" s="1"/>
  <c r="BK87" i="4"/>
  <c r="J31" i="3"/>
  <c r="AW53" i="1" s="1"/>
  <c r="AT53" i="1" s="1"/>
  <c r="F31" i="3"/>
  <c r="BA53" i="1" s="1"/>
  <c r="BA51" i="1" s="1"/>
  <c r="P483" i="3"/>
  <c r="F30" i="5"/>
  <c r="AZ55" i="1" s="1"/>
  <c r="J30" i="5"/>
  <c r="AV55" i="1" s="1"/>
  <c r="AT55" i="1" s="1"/>
  <c r="J85" i="5"/>
  <c r="J58" i="5" s="1"/>
  <c r="BK84" i="5"/>
  <c r="J30" i="6"/>
  <c r="AV56" i="1" s="1"/>
  <c r="AT56" i="1" s="1"/>
  <c r="F30" i="6"/>
  <c r="AZ56" i="1" s="1"/>
  <c r="P87" i="3"/>
  <c r="P86" i="3" s="1"/>
  <c r="AU53" i="1" s="1"/>
  <c r="AU51" i="1" s="1"/>
  <c r="F30" i="4"/>
  <c r="AZ54" i="1" s="1"/>
  <c r="J30" i="4"/>
  <c r="AV54" i="1" s="1"/>
  <c r="T84" i="5"/>
  <c r="T83" i="5" s="1"/>
  <c r="BK82" i="6"/>
  <c r="J83" i="6"/>
  <c r="J58" i="6" s="1"/>
  <c r="J77" i="5"/>
  <c r="F80" i="5"/>
  <c r="F31" i="5"/>
  <c r="BA55" i="1" s="1"/>
  <c r="J49" i="6"/>
  <c r="F52" i="6"/>
  <c r="J31" i="4"/>
  <c r="AW54" i="1" s="1"/>
  <c r="F31" i="6"/>
  <c r="BA56" i="1" s="1"/>
  <c r="J49" i="4"/>
  <c r="F52" i="4"/>
  <c r="W27" i="1" l="1"/>
  <c r="AW51" i="1"/>
  <c r="AK27" i="1" s="1"/>
  <c r="J82" i="6"/>
  <c r="J57" i="6" s="1"/>
  <c r="BK81" i="6"/>
  <c r="J81" i="6" s="1"/>
  <c r="AT54" i="1"/>
  <c r="BK87" i="3"/>
  <c r="J84" i="5"/>
  <c r="J57" i="5" s="1"/>
  <c r="BK83" i="5"/>
  <c r="J83" i="5" s="1"/>
  <c r="BK86" i="4"/>
  <c r="J86" i="4" s="1"/>
  <c r="J87" i="4"/>
  <c r="J57" i="4" s="1"/>
  <c r="BK88" i="2"/>
  <c r="J88" i="2" s="1"/>
  <c r="J89" i="2"/>
  <c r="J57" i="2" s="1"/>
  <c r="AZ51" i="1"/>
  <c r="J27" i="2" l="1"/>
  <c r="J56" i="2"/>
  <c r="BK86" i="3"/>
  <c r="J86" i="3" s="1"/>
  <c r="J87" i="3"/>
  <c r="J57" i="3" s="1"/>
  <c r="AV51" i="1"/>
  <c r="W26" i="1"/>
  <c r="J56" i="4"/>
  <c r="J27" i="4"/>
  <c r="J56" i="5"/>
  <c r="J27" i="5"/>
  <c r="J56" i="6"/>
  <c r="J27" i="6"/>
  <c r="J56" i="3" l="1"/>
  <c r="J27" i="3"/>
  <c r="J36" i="5"/>
  <c r="AG55" i="1"/>
  <c r="AN55" i="1" s="1"/>
  <c r="AK26" i="1"/>
  <c r="AT51" i="1"/>
  <c r="AG52" i="1"/>
  <c r="J36" i="2"/>
  <c r="AG56" i="1"/>
  <c r="AN56" i="1" s="1"/>
  <c r="J36" i="6"/>
  <c r="AG54" i="1"/>
  <c r="AN54" i="1" s="1"/>
  <c r="J36" i="4"/>
  <c r="AN52" i="1" l="1"/>
  <c r="AG53" i="1"/>
  <c r="AN53" i="1" s="1"/>
  <c r="J36" i="3"/>
  <c r="AG51" i="1" l="1"/>
  <c r="AN51" i="1" l="1"/>
  <c r="AK23" i="1"/>
  <c r="AK32" i="1" s="1"/>
</calcChain>
</file>

<file path=xl/sharedStrings.xml><?xml version="1.0" encoding="utf-8"?>
<sst xmlns="http://schemas.openxmlformats.org/spreadsheetml/2006/main" count="17933" uniqueCount="1939">
  <si>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</si>
  <si>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</si>
  <si>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</si>
  <si>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</si>
  <si>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</si>
  <si>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</si>
  <si>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</si>
  <si>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{3d47e9be-7cc1-4832-979f-117e71a49a62}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</si>
  <si>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</si>
  <si>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</si>
  <si>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</si>
  <si>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</si>
  <si>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</si>
  <si>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</si>
  <si>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</si>
  <si>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</si>
  <si>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ZibohKanalHlStoky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</si>
  <si>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</si>
  <si>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</si>
  <si>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Kanalizace Kolín - Zibohlavy</t>
  </si>
  <si>
    <t>KSO:</t>
  </si>
  <si>
    <t>827 2</t>
  </si>
  <si>
    <t>CC-CZ:</t>
  </si>
  <si>
    <t/>
  </si>
  <si>
    <t>Místo:</t>
  </si>
  <si>
    <t>Zibohlavy</t>
  </si>
  <si>
    <t>Datum:</t>
  </si>
  <si>
    <t>8. 1. 2018</t>
  </si>
  <si>
    <t>Zadavatel:</t>
  </si>
  <si>
    <t>IČ:</t>
  </si>
  <si>
    <t>Město Kolín</t>
  </si>
  <si>
    <t>DIČ:</t>
  </si>
  <si>
    <t>Uchazeč:</t>
  </si>
  <si>
    <t>Vyplň údaj</t>
  </si>
  <si>
    <t>Projektant:</t>
  </si>
  <si>
    <t>VODOS Kolín s.r.o.</t>
  </si>
  <si>
    <t>True</t>
  </si>
  <si>
    <t>Poznámka:</t>
  </si>
  <si>
    <t>Soupis prací je sestaven s využitím položek Cenové soustavy ÚRS. Cenové a technické_x000D_
podmínky položek Cenové soustavy ÚRS, které nejsou uvedeny v soupisu prací_x000D_
(informace z tzv. úvodních částí katalogů) jsou neomezeně dálkově k dispozici na_x000D_
www.cs-urs.cz. Položky soupisu prací, které nemají ve sloupci „Cenová soustava“_x000D_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</si>
  <si>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</si>
  <si>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</si>
  <si>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</si>
  <si>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</si>
  <si>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</si>
  <si>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</si>
  <si>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</si>
  <si>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</si>
  <si>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</si>
  <si>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</si>
  <si>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</si>
  <si>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</si>
  <si>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</si>
  <si>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</si>
  <si>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</si>
  <si>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</si>
  <si>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</si>
  <si>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</si>
  <si>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</si>
  <si>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</si>
  <si>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</si>
  <si>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</si>
  <si>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</si>
  <si>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</si>
  <si>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</si>
  <si>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</si>
  <si>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</si>
  <si>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</si>
  <si>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</si>
  <si>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</si>
  <si>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</si>
  <si>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</si>
  <si>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</si>
  <si>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</si>
  <si>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</si>
  <si>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</si>
  <si>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</si>
  <si>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</si>
  <si>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</si>
  <si>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ZibohKanalHlStok</t>
  </si>
  <si>
    <t>STA</t>
  </si>
  <si>
    <t>1</t>
  </si>
  <si>
    <t>{a27b2eed-a851-480d-a865-b50bf8670d9e}</t>
  </si>
  <si>
    <t>2</t>
  </si>
  <si>
    <t>ZobohKanalVedlStok</t>
  </si>
  <si>
    <t>{8f46341f-4a09-4595-b445-9738e7eafc35}</t>
  </si>
  <si>
    <t>ZibohPriv</t>
  </si>
  <si>
    <t>Kanalizační přivaděč Zibohlavy - Radovesnice</t>
  </si>
  <si>
    <t>{787144bc-9bda-41a7-a044-99261b54c512}</t>
  </si>
  <si>
    <t>ZobohKanalPrip</t>
  </si>
  <si>
    <t>{1f374d65-aef8-4f2e-a7a4-cf6390b7d562}</t>
  </si>
  <si>
    <t>VonZibohKanal</t>
  </si>
  <si>
    <t>VON</t>
  </si>
  <si>
    <t>{449a3533-3904-4c13-a4ac-d63cc14ec887}</t>
  </si>
  <si>
    <t>1) Krycí list soupisu</t>
  </si>
  <si>
    <t>2) Rekapitulace</t>
  </si>
  <si>
    <t>3) Soupis prací</t>
  </si>
  <si>
    <t>Zpět na list:</t>
  </si>
  <si>
    <t>Rekapitulace stavby</t>
  </si>
  <si>
    <t>hljam</t>
  </si>
  <si>
    <t>Hloubení jam</t>
  </si>
  <si>
    <t>64,08</t>
  </si>
  <si>
    <t>hlryh</t>
  </si>
  <si>
    <t>hloubení rýh</t>
  </si>
  <si>
    <t>3115,54</t>
  </si>
  <si>
    <t>KRYCÍ LIST SOUPISU</t>
  </si>
  <si>
    <t>Objekt:</t>
  </si>
  <si>
    <t>ZibohKanalHlStok - Kanalizace Kolín - Zibohlavy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</si>
  <si>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</si>
  <si>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</si>
  <si>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</si>
  <si>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</si>
  <si>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</si>
  <si>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</si>
  <si>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</si>
  <si>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</si>
  <si>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</si>
  <si>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</si>
  <si>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</si>
  <si>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</si>
  <si>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</si>
  <si>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</si>
  <si>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</si>
  <si>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722 - Zdravotechnika - vnitřní vodovod</t>
  </si>
  <si>
    <t xml:space="preserve">    744 - Elektromontáže - rozvody vodičů měděných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</si>
  <si>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</si>
  <si>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</si>
  <si>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</si>
  <si>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</si>
  <si>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</si>
  <si>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</si>
  <si>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</si>
  <si>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</si>
  <si>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</si>
  <si>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</si>
  <si>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</si>
  <si>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</si>
  <si>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</si>
  <si>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</si>
  <si>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</si>
  <si>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</si>
  <si>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</si>
  <si>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</si>
  <si>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</si>
  <si>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113107232</t>
  </si>
  <si>
    <t>Odstranění podkladů nebo krytů s přemístěním hmot na skládku na vzdálenost do 20 m nebo s naložením na dopravní prostředek v ploše jednotlivě přes 200 m2 z betonu prostého, o tl. vrstvy přes 150 do 300 mm</t>
  </si>
  <si>
    <t>m2</t>
  </si>
  <si>
    <t>CS ÚRS 2017 01</t>
  </si>
  <si>
    <t>4</t>
  </si>
  <si>
    <t>-831123197</t>
  </si>
  <si>
    <t>VV</t>
  </si>
  <si>
    <t>" viz příloha č. D.3 Podélné profily, D.4 Vzorové uložení"</t>
  </si>
  <si>
    <t>"asfaltová vozovka SÚS"</t>
  </si>
  <si>
    <t>"stoka A"</t>
  </si>
  <si>
    <t>(4,6+396,3)*1</t>
  </si>
  <si>
    <t>Součet</t>
  </si>
  <si>
    <t>113107222</t>
  </si>
  <si>
    <t>Odstranění podkladu pl nad 200 m2 z kameniva drceného tl 200 mm</t>
  </si>
  <si>
    <t>362201875</t>
  </si>
  <si>
    <t>" viz příloha č. D.3 podélné profily, D.4 vzorové uložení"</t>
  </si>
  <si>
    <t>4,6*1</t>
  </si>
  <si>
    <t>396,3*1</t>
  </si>
  <si>
    <t>3</t>
  </si>
  <si>
    <t>113107223</t>
  </si>
  <si>
    <t>Odstranění podkladu pl nad 200 m2 z kameniva drceného tl 300 mm</t>
  </si>
  <si>
    <t>CS ÚRS 2013 01</t>
  </si>
  <si>
    <t>-1233757882</t>
  </si>
  <si>
    <t>"asfaltová vozovka místní"</t>
  </si>
  <si>
    <t>195,8*1</t>
  </si>
  <si>
    <t>(88,3+216,4)*1,6</t>
  </si>
  <si>
    <t>"výtlak"</t>
  </si>
  <si>
    <t>(22,9+9,8)*1</t>
  </si>
  <si>
    <t>113107241</t>
  </si>
  <si>
    <t>Odstranění podkladů nebo krytů s přemístěním hmot na skládku na vzdálenost do 20 m nebo s naložením na dopravní prostředek v ploše jednotlivě přes 200 m2 živičných, o tl. vrstvy do 50 mm</t>
  </si>
  <si>
    <t>-434049871</t>
  </si>
  <si>
    <t>"asfaltová vozovka"</t>
  </si>
  <si>
    <t>"stoka + výtlak"</t>
  </si>
  <si>
    <t>5</t>
  </si>
  <si>
    <t>113107242</t>
  </si>
  <si>
    <t>Odstranění podkladu pl nad 200 m2 živičných tl 100 mm</t>
  </si>
  <si>
    <t>1114772671</t>
  </si>
  <si>
    <t>" viz příloha č. D.3 Podélné profily, D.4 Vzorové uložení, D.6.1 Tabulka přípojek"</t>
  </si>
  <si>
    <t>6</t>
  </si>
  <si>
    <t>113154223</t>
  </si>
  <si>
    <t>Frézování živičného podkladu nebo krytu s naložením na dopravní prostředek plochy přes 500 do 1 000 m2 bez překážek v trase pruhu šířky do 1 m, tloušťky vrstvy 50 mm</t>
  </si>
  <si>
    <t>-345760500</t>
  </si>
  <si>
    <t>(195,8+88,3+216,4)*1</t>
  </si>
  <si>
    <t>7</t>
  </si>
  <si>
    <t>115101202</t>
  </si>
  <si>
    <t>Čerpání vody na dopravní výšku do 10 m průměrný přítok do 1000 l/min</t>
  </si>
  <si>
    <t>hod</t>
  </si>
  <si>
    <t>392288095</t>
  </si>
  <si>
    <t>8</t>
  </si>
  <si>
    <t>115101301</t>
  </si>
  <si>
    <t>Pohotovost čerpací soupravy pro dopravní výšku do 10 m přítok do 500 l/min</t>
  </si>
  <si>
    <t>den</t>
  </si>
  <si>
    <t>1492050222</t>
  </si>
  <si>
    <t>9</t>
  </si>
  <si>
    <t>119001401</t>
  </si>
  <si>
    <t>Dočasné zajištění potrubí ocelového nebo litinového DN do 200</t>
  </si>
  <si>
    <t>m</t>
  </si>
  <si>
    <t>-1555476723</t>
  </si>
  <si>
    <t>"viz přílohy č. D.2.2 Podélné profily"</t>
  </si>
  <si>
    <t>7*1</t>
  </si>
  <si>
    <t>3*1,4</t>
  </si>
  <si>
    <t>10</t>
  </si>
  <si>
    <t>119001421</t>
  </si>
  <si>
    <t>Dočasné zajištění kabelů a kabelových tratí ze 3 volně ložených kabelů</t>
  </si>
  <si>
    <t>721632317</t>
  </si>
  <si>
    <t>"viz přílohy č. D.3 Podélné profily"</t>
  </si>
  <si>
    <t>7*1,4</t>
  </si>
  <si>
    <t>25*1</t>
  </si>
  <si>
    <t>11</t>
  </si>
  <si>
    <t>120001101</t>
  </si>
  <si>
    <t>Příplatek za ztížení vykopávky v blízkosti podzemního vedení</t>
  </si>
  <si>
    <t>m3</t>
  </si>
  <si>
    <t>1215851292</t>
  </si>
  <si>
    <t>"Stoka A"</t>
  </si>
  <si>
    <t>1,55*1,05*25</t>
  </si>
  <si>
    <t>1,575*1,075*5</t>
  </si>
  <si>
    <t>1,61*1,11*2</t>
  </si>
  <si>
    <t>"Stoky B, C"</t>
  </si>
  <si>
    <t>1,55*1,05*7*1,4</t>
  </si>
  <si>
    <t>1,59*1,09*1,4</t>
  </si>
  <si>
    <t>1,61*1,11*2*1,4</t>
  </si>
  <si>
    <t>12</t>
  </si>
  <si>
    <t>121101101</t>
  </si>
  <si>
    <t>Sejmutí ornice s přemístěním na vzdálenost do 50 m</t>
  </si>
  <si>
    <t>478952121</t>
  </si>
  <si>
    <t>" viz příloha č. D.3 podélné profily, D.4 vzorové uložení, D.6.1 Tabulka přípojek"</t>
  </si>
  <si>
    <t>"stoky"</t>
  </si>
  <si>
    <t>56,4*1*0,1</t>
  </si>
  <si>
    <t>66,9*1*0,1</t>
  </si>
  <si>
    <t>43,6*1*0,1</t>
  </si>
  <si>
    <t>3,5*1*0,1</t>
  </si>
  <si>
    <t>13</t>
  </si>
  <si>
    <t>131201201</t>
  </si>
  <si>
    <t>Hloubení jam zapažených v hornině tř. 3 objemu do 100 m3</t>
  </si>
  <si>
    <t>476921239</t>
  </si>
  <si>
    <t>"viz příloha č. D.2 Stavební situace, D.6 Čerpací stanice ČS1, D.7 Čerpací stanice ČS2"</t>
  </si>
  <si>
    <t>"jáma pro ČS"</t>
  </si>
  <si>
    <t>3*3*2,97-3*3*0,1</t>
  </si>
  <si>
    <t>3*3*4,6-3*3*0,35</t>
  </si>
  <si>
    <t>hljam*0,6</t>
  </si>
  <si>
    <t>14</t>
  </si>
  <si>
    <t>131201209</t>
  </si>
  <si>
    <t>Příplatek za lepivost u hloubení jam zapažených v hornině tř. 3</t>
  </si>
  <si>
    <t>556187457</t>
  </si>
  <si>
    <t>31,258/2</t>
  </si>
  <si>
    <t>131301201</t>
  </si>
  <si>
    <t>Hloubení zapažených jam a zářezů s urovnáním dna do předepsaného profilu a spádu v hornině tř. 4 do 100 m3</t>
  </si>
  <si>
    <t>-1490222336</t>
  </si>
  <si>
    <t>hljam*0,15</t>
  </si>
  <si>
    <t>16</t>
  </si>
  <si>
    <t>131301209</t>
  </si>
  <si>
    <t>Příplatek za lepivost u hloubení jam zapažených v hornině tř. 4</t>
  </si>
  <si>
    <t>374763210</t>
  </si>
  <si>
    <t>7,814/2</t>
  </si>
  <si>
    <t>17</t>
  </si>
  <si>
    <t>131401201</t>
  </si>
  <si>
    <t>Hloubení jam zapažených v hornině tř. 5 objemu do 100 m3</t>
  </si>
  <si>
    <t>38298716</t>
  </si>
  <si>
    <t>18</t>
  </si>
  <si>
    <t>131501201</t>
  </si>
  <si>
    <t>Hloubení jam zapažených v hornině tř. 6 objemu do 100 m3</t>
  </si>
  <si>
    <t>-2100200253</t>
  </si>
  <si>
    <t>hljam*0,1</t>
  </si>
  <si>
    <t>19</t>
  </si>
  <si>
    <t>132201203</t>
  </si>
  <si>
    <t>Hloubení zapažených i nezapažených rýh šířky přes 600 do 2 000 mm s urovnáním dna do předepsaného profilu a spádu v hornině tř. 3 přes 1 000 do 5 000 m3</t>
  </si>
  <si>
    <t>-1842652702</t>
  </si>
  <si>
    <t>"hlavní řady"</t>
  </si>
  <si>
    <t>"řad A"</t>
  </si>
  <si>
    <t>397,3*3,19*1-397,3*0,25*1</t>
  </si>
  <si>
    <t>120*2,085*1-120*0,1*1</t>
  </si>
  <si>
    <t>202,7*2,284*1-202,7*0,35*1</t>
  </si>
  <si>
    <t>43,6*2,215*1-43,6*0,1*1</t>
  </si>
  <si>
    <t>"řad B"</t>
  </si>
  <si>
    <t>88,3*2,2*0,8-88,3*0,35*0,8</t>
  </si>
  <si>
    <t>3,5*2,36*1-3,5*0,1*1</t>
  </si>
  <si>
    <t>"řad C"</t>
  </si>
  <si>
    <t>216,4*3,25*0,8-216,4*0,35*0,8</t>
  </si>
  <si>
    <t>"výtlak V1"</t>
  </si>
  <si>
    <t>3,5*2,36*0,6-3,5*0,1*0,6</t>
  </si>
  <si>
    <t>99,5*2,06*0,6-99,5*0,35*0,6</t>
  </si>
  <si>
    <t>"výtlak V2"</t>
  </si>
  <si>
    <t>219,1*2,4*0,6-219,1*0,35*0,6</t>
  </si>
  <si>
    <t>23*2,01*1-23*0,35*1</t>
  </si>
  <si>
    <t>"rozšíření výkopu u šachet"</t>
  </si>
  <si>
    <t>"v samostatné rýze"</t>
  </si>
  <si>
    <t>5*(0,8*1,8*2)-0,8*1,8*0,1</t>
  </si>
  <si>
    <t>9*(0,8*1,8*3,24)-0,8*1,8*0,25</t>
  </si>
  <si>
    <t>11*(0,8*1,8*2,14)-0,8*1,8*0,35</t>
  </si>
  <si>
    <t>"ve společné rýze"</t>
  </si>
  <si>
    <t>10*(0,4*1,8*2,64)-0,4*1,8*0,35</t>
  </si>
  <si>
    <t>(PI*1,5*1,5*2,97)-(PI*1,5*1,5*0,1)</t>
  </si>
  <si>
    <t>(PI*1,5*1,5*4,6)-(PI*1,5*1,5*0,1)</t>
  </si>
  <si>
    <t>3*(0,8*1,8*2,293)-0,8*1,8*0,1</t>
  </si>
  <si>
    <t>hlryh*0,6</t>
  </si>
  <si>
    <t>20</t>
  </si>
  <si>
    <t>132201209</t>
  </si>
  <si>
    <t>Příplatek za lepivost k hloubení rýh š do 2000 mm v hornině tř. 3</t>
  </si>
  <si>
    <t>-244726978</t>
  </si>
  <si>
    <t>hlryh*0,6/2</t>
  </si>
  <si>
    <t>132301202</t>
  </si>
  <si>
    <t>Hloubení zapažených i nezapažených rýh šířky přes 600 do 2 000 mm s urovnáním dna do předepsaného profilu a spádu v hornině tř. 4 přes 100 do 1 000 m3</t>
  </si>
  <si>
    <t>-1438852117</t>
  </si>
  <si>
    <t>"viz příloha č. D.2 Stavební situace, D.3 Podélný profil, D.4 Vzorové uložení"</t>
  </si>
  <si>
    <t>hlryh*0,15</t>
  </si>
  <si>
    <t>22</t>
  </si>
  <si>
    <t>132301209</t>
  </si>
  <si>
    <t>Příplatek za lepivost k hloubení rýh š do 2000 mm v hornině tř. 4</t>
  </si>
  <si>
    <t>-1996492259</t>
  </si>
  <si>
    <t>hlryh*0,15/2</t>
  </si>
  <si>
    <t>23</t>
  </si>
  <si>
    <t>132401201</t>
  </si>
  <si>
    <t>Hloubení rýh š do 2000 mm v hornině tř. 5</t>
  </si>
  <si>
    <t>1627160706</t>
  </si>
  <si>
    <t>24</t>
  </si>
  <si>
    <t>132501201</t>
  </si>
  <si>
    <t>Hloubení rýh š do 2000 mm v hornině tř. 6</t>
  </si>
  <si>
    <t>-2053091976</t>
  </si>
  <si>
    <t>hlryh*0,1</t>
  </si>
  <si>
    <t>25</t>
  </si>
  <si>
    <t>151811111</t>
  </si>
  <si>
    <t>Pažicí boxy pro pažení a rozepření stěn rýh podzemního vedení těžké osazení a odstranění hloubka výkopu do 4 m, šířka do 1,2 m</t>
  </si>
  <si>
    <t>36774650</t>
  </si>
  <si>
    <t>"stoka A "</t>
  </si>
  <si>
    <t>308,9*2,59*2</t>
  </si>
  <si>
    <t>344,9*2,58*2</t>
  </si>
  <si>
    <t>"Výtlak V2"</t>
  </si>
  <si>
    <t>23*2,01*2</t>
  </si>
  <si>
    <t>26</t>
  </si>
  <si>
    <t>151811112</t>
  </si>
  <si>
    <t>Pažicí boxy pro pažení a rozepření stěn rýh podzemního vedení těžké osazení a odstranění hloubka výkopu do 4 m, šířka přes 1,2 do 2,5 m</t>
  </si>
  <si>
    <t>957996859</t>
  </si>
  <si>
    <t>"stoka B"</t>
  </si>
  <si>
    <t>91,8*2,23*1</t>
  </si>
  <si>
    <t>"stoka C"</t>
  </si>
  <si>
    <t>216,4*3,25*1</t>
  </si>
  <si>
    <t>"Výtlak V1"</t>
  </si>
  <si>
    <t>2,1*103*1</t>
  </si>
  <si>
    <t>206,9*2,29*1</t>
  </si>
  <si>
    <t>"pro rozšíření u šachet"</t>
  </si>
  <si>
    <t>1,8*2,498*2*35</t>
  </si>
  <si>
    <t>27</t>
  </si>
  <si>
    <t>151811113</t>
  </si>
  <si>
    <t>Pažicí boxy pro pažení a rozepření stěn rýh podzemního vedení těžké osazení a odstranění hloubka výkopu do 4 m, šířka přes 2,5 do 5 m</t>
  </si>
  <si>
    <t>1802147790</t>
  </si>
  <si>
    <t>"viz příloha č. D.2 Stavební situace, D.7.1 Čerpací stanice ČS1"</t>
  </si>
  <si>
    <t>2,97*3*4</t>
  </si>
  <si>
    <t>28</t>
  </si>
  <si>
    <t>151811121</t>
  </si>
  <si>
    <t>Pažicí boxy pro pažení a rozepření stěn rýh podzemního vedení těžké osazení a odstranění hloubka výkopu přes 4 do 6 m, šířka do 1,2 m</t>
  </si>
  <si>
    <t>861512720</t>
  </si>
  <si>
    <t>12,2*4,32*1</t>
  </si>
  <si>
    <t>109,8*4,13*2</t>
  </si>
  <si>
    <t>29</t>
  </si>
  <si>
    <t>151811123</t>
  </si>
  <si>
    <t>Pažicí boxy pro pažení a rozepření stěn rýh podzemního vedení těžké osazení a odstranění hloubka výkopu přes 4 do 6 m, šířka přes 2,5 do 5 m</t>
  </si>
  <si>
    <t>-232206508</t>
  </si>
  <si>
    <t>"viz příloha č. D.2 Stavební situace, D.7.2 Čerpací stanice ČS2"</t>
  </si>
  <si>
    <t>4,6*3*4</t>
  </si>
  <si>
    <t>30</t>
  </si>
  <si>
    <t>161101101</t>
  </si>
  <si>
    <t>Svislé přemístění výkopku z horniny tř. 1 až 4 hl výkopu do 2,5 m</t>
  </si>
  <si>
    <t>-436871775</t>
  </si>
  <si>
    <t>17,7*1,94*1-17,7*1*0,1</t>
  </si>
  <si>
    <t>47*2,1*1-47*1*0,1</t>
  </si>
  <si>
    <t>7,9*2,27*1-7,9*1*0,25</t>
  </si>
  <si>
    <t>21,8*2,12*1-21,8*1*0,1</t>
  </si>
  <si>
    <t>26,7*2,12*1-26,7*1*0,1</t>
  </si>
  <si>
    <t>14,5*2,15*1-6,7*1*0,1-7,8*1*0,25</t>
  </si>
  <si>
    <t>50*2,28*1-50*1*0,25</t>
  </si>
  <si>
    <t>32*2,23*1-32*1*0,1</t>
  </si>
  <si>
    <t>11,6*2,2*1-11,6*1*0,1</t>
  </si>
  <si>
    <t>7,1*2,23*1-7,1*1*0,25</t>
  </si>
  <si>
    <t>47*2,24*1-47*1*0,25</t>
  </si>
  <si>
    <t>9,1*2,26*1-9,1*1*0,25</t>
  </si>
  <si>
    <t>23*2,25*1-23*1*0,25</t>
  </si>
  <si>
    <t>19,2*2,24*1-19,2*1*0,25</t>
  </si>
  <si>
    <t>50*2,25*1-50*1*0,25</t>
  </si>
  <si>
    <t>16,5*2,27*1-16,5*1*0,25</t>
  </si>
  <si>
    <t>24*2,27*1-24*1*0,25</t>
  </si>
  <si>
    <t>"Stoka B a C"</t>
  </si>
  <si>
    <t>34,8*2,28*0,8-3,48*0,8*0,35</t>
  </si>
  <si>
    <t>18,6*2,15*0,8-18,6*0,8*0,35</t>
  </si>
  <si>
    <t>19,4*2,09*0,8-19,4*0,8*0,35</t>
  </si>
  <si>
    <t>23*2,09*0,8-23*0,8*0,35</t>
  </si>
  <si>
    <t>3,5*2,35*0,6-3,5*0,6*0,1</t>
  </si>
  <si>
    <t>99,5*2,06*0,6-99,5*0,6*0,1</t>
  </si>
  <si>
    <t>188*2,03*0,6-188*0,6*0,35</t>
  </si>
  <si>
    <t>"Rozšíření u šachet"</t>
  </si>
  <si>
    <t>5*(2*0,8*1,8)-5*(0,1*0,8*1,8)</t>
  </si>
  <si>
    <t>2*(2,175*0,8*1,8)-2*(0,25*0,8*1,8)</t>
  </si>
  <si>
    <t>11*(2,14*0,8*1,8)-11*(0,35*0,8*1,8)</t>
  </si>
  <si>
    <t>5*(2,01*0,4*1,8)-5*(0,35*0,4*1,8)</t>
  </si>
  <si>
    <t>1368,069*0,75</t>
  </si>
  <si>
    <t>31</t>
  </si>
  <si>
    <t>161101102</t>
  </si>
  <si>
    <t>Svislé přemístění výkopku z horniny tř. 1 až 4 hl výkopu do 4 m</t>
  </si>
  <si>
    <t>1449689687</t>
  </si>
  <si>
    <t>50*2,78*1-50*1*0,25</t>
  </si>
  <si>
    <t>41,3*3,92*1-41,3*1*0,25</t>
  </si>
  <si>
    <t>50*3,48*1-50*1*0,25</t>
  </si>
  <si>
    <t>50*3,61*1-50*1*0,25</t>
  </si>
  <si>
    <t>48,6*3,13*1-48,6*1*0,25</t>
  </si>
  <si>
    <t>6,9*2,56*1-6,9*1*0,25</t>
  </si>
  <si>
    <t>"Stoka C"</t>
  </si>
  <si>
    <t>35,2*3,49*0,8-35,2*0,8*0,35</t>
  </si>
  <si>
    <t>32,1*3,21*0,8-32,1*0,8*0,35</t>
  </si>
  <si>
    <t>41,1*3,25*0,8-41,1*0,8*0,35</t>
  </si>
  <si>
    <t>46,1*3,54*0,8-46,1*0,8*0,35</t>
  </si>
  <si>
    <t>12,5*3,52*0,8-12,5*0,8*0,35</t>
  </si>
  <si>
    <t>50*2,74*0,8-50*0,8*0,35</t>
  </si>
  <si>
    <t>40,8*3,26*0,6-40,8*0,6*0,35</t>
  </si>
  <si>
    <t>6*(3,42*0,8*1,8)-6*(0,25*0,8*1,8)</t>
  </si>
  <si>
    <t>5*(3,27*0,8*1,8)-6*(0,35*0,8*1,8)</t>
  </si>
  <si>
    <t>"čerpací stanice"</t>
  </si>
  <si>
    <t>2,97*3*3-3*3*0,1</t>
  </si>
  <si>
    <t>1410,62*0,75</t>
  </si>
  <si>
    <t>32</t>
  </si>
  <si>
    <t>161101103</t>
  </si>
  <si>
    <t>Svislé přemístění výkopku z horniny tř. 1 až 4 hl výkopu do 6 m</t>
  </si>
  <si>
    <t>736845056</t>
  </si>
  <si>
    <t>50*4,21*1-50*1*0,25</t>
  </si>
  <si>
    <t>41,6*4,07*1-41,61*0,25</t>
  </si>
  <si>
    <t>4,23*0,8*1,8-0,25*0,8*1,8</t>
  </si>
  <si>
    <t>"čerpací stanice ČS2"</t>
  </si>
  <si>
    <t>4,6*3*3-0,35*3*3</t>
  </si>
  <si>
    <t>400,891*0,75</t>
  </si>
  <si>
    <t>33</t>
  </si>
  <si>
    <t>161101151</t>
  </si>
  <si>
    <t>Svislé přemístění výkopku z horniny tř. 5 až 7 hl výkopu do 2,5 m</t>
  </si>
  <si>
    <t>884429357</t>
  </si>
  <si>
    <t>1368,069*0,25</t>
  </si>
  <si>
    <t>34</t>
  </si>
  <si>
    <t>161101152</t>
  </si>
  <si>
    <t>Svislé přemístění výkopku z horniny tř. 5 až 7 hl výkopu do 4 m</t>
  </si>
  <si>
    <t>-456528468</t>
  </si>
  <si>
    <t>1410,62*0,25</t>
  </si>
  <si>
    <t>35</t>
  </si>
  <si>
    <t>161101153</t>
  </si>
  <si>
    <t>Svislé přemístění výkopku z horniny tř. 5 až 7 hl výkopu do 6 m</t>
  </si>
  <si>
    <t>-1707616561</t>
  </si>
  <si>
    <t>400,891*0,25</t>
  </si>
  <si>
    <t>36</t>
  </si>
  <si>
    <t>162701105</t>
  </si>
  <si>
    <t>Vodorovné přemístění do 10000 m výkopku z horniny tř. 1 až 4</t>
  </si>
  <si>
    <t>-1731204059</t>
  </si>
  <si>
    <t>(hlryh+hljam-2180,88+(4276,51/2))*0,75</t>
  </si>
  <si>
    <t>37</t>
  </si>
  <si>
    <t>162701109</t>
  </si>
  <si>
    <t>Příplatek k vodorovnému přemístění výkopku z horniny tř. 1 až 4 ZKD 1000 m přes 10000 m</t>
  </si>
  <si>
    <t>-1053819533</t>
  </si>
  <si>
    <t>2352,746*6</t>
  </si>
  <si>
    <t>38</t>
  </si>
  <si>
    <t>162701155</t>
  </si>
  <si>
    <t>Vodorovné přemístění do 10000 m výkopku z horniny tř. 5 až 7</t>
  </si>
  <si>
    <t>821546298</t>
  </si>
  <si>
    <t>(hlryh+hljam-2180,88+(4276,51/2))*0,25</t>
  </si>
  <si>
    <t>39</t>
  </si>
  <si>
    <t>162701159</t>
  </si>
  <si>
    <t>Příplatek k vodorovnému přemístění výkopku z horniny tř. 5 až 7 ZKD 1000 m přes 10000 m</t>
  </si>
  <si>
    <t>1944189575</t>
  </si>
  <si>
    <t>784,249*6</t>
  </si>
  <si>
    <t>40</t>
  </si>
  <si>
    <t>171201201</t>
  </si>
  <si>
    <t>Uložení sypaniny na skládky</t>
  </si>
  <si>
    <t>775519943</t>
  </si>
  <si>
    <t>(hlryh+hljam-2180,88+(4276,51/2))</t>
  </si>
  <si>
    <t>41</t>
  </si>
  <si>
    <t>174101101</t>
  </si>
  <si>
    <t>Zásyp jam, šachet rýh nebo kolem objektů sypaninou se zhutněním</t>
  </si>
  <si>
    <t>1293781987</t>
  </si>
  <si>
    <t>"viz příloha č. D.4 Vzorové uložení"</t>
  </si>
  <si>
    <t>"stoky a přípojky"</t>
  </si>
  <si>
    <t>397,3*2,04*1</t>
  </si>
  <si>
    <t>120*1,285*1</t>
  </si>
  <si>
    <t>202,7*1,284*1</t>
  </si>
  <si>
    <t>43,6*1,465*1</t>
  </si>
  <si>
    <t>154,5*2,41*0,8</t>
  </si>
  <si>
    <t>154,5*1,257*0,6</t>
  </si>
  <si>
    <t>150,2*1,475*0,8</t>
  </si>
  <si>
    <t>150,2*1,547*0,6</t>
  </si>
  <si>
    <t>3,5*1,53*1,4</t>
  </si>
  <si>
    <t>34,1*1,25*1</t>
  </si>
  <si>
    <t>3*3*2,97-(PI*1*1*2,97)+0,36*(PI*0,3*(2,34*2,34-2*2))</t>
  </si>
  <si>
    <t>3*3*4,6-(PI*1*1*4,6)</t>
  </si>
  <si>
    <t>"rozšíření šachet"</t>
  </si>
  <si>
    <t>5*(0,8*1,8*2)-5*(0,7*1,8*0,8)</t>
  </si>
  <si>
    <t>9*(0,8*1,8*3,24)-9*(0,85*1,8*0,8)</t>
  </si>
  <si>
    <t>11*(0,8*1,8*2,14)-11*(0,9*1,8*0,8)</t>
  </si>
  <si>
    <t>10*(0,4*1,8*2,64)-10*(0,9*1,8*0,8)</t>
  </si>
  <si>
    <t>42</t>
  </si>
  <si>
    <t>M</t>
  </si>
  <si>
    <t>583373700</t>
  </si>
  <si>
    <t>kamenivo přírodní těžené pro stavební účely  PTK  (drobné, hrubé, štěrkopísky) štěrkopísky ČSN 72  1511-2 frakce   0-63    MN</t>
  </si>
  <si>
    <t>t</t>
  </si>
  <si>
    <t>-1722273431</t>
  </si>
  <si>
    <t>2138,255*2</t>
  </si>
  <si>
    <t>43</t>
  </si>
  <si>
    <t>175101101</t>
  </si>
  <si>
    <t>Obsyp potrubí bez prohození sypaniny z hornin tř. 1 až 4 uloženým do 3 m od kraje výkopu</t>
  </si>
  <si>
    <t>-46219852</t>
  </si>
  <si>
    <t>"viz příloha č. D.2.3 Vzorové uložení"</t>
  </si>
  <si>
    <t>"kanalizace samostatně"</t>
  </si>
  <si>
    <t>397,3*1*0,6-(PI*0,150*0,150*397,3)</t>
  </si>
  <si>
    <t>120*1*0,6-(PI*0,150*0,150*120)</t>
  </si>
  <si>
    <t>202,7*1*0,55-(PI*0,125*0,125*202,9)</t>
  </si>
  <si>
    <t>43,6*1*0,55-(PI*0,125*0,125*43,6)</t>
  </si>
  <si>
    <t>34,1*0,363*1-(PI*0,0315*0,0315*34,1)</t>
  </si>
  <si>
    <t>"kanalizace společně"</t>
  </si>
  <si>
    <t>154,5*0,8*0,6-(PI*0,150*0,150*154,5)</t>
  </si>
  <si>
    <t>154,5*0,6*0,363-(PI*0,0315*0,0315*154,5)</t>
  </si>
  <si>
    <t>150,2*0,8*0,55-(PI*0,125*0,125*150,2)</t>
  </si>
  <si>
    <t>150,2*0,6*0,363-(PI*0,0315*0,0315*150,2)</t>
  </si>
  <si>
    <t>3,5*0,8*0,55-(PI*0,125*0,125*3,5)</t>
  </si>
  <si>
    <t>3,5*0,6*0,363-(PI*0,0315*0,0315*3,5)</t>
  </si>
  <si>
    <t>"rozšíření u šachet"</t>
  </si>
  <si>
    <t>0,8*1,8*0,3*25</t>
  </si>
  <si>
    <t>0,4*1,8*0,3*10</t>
  </si>
  <si>
    <t>44</t>
  </si>
  <si>
    <t>583373100</t>
  </si>
  <si>
    <t>štěrkopísek frakce 0-4 třída B</t>
  </si>
  <si>
    <t>273055949</t>
  </si>
  <si>
    <t>611,898*2</t>
  </si>
  <si>
    <t>45</t>
  </si>
  <si>
    <t>181301101</t>
  </si>
  <si>
    <t>Rozprostření a urovnání ornice v rovině nebo ve svahu sklonu do 1:5 při souvislé ploše do 500 m2, tl. vrstvy do 100 mm</t>
  </si>
  <si>
    <t>59831697</t>
  </si>
  <si>
    <t>56,4*1</t>
  </si>
  <si>
    <t>66,9*1</t>
  </si>
  <si>
    <t>43,6*1</t>
  </si>
  <si>
    <t>3,5*1</t>
  </si>
  <si>
    <t>46</t>
  </si>
  <si>
    <t>005724740</t>
  </si>
  <si>
    <t>osivo směs travní krajinná - svahová</t>
  </si>
  <si>
    <t>kg</t>
  </si>
  <si>
    <t>-638527948</t>
  </si>
  <si>
    <t>170,4/5</t>
  </si>
  <si>
    <t>47</t>
  </si>
  <si>
    <t>181411131</t>
  </si>
  <si>
    <t>Založení trávníku na půdě předem připravené plochy do 1000 m2 výsevem včetně utažení parkového v rovině nebo na svahu do 1:5</t>
  </si>
  <si>
    <t>-545459131</t>
  </si>
  <si>
    <t>Zakládání</t>
  </si>
  <si>
    <t>48</t>
  </si>
  <si>
    <t>212752212</t>
  </si>
  <si>
    <t>Trativody z drenážních trubek se zřízením štěrkopískového lože pod trubky a s jejich obsypem v průměrném celkovém množství do 0,15 m3/m v otevřeném výkopu z trubek plastových flexibilních D přes 65 do 100 mm</t>
  </si>
  <si>
    <t>-1162991826</t>
  </si>
  <si>
    <t>P</t>
  </si>
  <si>
    <t>Poznámka k položce:
viz. příloha č. D.2.3 Vzorové uložení</t>
  </si>
  <si>
    <t>"viz. příloha č. D.4 Vzorové uložení"</t>
  </si>
  <si>
    <t>763,6+88,3+216,4</t>
  </si>
  <si>
    <t>Vodorovné konstrukce</t>
  </si>
  <si>
    <t>49</t>
  </si>
  <si>
    <t>451572111</t>
  </si>
  <si>
    <t>Lože pod potrubí otevřený výkop z kameniva drobného těženého</t>
  </si>
  <si>
    <t>-2029536693</t>
  </si>
  <si>
    <t>"viz přílohy č. D.3 Podélné profily, D.4 Vzorové uložení"</t>
  </si>
  <si>
    <t>"Stoky"</t>
  </si>
  <si>
    <t>763,6*1*0,1</t>
  </si>
  <si>
    <t>88,3*1,4*0,1</t>
  </si>
  <si>
    <t>216,4*1,4*0,1</t>
  </si>
  <si>
    <t>22,9*1*0,1</t>
  </si>
  <si>
    <t>9,8*1*0,1</t>
  </si>
  <si>
    <t>50</t>
  </si>
  <si>
    <t>452311121</t>
  </si>
  <si>
    <t>Podkladní desky z betonu prostého tř. C 8/10 otevřený výkop</t>
  </si>
  <si>
    <t>-1424282323</t>
  </si>
  <si>
    <t>" viz. příloha č. D.4 Vzorové uložení"</t>
  </si>
  <si>
    <t>(396,3+4,6)*1*0,2</t>
  </si>
  <si>
    <t>51</t>
  </si>
  <si>
    <t>452313121</t>
  </si>
  <si>
    <t>Podkladní bloky z betonu prostého tř. C 8/10 otevřený výkop</t>
  </si>
  <si>
    <t>34576236</t>
  </si>
  <si>
    <t>Poznámka k položce:
viz. příloha č. D.7 - Betonové zajišťovací bloky</t>
  </si>
  <si>
    <t>"viz. výkres č.D.11 Betonové bloky "</t>
  </si>
  <si>
    <t>0,026*2</t>
  </si>
  <si>
    <t>52</t>
  </si>
  <si>
    <t>452353101</t>
  </si>
  <si>
    <t>Bednění podkladních bloků otevřený výkop</t>
  </si>
  <si>
    <t>1888553059</t>
  </si>
  <si>
    <t>0,052*2,73</t>
  </si>
  <si>
    <t>Komunikace</t>
  </si>
  <si>
    <t>53</t>
  </si>
  <si>
    <t>565176111</t>
  </si>
  <si>
    <t>Asfaltový beton vrstva podkladní ACP 22 (obalované kamenivo hrubozrnné - OKH) s rozprostřením a zhutněním v pruhu šířky do 3 m, po zhutnění tl. 100 mm</t>
  </si>
  <si>
    <t>1183364067</t>
  </si>
  <si>
    <t>54</t>
  </si>
  <si>
    <t>567122114</t>
  </si>
  <si>
    <t>Podklad ze směsi stmelené cementem SC bez dilatačních spár, s rozprostřením a zhutněním SC C 8/10 (KSC I), po zhutnění tl. 150 mm</t>
  </si>
  <si>
    <t>-17267250</t>
  </si>
  <si>
    <t>55</t>
  </si>
  <si>
    <t>567132115</t>
  </si>
  <si>
    <t>Podklad z kameniva zpevněného cementem KSC I tl 200 mm</t>
  </si>
  <si>
    <t>1561892574</t>
  </si>
  <si>
    <t>56</t>
  </si>
  <si>
    <t>577144211</t>
  </si>
  <si>
    <t>Asfaltový beton ABS (ACO 11) II tl 50 mm š do 3 m</t>
  </si>
  <si>
    <t>570406897</t>
  </si>
  <si>
    <t>(4,6+396,3)*2</t>
  </si>
  <si>
    <t>"asfaltová komunikace místní"</t>
  </si>
  <si>
    <t>195,8*2</t>
  </si>
  <si>
    <t>(88,3+216,4)*2,6</t>
  </si>
  <si>
    <t>(22,9+9,8)*2</t>
  </si>
  <si>
    <t>57</t>
  </si>
  <si>
    <t>577145111</t>
  </si>
  <si>
    <t>Asfaltový beton vrstva obrusná ACO 16 (ABH) s rozprostřením a zhutněním z nemodifikovaného asfaltu, po zhutnění v pruhu šířky do 3 m tl. 50 mm</t>
  </si>
  <si>
    <t>-1873998017</t>
  </si>
  <si>
    <t>Trubní vedení</t>
  </si>
  <si>
    <t>58</t>
  </si>
  <si>
    <t>852242122</t>
  </si>
  <si>
    <t>Montáž potrubí z trub litinových tlakových přírubových délky do 1 m otevřený výkop DN 50</t>
  </si>
  <si>
    <t>kus</t>
  </si>
  <si>
    <t>1514700394</t>
  </si>
  <si>
    <t>Poznámka k položce:
viz. příloha č. D.8 Kladečské schéma kanalizačních výtlaků, D.10 Výpis materiálu</t>
  </si>
  <si>
    <t>59</t>
  </si>
  <si>
    <t>552532170</t>
  </si>
  <si>
    <t>trouba přírubová litinová práškový epoxid tl.250µm FF DN 50 mm délka 300 mm</t>
  </si>
  <si>
    <t>486937501</t>
  </si>
  <si>
    <t>60</t>
  </si>
  <si>
    <t>552532220</t>
  </si>
  <si>
    <t>trouba přírubová litinová práškový epoxid tl.250µm FF DN 50 mm délka 1000 mm</t>
  </si>
  <si>
    <t>-1363438475</t>
  </si>
  <si>
    <t>61</t>
  </si>
  <si>
    <t>857242122</t>
  </si>
  <si>
    <t>Montáž litinových tvarovek jednoosých přírubových otevřený výkop DN 50,80</t>
  </si>
  <si>
    <t>-437678618</t>
  </si>
  <si>
    <t>62</t>
  </si>
  <si>
    <t>552540450</t>
  </si>
  <si>
    <t>koleno přírubové z tvárné litiny,práškový epoxid, tl.250µm s patkou N-kus DN 50 mm</t>
  </si>
  <si>
    <t>1593459994</t>
  </si>
  <si>
    <t>63</t>
  </si>
  <si>
    <t>552518046</t>
  </si>
  <si>
    <t>Speciální příruba jištěná proti posunu DN 50/63</t>
  </si>
  <si>
    <t>-452658327</t>
  </si>
  <si>
    <t>64</t>
  </si>
  <si>
    <t>857244121</t>
  </si>
  <si>
    <t>Montáž litinových tvarovek odbočných přírubových otevřený výkop DN 50,80</t>
  </si>
  <si>
    <t>-1455377029</t>
  </si>
  <si>
    <t>65</t>
  </si>
  <si>
    <t>552535020</t>
  </si>
  <si>
    <t>tvarovka přírubová litinová s přírubovou odbočkou,práškový epoxid, tl.250µm T-kus DN 50/50 mm</t>
  </si>
  <si>
    <t>-1504744742</t>
  </si>
  <si>
    <t>66</t>
  </si>
  <si>
    <t>871211121</t>
  </si>
  <si>
    <t>Montáž potrubí z trubek z tlakového polyetylénu otevřený výkop svařovaných vnější průměr 63 mm</t>
  </si>
  <si>
    <t>2115572280</t>
  </si>
  <si>
    <t>67</t>
  </si>
  <si>
    <t>319421642</t>
  </si>
  <si>
    <t>ISO spojka ,č.6440, 45 st, 63-63</t>
  </si>
  <si>
    <t>-705089205</t>
  </si>
  <si>
    <t>68</t>
  </si>
  <si>
    <t>286159290</t>
  </si>
  <si>
    <t>trubka vodovodní tlaková (PE 100 RC) 63x3,8, kotouče 100 m</t>
  </si>
  <si>
    <t>-1757182935</t>
  </si>
  <si>
    <t>103+242,1</t>
  </si>
  <si>
    <t>69</t>
  </si>
  <si>
    <t>871353122</t>
  </si>
  <si>
    <t>Montáž potrubí z kanalizačních trub z PVC otevřený výkop sklon do 20 % DN 250</t>
  </si>
  <si>
    <t>-1324690784</t>
  </si>
  <si>
    <t>Poznámka k položce:
viz příloha č. A.Průvodní zpráva, D.2.1 Stavební situace, D.2.8 Výpis materiálu</t>
  </si>
  <si>
    <t>70</t>
  </si>
  <si>
    <t>286152160</t>
  </si>
  <si>
    <t>trubka kanalizační ULTRA RIB UR-2 DIN 250 mm/ 5 m</t>
  </si>
  <si>
    <t>1139143199</t>
  </si>
  <si>
    <t>71</t>
  </si>
  <si>
    <t>871373121</t>
  </si>
  <si>
    <t>Montáž potrubí z kanalizačních trub z PVC otevřený výkop sklon do 20 % DN 300</t>
  </si>
  <si>
    <t>-510249691</t>
  </si>
  <si>
    <t>Poznámka k položce:
viz příloha č. A.Průvodní zpráva, D.2 Stavební situace, D.9 Výpis materiálu</t>
  </si>
  <si>
    <t>72</t>
  </si>
  <si>
    <t>286152220</t>
  </si>
  <si>
    <t>trubka kanalizační ULTRA RIB UR-2 DIN 300 mm/ 5 m</t>
  </si>
  <si>
    <t>1542258325</t>
  </si>
  <si>
    <t>73</t>
  </si>
  <si>
    <t>877211121</t>
  </si>
  <si>
    <t>Montáž elektrotvarovek na potrubí z trubek z tlakového PE otevřený výkop vnější průměr 63 mm</t>
  </si>
  <si>
    <t>-2016447286</t>
  </si>
  <si>
    <t>74</t>
  </si>
  <si>
    <t>286149340</t>
  </si>
  <si>
    <t>elektrokoleno 90°, PE 100, PN 16, d 63</t>
  </si>
  <si>
    <t>15730604</t>
  </si>
  <si>
    <t>75</t>
  </si>
  <si>
    <t>891217158</t>
  </si>
  <si>
    <t>Montáž propl.souprav DN 50</t>
  </si>
  <si>
    <t>879853789</t>
  </si>
  <si>
    <t>76</t>
  </si>
  <si>
    <t>422243974</t>
  </si>
  <si>
    <t>propl.souprava pro odp.vodu,DN50,h=1,8m</t>
  </si>
  <si>
    <t>1397335594</t>
  </si>
  <si>
    <t>77</t>
  </si>
  <si>
    <t>891241113</t>
  </si>
  <si>
    <t>Montáž šoupátek otevřený výkop DN 50,80</t>
  </si>
  <si>
    <t>118577358</t>
  </si>
  <si>
    <t>78</t>
  </si>
  <si>
    <t>422910720</t>
  </si>
  <si>
    <t>souprava zemní pro šoupátka DN 40-50 mm, Rd 1,5 m</t>
  </si>
  <si>
    <t>321855644</t>
  </si>
  <si>
    <t>79</t>
  </si>
  <si>
    <t>422243985</t>
  </si>
  <si>
    <t>šoupě deskové DN50 pro zásyp</t>
  </si>
  <si>
    <t>-1452112405</t>
  </si>
  <si>
    <t>80</t>
  </si>
  <si>
    <t>892372111</t>
  </si>
  <si>
    <t>Zabezpečení konců vodovodního potrubí DN do 300 při tlakových zkouškách</t>
  </si>
  <si>
    <t>-102473691</t>
  </si>
  <si>
    <t>81</t>
  </si>
  <si>
    <t>892381111</t>
  </si>
  <si>
    <t>Tlaková zkouška vodou potrubí DN 250, DN 300 nebo 350</t>
  </si>
  <si>
    <t>1257741695</t>
  </si>
  <si>
    <t xml:space="preserve">Poznámka k položce:
viz. příloha č. D.1 Technická zpráva, D.2 Stavební situace </t>
  </si>
  <si>
    <t>82</t>
  </si>
  <si>
    <t>892241111</t>
  </si>
  <si>
    <t>Tlaková zkouška vodovodního potrubí do 80</t>
  </si>
  <si>
    <t>1607268614</t>
  </si>
  <si>
    <t>83</t>
  </si>
  <si>
    <t>894118001</t>
  </si>
  <si>
    <t>Příplatek ZKD 0,60 m výšky vstupu na potrubí</t>
  </si>
  <si>
    <t>-2057325742</t>
  </si>
  <si>
    <t>Poznámka k položce:
viz. příloha č.  D.5.2 Tabulka šachet</t>
  </si>
  <si>
    <t>84</t>
  </si>
  <si>
    <t>894302148</t>
  </si>
  <si>
    <t>Dopravné stav. části ČS 1-5</t>
  </si>
  <si>
    <t>-1497011488</t>
  </si>
  <si>
    <t>85</t>
  </si>
  <si>
    <t>894302154</t>
  </si>
  <si>
    <t>ČS odp. vod - ČS1, stav. část dle nabídky</t>
  </si>
  <si>
    <t>309321869</t>
  </si>
  <si>
    <t>86</t>
  </si>
  <si>
    <t>894302155</t>
  </si>
  <si>
    <t>ČS odp. vod - ČS1, čerpadlo s příslušenstvím</t>
  </si>
  <si>
    <t>-865561213</t>
  </si>
  <si>
    <t>87</t>
  </si>
  <si>
    <t>894302144</t>
  </si>
  <si>
    <t>ČS odp. vod - ČS2</t>
  </si>
  <si>
    <t>675723430</t>
  </si>
  <si>
    <t>88</t>
  </si>
  <si>
    <t>894302156</t>
  </si>
  <si>
    <t xml:space="preserve">ČS odp. vod - ČS2, čerpadlo s příslušenstvím </t>
  </si>
  <si>
    <t>1565401499</t>
  </si>
  <si>
    <t>89</t>
  </si>
  <si>
    <t>894302164</t>
  </si>
  <si>
    <t>Montáž vystrojení ČS</t>
  </si>
  <si>
    <t>-66922272</t>
  </si>
  <si>
    <t>Poznámka k položce:
viz příloha č. D.7 Čerpací stanice</t>
  </si>
  <si>
    <t>90</t>
  </si>
  <si>
    <t>894302165</t>
  </si>
  <si>
    <t>Zvedací zařízení-mobilní jeřáb, dle nabídky</t>
  </si>
  <si>
    <t>1627330321</t>
  </si>
  <si>
    <t>91</t>
  </si>
  <si>
    <t>894302166</t>
  </si>
  <si>
    <t>Patka pro osazení jeřábu-dle nab.</t>
  </si>
  <si>
    <t>-933894802</t>
  </si>
  <si>
    <t>92</t>
  </si>
  <si>
    <t>452386111.1</t>
  </si>
  <si>
    <t>Vyrovnávací prstence z betonu prostého tř. B 7,5 v do 100 mm</t>
  </si>
  <si>
    <t>CS ÚRS 2015 01</t>
  </si>
  <si>
    <t>2065018913</t>
  </si>
  <si>
    <t>Poznámka k položce:
viz. příloha č. D.5.1 Typová revizní šachta, D.2.5 Tabulka kanalizačních přípojek</t>
  </si>
  <si>
    <t>93</t>
  </si>
  <si>
    <t>452386121.1</t>
  </si>
  <si>
    <t xml:space="preserve">Vyrovnávací prstence z betonu prostého tř. B 7,5 v do 200 mm </t>
  </si>
  <si>
    <t>-365056420</t>
  </si>
  <si>
    <t>94</t>
  </si>
  <si>
    <t>452386131.1</t>
  </si>
  <si>
    <t>Vyrovnávací prstence z betonu prostého tř. B 7,5 v nad 200 mm</t>
  </si>
  <si>
    <t>523637886</t>
  </si>
  <si>
    <t>95</t>
  </si>
  <si>
    <t>894411311</t>
  </si>
  <si>
    <t>Osazení železobetonových dílců pro šachty skruží rovných</t>
  </si>
  <si>
    <t>-980467962</t>
  </si>
  <si>
    <t xml:space="preserve">Poznámka k položce:
viz. příloha č. D.5.2 Tabulka šachet </t>
  </si>
  <si>
    <t>96</t>
  </si>
  <si>
    <t>592241120</t>
  </si>
  <si>
    <t>skruž betonová s ocelovými stupadly 100x25x9 cm</t>
  </si>
  <si>
    <t>1573675068</t>
  </si>
  <si>
    <t>97</t>
  </si>
  <si>
    <t>592241130</t>
  </si>
  <si>
    <t>skruž betonová s ocelovými stupadly 100x50x9 cm</t>
  </si>
  <si>
    <t>-1883875971</t>
  </si>
  <si>
    <t>98</t>
  </si>
  <si>
    <t>894412411</t>
  </si>
  <si>
    <t>Osazení železobetonových dílců pro šachty skruží přechodových</t>
  </si>
  <si>
    <t>322497316</t>
  </si>
  <si>
    <t>99</t>
  </si>
  <si>
    <t>592241680</t>
  </si>
  <si>
    <t>skruž betonová přechodová TBR-Q 625/600/120 SPK 62,5/100x60x12 cm</t>
  </si>
  <si>
    <t>-1801534257</t>
  </si>
  <si>
    <t>100</t>
  </si>
  <si>
    <t>894414111</t>
  </si>
  <si>
    <t>Osazení železobetonových dílců pro šachty skruží základových (dno)</t>
  </si>
  <si>
    <t>1608660399</t>
  </si>
  <si>
    <t>101</t>
  </si>
  <si>
    <t>592241811</t>
  </si>
  <si>
    <t>prefabrikáty pro vstupní šachty a drenážní šachtice (betonové a železobetonové) šachty pro odpadní kanály a potrubí uložená v zemi dno šachtové TZZ-Q 1000/1000  100/130 x 115 x 15</t>
  </si>
  <si>
    <t>-374206521</t>
  </si>
  <si>
    <t>102</t>
  </si>
  <si>
    <t>592241822</t>
  </si>
  <si>
    <t>dno betonové šachtové TBZ-Q300-750</t>
  </si>
  <si>
    <t>-48109418</t>
  </si>
  <si>
    <t>103</t>
  </si>
  <si>
    <t>899104111</t>
  </si>
  <si>
    <t>Osazení poklopů litinových nebo ocelových včetně rámů hmotnosti nad 150 kg</t>
  </si>
  <si>
    <t>1024062714</t>
  </si>
  <si>
    <t>104</t>
  </si>
  <si>
    <t>552434420</t>
  </si>
  <si>
    <t>poklop na vstupní šachtu litinový D600 D</t>
  </si>
  <si>
    <t>-2034282834</t>
  </si>
  <si>
    <t>105</t>
  </si>
  <si>
    <t>592243480</t>
  </si>
  <si>
    <t>těsnění elastomerové pro spojení šachetních dílů DN 1000</t>
  </si>
  <si>
    <t>1066057929</t>
  </si>
  <si>
    <t>106</t>
  </si>
  <si>
    <t>899401112</t>
  </si>
  <si>
    <t>Osazení poklopů litinových šoupátkových</t>
  </si>
  <si>
    <t>1017575404</t>
  </si>
  <si>
    <t>107</t>
  </si>
  <si>
    <t>422913520</t>
  </si>
  <si>
    <t>poklop litinový typ 504-šoupátkový</t>
  </si>
  <si>
    <t>191236021</t>
  </si>
  <si>
    <t>Ostatní konstrukce a práce-bourání</t>
  </si>
  <si>
    <t>108</t>
  </si>
  <si>
    <t>919723211</t>
  </si>
  <si>
    <t>Zalití dilatačních spár podélných za studena s těsněním š 9 mm</t>
  </si>
  <si>
    <t>555921562</t>
  </si>
  <si>
    <t>Poznámka k položce:
viz. příloha č. D.2.1	Stavební situace, D.2.3 Vzorové uložení</t>
  </si>
  <si>
    <t>4,6*2</t>
  </si>
  <si>
    <t>396,3*2</t>
  </si>
  <si>
    <t>150,2*2</t>
  </si>
  <si>
    <t>91,8*2</t>
  </si>
  <si>
    <t>242,1*2</t>
  </si>
  <si>
    <t>109</t>
  </si>
  <si>
    <t>589421000</t>
  </si>
  <si>
    <t>směsi silniční živičné stavební pro kryty směs živičná pro litý asfalt jemnozrnný - LAJ</t>
  </si>
  <si>
    <t>1153171379</t>
  </si>
  <si>
    <t>2161,6/157</t>
  </si>
  <si>
    <t>110</t>
  </si>
  <si>
    <t>919735111</t>
  </si>
  <si>
    <t>Řezání stávajícího živičného krytu nebo podkladu hloubky do 50 mm</t>
  </si>
  <si>
    <t>-891289069</t>
  </si>
  <si>
    <t>111</t>
  </si>
  <si>
    <t>979082213</t>
  </si>
  <si>
    <t>Vodorovná doprava suti po suchu do 1 km</t>
  </si>
  <si>
    <t>-1076833006</t>
  </si>
  <si>
    <t>112</t>
  </si>
  <si>
    <t>979082219</t>
  </si>
  <si>
    <t>Příplatek ZKD 1 km u vodorovné dopravy suti po suchu do 1 km</t>
  </si>
  <si>
    <t>-1235965</t>
  </si>
  <si>
    <t>911,344*15</t>
  </si>
  <si>
    <t>Přesun hmot</t>
  </si>
  <si>
    <t>113</t>
  </si>
  <si>
    <t>979097115</t>
  </si>
  <si>
    <t>Poplatek za skládku - ostatní zemina</t>
  </si>
  <si>
    <t>-709620067</t>
  </si>
  <si>
    <t>3136,995*2</t>
  </si>
  <si>
    <t>114</t>
  </si>
  <si>
    <t>979099141.1</t>
  </si>
  <si>
    <t>Poplatek za skládku - asfaltový povrch bez příměsi</t>
  </si>
  <si>
    <t>1290780384</t>
  </si>
  <si>
    <t>Poznámka k položce:
v režii města</t>
  </si>
  <si>
    <t>115</t>
  </si>
  <si>
    <t>99827610</t>
  </si>
  <si>
    <t>Přesun hmot pro trubní vedení z trub z plastických hmot otevřený výkop</t>
  </si>
  <si>
    <t>-998561007</t>
  </si>
  <si>
    <t>PSV</t>
  </si>
  <si>
    <t>Práce a dodávky PSV</t>
  </si>
  <si>
    <t>711</t>
  </si>
  <si>
    <t>Izolace proti vodě, vlhkosti a plynům</t>
  </si>
  <si>
    <t>116</t>
  </si>
  <si>
    <t>711511101</t>
  </si>
  <si>
    <t>Provedení hydroizolace potrubí za studena penetračním nátěrem</t>
  </si>
  <si>
    <t>521929875</t>
  </si>
  <si>
    <t>(2*PI*0,5*0,5+2*PI*0,5*2,55)*35</t>
  </si>
  <si>
    <t>117</t>
  </si>
  <si>
    <t>111631500</t>
  </si>
  <si>
    <t>lak asfaltový PENETRAL ALP- 20 kg</t>
  </si>
  <si>
    <t>-1906522019</t>
  </si>
  <si>
    <t>334,285714285714*0,00035 'Přepočtené koeficientem množství</t>
  </si>
  <si>
    <t>118</t>
  </si>
  <si>
    <t>711511102</t>
  </si>
  <si>
    <t>Provedení hydroizolace potrubí za studena asfaltovým lakem</t>
  </si>
  <si>
    <t>1449368274</t>
  </si>
  <si>
    <t>119</t>
  </si>
  <si>
    <t>111613320</t>
  </si>
  <si>
    <t>asfalt stavebně-izolační, PARABIT AZIT 105 bubny</t>
  </si>
  <si>
    <t>1854204783</t>
  </si>
  <si>
    <t>266,666666666667*0,00075 'Přepočtené koeficientem množství</t>
  </si>
  <si>
    <t>120</t>
  </si>
  <si>
    <t>998711101</t>
  </si>
  <si>
    <t>Přesun hmot pro izolace proti vodě, vlhkosti a plynům v objektech výšky do 6 m</t>
  </si>
  <si>
    <t>-549851038</t>
  </si>
  <si>
    <t>722</t>
  </si>
  <si>
    <t>Zdravotechnika - vnitřní vodovod</t>
  </si>
  <si>
    <t>121</t>
  </si>
  <si>
    <t>722260909</t>
  </si>
  <si>
    <t>Montáž průtokoměrů přírubových DN 50</t>
  </si>
  <si>
    <t>-947688759</t>
  </si>
  <si>
    <t>Poznámka k položce:
viz. příloha č. D.10 Výpis materiálu</t>
  </si>
  <si>
    <t>122</t>
  </si>
  <si>
    <t>388217172</t>
  </si>
  <si>
    <t>magneticko-indukční průtokoměr OPTIFLUX100W,DN50</t>
  </si>
  <si>
    <t>512284614</t>
  </si>
  <si>
    <t>744</t>
  </si>
  <si>
    <t>Elektromontáže - rozvody vodičů měděných</t>
  </si>
  <si>
    <t>123</t>
  </si>
  <si>
    <t>744731210</t>
  </si>
  <si>
    <t>Montáž kabel Cu sdělovací sk.2 2-7x1,5 mm umístěný volně</t>
  </si>
  <si>
    <t>CS ÚRS 2014 01</t>
  </si>
  <si>
    <t>-232997692</t>
  </si>
  <si>
    <t>Poznámka k položce:
viz. příloha č.  D.10 Výpis materiálu</t>
  </si>
  <si>
    <t>124</t>
  </si>
  <si>
    <t>341110600.1</t>
  </si>
  <si>
    <t>kabel silový s Cu jádrem 4x1,5 mm2</t>
  </si>
  <si>
    <t>1751665912</t>
  </si>
  <si>
    <t>125</t>
  </si>
  <si>
    <t>979082255</t>
  </si>
  <si>
    <t>Elektročást ČS včetně vybavení</t>
  </si>
  <si>
    <t>-58671045</t>
  </si>
  <si>
    <t>126</t>
  </si>
  <si>
    <t>979082256</t>
  </si>
  <si>
    <t>Elektročást ČS 2 včetně vybavení</t>
  </si>
  <si>
    <t>1048930334</t>
  </si>
  <si>
    <t>2794,166</t>
  </si>
  <si>
    <t>ZobohKanalVedlStok - Kanalizace Kolín - Zibohlavy</t>
  </si>
  <si>
    <t>113107221</t>
  </si>
  <si>
    <t>Odstranění podkladů nebo krytů s přemístěním hmot na skládku na vzdálenost do 20 m nebo s naložením na dopravní prostředek v ploše jednotlivě přes 200 m2 z kameniva hrubého drceného, o tl. vrstvy do 100 mm</t>
  </si>
  <si>
    <t>-1126870474</t>
  </si>
  <si>
    <t>"betonový panel"</t>
  </si>
  <si>
    <t>13,5*1</t>
  </si>
  <si>
    <t>23,4*1</t>
  </si>
  <si>
    <t>396,7*1</t>
  </si>
  <si>
    <t>618,1*1</t>
  </si>
  <si>
    <t>82,4*1</t>
  </si>
  <si>
    <t>623141921</t>
  </si>
  <si>
    <t>964676574</t>
  </si>
  <si>
    <t>113151111</t>
  </si>
  <si>
    <t>Rozebírání zpevněných ploch s přemístěním na skládku na vzdálenost do 20 m nebo s naložením na dopravní prostředek ze silničních panelů</t>
  </si>
  <si>
    <t>1247823433</t>
  </si>
  <si>
    <t>13,5*3</t>
  </si>
  <si>
    <t>113154323</t>
  </si>
  <si>
    <t>Frézování živičného podkladu nebo krytu s naložením na dopravní prostředek plochy přes 1 000 do 10 000 m2 bez překážek v trase pruhu šířky do 1 m, tloušťky vrstvy 50 mm</t>
  </si>
  <si>
    <t>818169714</t>
  </si>
  <si>
    <t>82,4*2,5</t>
  </si>
  <si>
    <t>-1810497437</t>
  </si>
  <si>
    <t>-568633771</t>
  </si>
  <si>
    <t>1495977416</t>
  </si>
  <si>
    <t>119001402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</si>
  <si>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přes 200 do 500</t>
  </si>
  <si>
    <t>-1093251640</t>
  </si>
  <si>
    <t>1*1</t>
  </si>
  <si>
    <t>-930070171</t>
  </si>
  <si>
    <t>9*1</t>
  </si>
  <si>
    <t>659901323</t>
  </si>
  <si>
    <t>"Hlavní stoky"</t>
  </si>
  <si>
    <t>1,55*1,05*9</t>
  </si>
  <si>
    <t>1,6*1,1*3</t>
  </si>
  <si>
    <t>1,563*1,063*2</t>
  </si>
  <si>
    <t>1,58*1,08*2</t>
  </si>
  <si>
    <t>1,725*1,225*1</t>
  </si>
  <si>
    <t>659122020</t>
  </si>
  <si>
    <t>8,1*1*0,1</t>
  </si>
  <si>
    <t>25,2*1*0,1</t>
  </si>
  <si>
    <t>1187381817</t>
  </si>
  <si>
    <t>23,4*2,805*1-23,4*0,25*1</t>
  </si>
  <si>
    <t>8,1*2,81*1-8,1*0,1*1</t>
  </si>
  <si>
    <t>396,7*2,277*1-396,7*0,25*1</t>
  </si>
  <si>
    <t>618,1*2,61*1-618,1*0,25*1</t>
  </si>
  <si>
    <t>82,4*2,333*1-82,4*0,25*1</t>
  </si>
  <si>
    <t>25,2*2,42*1-25,2*0,1*1</t>
  </si>
  <si>
    <t>13,5*2,49*1-13,5*0,25*1</t>
  </si>
  <si>
    <t>50*(0,8*1,8*2,498)-0,8*1,8*0,25</t>
  </si>
  <si>
    <t>1720158703</t>
  </si>
  <si>
    <t>-1400253901</t>
  </si>
  <si>
    <t>-2023863514</t>
  </si>
  <si>
    <t>-284587734</t>
  </si>
  <si>
    <t>-1064905044</t>
  </si>
  <si>
    <t>141721119</t>
  </si>
  <si>
    <t>Řízený zemní protlak v hornině tř. 1 až 4, včetně protlačení trub v hloubce do 6 m vnějšího průměru vrtu přes 350 do 400 mm</t>
  </si>
  <si>
    <t>-316142842</t>
  </si>
  <si>
    <t>-1291101365</t>
  </si>
  <si>
    <t>"stoka A - úseky mezi šachtami"</t>
  </si>
  <si>
    <t>23,4*2,805*2</t>
  </si>
  <si>
    <t>8,1*2,81*2</t>
  </si>
  <si>
    <t>396,7*2,277*2</t>
  </si>
  <si>
    <t>618,1*2,61*2</t>
  </si>
  <si>
    <t>82,4*2,333*2</t>
  </si>
  <si>
    <t>25,2*2,42*2</t>
  </si>
  <si>
    <t>13,5*2,49*2</t>
  </si>
  <si>
    <t>Mezisoučet</t>
  </si>
  <si>
    <t>-474,404</t>
  </si>
  <si>
    <t>-1656916556</t>
  </si>
  <si>
    <t>1,8*2,498*2*50</t>
  </si>
  <si>
    <t>1,8*2,293*2*3</t>
  </si>
  <si>
    <t>242929721</t>
  </si>
  <si>
    <t>"Stoka A1"</t>
  </si>
  <si>
    <t>20,85*2,36*1-20,85*1*0,25</t>
  </si>
  <si>
    <t>"stoka A2"</t>
  </si>
  <si>
    <t>105,1*2,25*1-105,1*1*0,25</t>
  </si>
  <si>
    <t>237,9*2,25*1-237,9*1*0,25</t>
  </si>
  <si>
    <t>18,1*2,22*1-18,1*1*0,1</t>
  </si>
  <si>
    <t>"stoka A2-1"</t>
  </si>
  <si>
    <t>23,1*2,22*1-23,1*1*0,25</t>
  </si>
  <si>
    <t>"stoka A2-1-1"</t>
  </si>
  <si>
    <t>7,9*2,38*1-7,9*1*0,25</t>
  </si>
  <si>
    <t>5*2,13*1-5*1*0,1</t>
  </si>
  <si>
    <t>"stoka A2-2"</t>
  </si>
  <si>
    <t>191,1*2,26*1-191,1*1*0,25</t>
  </si>
  <si>
    <t>"stoka A2-2-1"</t>
  </si>
  <si>
    <t>51,7*2,07*1-51,7*1*0,25</t>
  </si>
  <si>
    <t>"stoka A2-2-2"</t>
  </si>
  <si>
    <t>13,5*2,21*1-13,5*1*0,25</t>
  </si>
  <si>
    <t>"stoka A3"</t>
  </si>
  <si>
    <t>31*2,23*1-31*1*0,25</t>
  </si>
  <si>
    <t>"stoka A4"</t>
  </si>
  <si>
    <t>10,9*2,35*1-10,9*1*0,25</t>
  </si>
  <si>
    <t>23,4*2,34*1-23,4*1*0,25</t>
  </si>
  <si>
    <t>"stoka C1"</t>
  </si>
  <si>
    <t>10,1*2,28*1-10,1*1*0,25</t>
  </si>
  <si>
    <t>"stoka C2"</t>
  </si>
  <si>
    <t>19,8*2,31*1-19,8*1*0,25</t>
  </si>
  <si>
    <t>"stoka C3"</t>
  </si>
  <si>
    <t>21,5*2,32*1-21,5*1*0,25</t>
  </si>
  <si>
    <t>32*(2,11*0,8*1,8)-32*(0,25*0,8*1,8)</t>
  </si>
  <si>
    <t>1698,751*0,75</t>
  </si>
  <si>
    <t>1412640645</t>
  </si>
  <si>
    <t>41,85*3,28*1-41,85*1*0,25</t>
  </si>
  <si>
    <t>"Stoka A2"</t>
  </si>
  <si>
    <t>42,9*2,7*1-42,9*1*0,25</t>
  </si>
  <si>
    <t>19,1*2,54*1-19,1*1*0,25</t>
  </si>
  <si>
    <t>"Stoka A2-1"</t>
  </si>
  <si>
    <t>2,9*2,69*1-2,9*1*0,25</t>
  </si>
  <si>
    <t>2,9*2,61*1-2,9*1*0,1</t>
  </si>
  <si>
    <t>7,3*2,74*1-7,3*1*0,1</t>
  </si>
  <si>
    <t>28,2*2,68*1-28,2*1*0,25</t>
  </si>
  <si>
    <t>"Stoka A2-1-1"</t>
  </si>
  <si>
    <t>6*2,74*1-6*1*0,25</t>
  </si>
  <si>
    <t>5,6*2,62*1-5,6*1*0,25</t>
  </si>
  <si>
    <t>"Stoka A4"</t>
  </si>
  <si>
    <t>96,3*2,81*1-96,3*1*0,25</t>
  </si>
  <si>
    <t>18,6*2,78*1-18,6*1*0,25</t>
  </si>
  <si>
    <t>"Stoka C2"</t>
  </si>
  <si>
    <t>52,5*3,07*1-52,5*1*0,25</t>
  </si>
  <si>
    <t>"Stoka C3"</t>
  </si>
  <si>
    <t>51,2*3,09*1-51,2*1*0,25</t>
  </si>
  <si>
    <t>20*(2,99*0,8*1,8)-6*(0,25*0,8*1,8)</t>
  </si>
  <si>
    <t>1077,011*0,75</t>
  </si>
  <si>
    <t>-847461874</t>
  </si>
  <si>
    <t>1698,751*0,25</t>
  </si>
  <si>
    <t>1048183089</t>
  </si>
  <si>
    <t>1077,011*0,25</t>
  </si>
  <si>
    <t>920116145</t>
  </si>
  <si>
    <t>(hlryh-1692,746+(3308,748/2))*0,75</t>
  </si>
  <si>
    <t>1809505985</t>
  </si>
  <si>
    <t>2066,846*6</t>
  </si>
  <si>
    <t>-974528318</t>
  </si>
  <si>
    <t>(hlryh-1692,746+(3308,748/2))*0,25</t>
  </si>
  <si>
    <t>1643127735</t>
  </si>
  <si>
    <t>688,949*6</t>
  </si>
  <si>
    <t>-578662507</t>
  </si>
  <si>
    <t>hlryh-1692,746+(3308,748/2)</t>
  </si>
  <si>
    <t>-1462188956</t>
  </si>
  <si>
    <t>23,4*1,655*1</t>
  </si>
  <si>
    <t>8,1*2,01*1</t>
  </si>
  <si>
    <t>396,7*1,18*1</t>
  </si>
  <si>
    <t>618,1*1,61*1</t>
  </si>
  <si>
    <t>82,4*1,33*1</t>
  </si>
  <si>
    <t>25,2*1,67*1</t>
  </si>
  <si>
    <t>13,5*1,69*1</t>
  </si>
  <si>
    <t>-1691917925</t>
  </si>
  <si>
    <t>1692,746*2-38,372*2</t>
  </si>
  <si>
    <t>1049976985</t>
  </si>
  <si>
    <t>23,4*1*0,6-(PI*0,150*0,150*23,4)</t>
  </si>
  <si>
    <t>8,1*1*0,6-(PI*0,150*0,150*8,1)</t>
  </si>
  <si>
    <t>396,7*1*0,55-(PI*0,125*0,125*396,7)</t>
  </si>
  <si>
    <t>618,1*1*0,55-(PI*0,125*0,125*618,1)</t>
  </si>
  <si>
    <t>82,4*1*0,55-(PI*0,125*0,125*82,4)</t>
  </si>
  <si>
    <t>25,2*1*0,55-(PI*0,125*0,125*25,2)</t>
  </si>
  <si>
    <t>13,5*1*0,55-(PI*0,125*0,125*13,5)</t>
  </si>
  <si>
    <t>0,8*1,8*0,3*52</t>
  </si>
  <si>
    <t>1025406321</t>
  </si>
  <si>
    <t>608,123*2</t>
  </si>
  <si>
    <t>-174426699</t>
  </si>
  <si>
    <t>"tráva potřebná pro obnovu stavební rýhy"</t>
  </si>
  <si>
    <t>33,3*1</t>
  </si>
  <si>
    <t>735525264</t>
  </si>
  <si>
    <t>33,3/5</t>
  </si>
  <si>
    <t>2079523256</t>
  </si>
  <si>
    <t>323283532</t>
  </si>
  <si>
    <t>23,4+8,1+396,7+618,1+82,4+25,2+13,5</t>
  </si>
  <si>
    <t>291211111</t>
  </si>
  <si>
    <t>Zřízení zpevněné plochy ze silničních panelů osazených do lože tl. 50 mm z kameniva</t>
  </si>
  <si>
    <t>1028507815</t>
  </si>
  <si>
    <t>593811020</t>
  </si>
  <si>
    <t xml:space="preserve">panel silniční 300x150x15 cm, 6t- jednorázové </t>
  </si>
  <si>
    <t>326670655</t>
  </si>
  <si>
    <t>-1199781187</t>
  </si>
  <si>
    <t>23,4*1*0,1</t>
  </si>
  <si>
    <t>396,7*1*0,1</t>
  </si>
  <si>
    <t>618,1*1*0,1</t>
  </si>
  <si>
    <t>82,4*1*0,1</t>
  </si>
  <si>
    <t>13,5*1*0,1</t>
  </si>
  <si>
    <t>-1515673831</t>
  </si>
  <si>
    <t>23,4*1*0,2</t>
  </si>
  <si>
    <t>396,7*1*0,2</t>
  </si>
  <si>
    <t>564831111</t>
  </si>
  <si>
    <t>Podklad ze štěrkodrtě ŠD tl 100 mm</t>
  </si>
  <si>
    <t>262648341</t>
  </si>
  <si>
    <t>" viz příloha č. D.2 Stavební situace, D.3 podélné profily, D.1.6 Tabulka přípojek"</t>
  </si>
  <si>
    <t>"silniční panel"</t>
  </si>
  <si>
    <t>565136111</t>
  </si>
  <si>
    <t>Asfaltový beton vrstva podkladní ACP 22 (obalované kamenivo hrubozrnné - OKH) s rozprostřením a zhutněním v pruhu šířky do 3 m, po zhutnění tl. 50 mm</t>
  </si>
  <si>
    <t>-347268937</t>
  </si>
  <si>
    <t>1498482691</t>
  </si>
  <si>
    <t>-982668629</t>
  </si>
  <si>
    <t>-1329350293</t>
  </si>
  <si>
    <t>" viz příloha č. D.3 podélné profily, D.4 vzorové uložení, D.1.6 Tabulka přípojek"</t>
  </si>
  <si>
    <t>"asfaltová votovka"</t>
  </si>
  <si>
    <t>2011971726</t>
  </si>
  <si>
    <t>230011140</t>
  </si>
  <si>
    <t>Montáž potrubí z trub ocelových hladkých tř. 11 až 13 D 406 mm, tl. 11,0 mm</t>
  </si>
  <si>
    <t>1969060385</t>
  </si>
  <si>
    <t>286131321</t>
  </si>
  <si>
    <t>ocelová chránička na kanalizační výtlak OC 159 x 8 mm</t>
  </si>
  <si>
    <t>-328046603</t>
  </si>
  <si>
    <t>1756943933</t>
  </si>
  <si>
    <t>-658103882</t>
  </si>
  <si>
    <t>-665761602</t>
  </si>
  <si>
    <t>-45571365</t>
  </si>
  <si>
    <t>-1682469467</t>
  </si>
  <si>
    <t>1836365671</t>
  </si>
  <si>
    <t>-62211245</t>
  </si>
  <si>
    <t>168304427</t>
  </si>
  <si>
    <t>691684866</t>
  </si>
  <si>
    <t>159565892</t>
  </si>
  <si>
    <t>784253054</t>
  </si>
  <si>
    <t>-370271120</t>
  </si>
  <si>
    <t>-975449143</t>
  </si>
  <si>
    <t>-1402326108</t>
  </si>
  <si>
    <t>1535657374</t>
  </si>
  <si>
    <t>-997934862</t>
  </si>
  <si>
    <t>-1521809215</t>
  </si>
  <si>
    <t>464782668</t>
  </si>
  <si>
    <t>-1033290973</t>
  </si>
  <si>
    <t>61562957</t>
  </si>
  <si>
    <t>-404364820</t>
  </si>
  <si>
    <t>821735065</t>
  </si>
  <si>
    <t>23,4*2</t>
  </si>
  <si>
    <t>396,7*2</t>
  </si>
  <si>
    <t>618,1*2</t>
  </si>
  <si>
    <t>1345720034</t>
  </si>
  <si>
    <t>1046807369</t>
  </si>
  <si>
    <t>739,592*6</t>
  </si>
  <si>
    <t>979092111</t>
  </si>
  <si>
    <t>Očištění vybouraných prvků při překopech inženýrských sítí od spojovacího materiálu s odklizením a uložením očištěných hmot a spojovacího materiálu na skládku do vzdálenosti 10 m nebo naložením na dopravní prostředek silničních dílců s původním vyplněním spár kamenivem těženým</t>
  </si>
  <si>
    <t>-572790270</t>
  </si>
  <si>
    <t>978642098</t>
  </si>
  <si>
    <t>hlryh-1856,802+(3563,458/2)</t>
  </si>
  <si>
    <t>2719,093*2</t>
  </si>
  <si>
    <t>979099141</t>
  </si>
  <si>
    <t>-722336911</t>
  </si>
  <si>
    <t>1543894366</t>
  </si>
  <si>
    <t>1500679788</t>
  </si>
  <si>
    <t>(2*PI*0,5*0,5+2*PI*0,5*2,2)*40</t>
  </si>
  <si>
    <t>-96141083</t>
  </si>
  <si>
    <t>340*0,00035 'Přepočtené koeficientem množství</t>
  </si>
  <si>
    <t>1696195551</t>
  </si>
  <si>
    <t>-1461698303</t>
  </si>
  <si>
    <t>265,333333333333*0,00075 'Přepočtené koeficientem množství</t>
  </si>
  <si>
    <t>311836373</t>
  </si>
  <si>
    <t>52,185</t>
  </si>
  <si>
    <t>969,447</t>
  </si>
  <si>
    <t>ZibohPriv - Kanalizační přivaděč Zibohlavy - Radovesnice</t>
  </si>
  <si>
    <t>113107122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</si>
  <si>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</si>
  <si>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618745199</t>
  </si>
  <si>
    <t>"viz. příloha č. D.2 Stavební situace , D.4 Vzorové uložení"</t>
  </si>
  <si>
    <t>"obalované kamenivo"</t>
  </si>
  <si>
    <t>9,5*1</t>
  </si>
  <si>
    <t>"podklad ze štěrkodrtě"</t>
  </si>
  <si>
    <t>113107123</t>
  </si>
  <si>
    <t>Odstranění podkladů nebo krytů s přemístěním hmot na skládku na vzdálenost do 3 m nebo s naložením na dopravní prostředek v ploše jednotlivě do 50 m2 z kameniva hrubého drceného, o tl. vrstvy přes 200 do 300 mm</t>
  </si>
  <si>
    <t>474799628</t>
  </si>
  <si>
    <t>113107142</t>
  </si>
  <si>
    <t>Odstranění podkladů nebo krytů s přemístěním hmot na skládku na vzdálenost do 3 m nebo s naložením na dopravní prostředek v ploše jednotlivě do 50 m2 živičných, o tl. vrstvy přes 50 do 100 mm</t>
  </si>
  <si>
    <t>-753952788</t>
  </si>
  <si>
    <t>113154113</t>
  </si>
  <si>
    <t>Frézování živičného podkladu nebo krytu s naložením na dopravní prostředek plochy do 500 m2 bez překážek v trase pruhu šířky do 0,5 m, tloušťky vrstvy 50 mm</t>
  </si>
  <si>
    <t>2136882377</t>
  </si>
  <si>
    <t>"viz. příloha č. D.2 Stavební situace, D.4 Vzorové uložení"</t>
  </si>
  <si>
    <t>"asfalt"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</si>
  <si>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</si>
  <si>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-1265411881</t>
  </si>
  <si>
    <t>"viz. příloha č.D.2 Stavební situace , D.3 Podélné profily vodovodu "</t>
  </si>
  <si>
    <t>141791923</t>
  </si>
  <si>
    <t>Poznámka k položce:
viz. příloha č. D.1.1.3.  SO 100 - Podélné profily, D.1.1.4.  SO 100 - Vzorové uložení</t>
  </si>
  <si>
    <t>2*1</t>
  </si>
  <si>
    <t>1095062056</t>
  </si>
  <si>
    <t>2*1,55*1,05</t>
  </si>
  <si>
    <t>1*1,11*1,61</t>
  </si>
  <si>
    <t>-1239170328</t>
  </si>
  <si>
    <t>369,4*1*0,1</t>
  </si>
  <si>
    <t>-822446809</t>
  </si>
  <si>
    <t>"viz příloha č. D.2 Stavební situace, D.7 Čerpací stanice ČS"</t>
  </si>
  <si>
    <t>3,5*3,5*4,36-3,5*3,5*0,1</t>
  </si>
  <si>
    <t>hljam*0,75</t>
  </si>
  <si>
    <t>1507724951</t>
  </si>
  <si>
    <t>39,139/2</t>
  </si>
  <si>
    <t>744800219</t>
  </si>
  <si>
    <t>hljam*0,2</t>
  </si>
  <si>
    <t>-120075708</t>
  </si>
  <si>
    <t>10,4372</t>
  </si>
  <si>
    <t>-1844205001</t>
  </si>
  <si>
    <t>132201202</t>
  </si>
  <si>
    <t>Hloubení zapažených i nezapažených rýh šířky přes 600 do 2 000 mm s urovnáním dna do předepsaného profilu a spádu v hornině tř. 3 přes 100 do 1 000 m3</t>
  </si>
  <si>
    <t>1595568111</t>
  </si>
  <si>
    <t>"viz. příloha č. D.2 Stavební situace, D.3 Podélné profily vodovodu, D.4 Vzorové uložení"</t>
  </si>
  <si>
    <t>9,5*2,405*1-9,5*1*0,3</t>
  </si>
  <si>
    <t>369,4*2,635*1-369,4*1*0,1</t>
  </si>
  <si>
    <t>7*2,16*1-7*1*0,3</t>
  </si>
  <si>
    <t>969,447*0,75</t>
  </si>
  <si>
    <t>480648686</t>
  </si>
  <si>
    <t>727,085/2</t>
  </si>
  <si>
    <t>-811722286</t>
  </si>
  <si>
    <t>hlryh*0,2</t>
  </si>
  <si>
    <t>271559782</t>
  </si>
  <si>
    <t>193,889/2</t>
  </si>
  <si>
    <t>Hloubení zapažených i nezapažených rýh šířky přes 600 do 2 000 mm s urovnáním dna do předepsaného profilu a spádu s použitím trhavin v hornině tř. 5 pro jakékoliv množství</t>
  </si>
  <si>
    <t>407285786</t>
  </si>
  <si>
    <t>hlryh*0,05</t>
  </si>
  <si>
    <t>141721115</t>
  </si>
  <si>
    <t>Řízené horizontální vrtání hloubky do 6 m délky do 160 m vnějšího průměru přes 125 mm do 160 mm</t>
  </si>
  <si>
    <t>-1730580282</t>
  </si>
  <si>
    <t>-566528973</t>
  </si>
  <si>
    <t>"viz. příloha č. D.2 Stavební situace, D.3 Podélný profil, D.4 Vzorové uložení"</t>
  </si>
  <si>
    <t>9,5*2*2,405</t>
  </si>
  <si>
    <t>369,4*2*2,635</t>
  </si>
  <si>
    <t>7*2*2,16</t>
  </si>
  <si>
    <t>-21613034</t>
  </si>
  <si>
    <t>4,36*3,5*3,5</t>
  </si>
  <si>
    <t>233077933</t>
  </si>
  <si>
    <t>hlryh*0,95</t>
  </si>
  <si>
    <t>Svislé přemístění výkopku bez naložení do dopravní nádoby avšak s vyprázdněním dopravní nádoby na hromadu nebo do dopravního prostředku z horniny tř. 5 až 7, při hloubce výkopu přes 2,5 do 4 m</t>
  </si>
  <si>
    <t>304802302</t>
  </si>
  <si>
    <t>Vodorovné přemístění výkopku nebo sypaniny po suchu na obvyklém dopravním prostředku, bez naložení výkopku, avšak se složením bez rozhrnutí z horniny tř. 1 až 4 na vzdálenost přes 9 000 do 10 000 m</t>
  </si>
  <si>
    <t>-637186929</t>
  </si>
  <si>
    <t>hlryh+hljam-813,989+(53,116/2)</t>
  </si>
  <si>
    <t>234,201*0,95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</si>
  <si>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</si>
  <si>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1869172464</t>
  </si>
  <si>
    <t>222,491*6</t>
  </si>
  <si>
    <t>Vodorovné přemístění výkopku nebo sypaniny po suchu na obvyklém dopravním prostředku, bez naložení výkopku, avšak se složením bez rozhrnutí z horniny tř. 5 až 7 na vzdálenost přes 9 0000 do 10 000 m</t>
  </si>
  <si>
    <t>930750288</t>
  </si>
  <si>
    <t>234,201*0,05</t>
  </si>
  <si>
    <t>Vodorovné přemístění výkopku nebo sypaniny po suchu na obvyklém dopravním prostředku, bez naložení výkopku, avšak se složením bez rozhrnutí z horniny tř. 5 až 7 na vzdálenost Příplatek k ceně za každých dalších i započatých 1 000 m</t>
  </si>
  <si>
    <t>1365076226</t>
  </si>
  <si>
    <t>11,71*6</t>
  </si>
  <si>
    <t>-319559007</t>
  </si>
  <si>
    <t>-1444884267</t>
  </si>
  <si>
    <t>Poznámka k položce:
" viz. příloha č. D.1.1.3.  SO 100 - Podélné profily, D.1.1.4.  SO 100 - Vzorové uložení"</t>
  </si>
  <si>
    <t>9,5*1*1,565</t>
  </si>
  <si>
    <t>369,4*1*2,045</t>
  </si>
  <si>
    <t>7*1*1,67</t>
  </si>
  <si>
    <t>3,5*3,5*4,36-(PI*1,25*1,25*4,36)</t>
  </si>
  <si>
    <t>583373690</t>
  </si>
  <si>
    <t>štěrkopísek frakce 0-63 třída B</t>
  </si>
  <si>
    <t>1733683879</t>
  </si>
  <si>
    <t>781,981*2-755,423*2</t>
  </si>
  <si>
    <t>1593525609</t>
  </si>
  <si>
    <t>9,5*1*0,39-(PI*0,045*0,045*9,5)</t>
  </si>
  <si>
    <t>369,4*1*0,39-(PI*0,045*0,045*369,4)</t>
  </si>
  <si>
    <t>7*1*0,39-(PI*0,045*0,045*7)</t>
  </si>
  <si>
    <t>2017567399</t>
  </si>
  <si>
    <t>148,046*2</t>
  </si>
  <si>
    <t>181301111</t>
  </si>
  <si>
    <t>Rozprostření a urovnání ornice v rovině nebo ve svahu sklonu do 1:5 při souvislé ploše přes 500 m2, tl. vrstvy do 100 mm</t>
  </si>
  <si>
    <t>-341725739</t>
  </si>
  <si>
    <t>369,4*1</t>
  </si>
  <si>
    <t>"3m šířka navíc pro rozježdění kolem výkopu"</t>
  </si>
  <si>
    <t>369,4*3</t>
  </si>
  <si>
    <t>181451121</t>
  </si>
  <si>
    <t>Založení trávníku na půdě předem připravené plochy přes 1000 m2 výsevem včetně utažení lučního v rovině nebo na svahu do 1:5</t>
  </si>
  <si>
    <t>-149389409</t>
  </si>
  <si>
    <t>005724720</t>
  </si>
  <si>
    <t>osivo směs travní krajinná - rovinná</t>
  </si>
  <si>
    <t>-589397216</t>
  </si>
  <si>
    <t>1477,6/5</t>
  </si>
  <si>
    <t>000000003</t>
  </si>
  <si>
    <t>Těsnění prostupů pro potrubí - třída těsnícího pásku 1</t>
  </si>
  <si>
    <t>-1961587298</t>
  </si>
  <si>
    <t>Poznámka k položce:
Vytvoření prostupů v čerpací stanici a v napojovací šachtě</t>
  </si>
  <si>
    <t>000000004</t>
  </si>
  <si>
    <t>Vytvoření prostupů pro potrubí</t>
  </si>
  <si>
    <t>-1309441920</t>
  </si>
  <si>
    <t>-2048497607</t>
  </si>
  <si>
    <t>9,5+369,4+7</t>
  </si>
  <si>
    <t>824044950</t>
  </si>
  <si>
    <t>9,5*1*0,1</t>
  </si>
  <si>
    <t>9,6*1*0,1</t>
  </si>
  <si>
    <t>7*1*0,1</t>
  </si>
  <si>
    <t>451315133</t>
  </si>
  <si>
    <t>Podkladní a výplňové vrstvy z betonu prostého tloušťky do 200 mm, z betonu C 8/10</t>
  </si>
  <si>
    <t>-1367620499</t>
  </si>
  <si>
    <t>Podklad ze štěrkodrti ŠD s rozprostřením a zhutněním, po zhutnění tl. 100 mm</t>
  </si>
  <si>
    <t>1156991825</t>
  </si>
  <si>
    <t>"pod měrnou šachtu"</t>
  </si>
  <si>
    <t>1,5*0,1*1,5</t>
  </si>
  <si>
    <t>"pod zásobník chemikálie"</t>
  </si>
  <si>
    <t>2*3*0,1</t>
  </si>
  <si>
    <t>564871116</t>
  </si>
  <si>
    <t>Podklad ze štěrkodrti ŠD s rozprostřením a zhutněním, po zhutnění tl. 300 mm</t>
  </si>
  <si>
    <t>2114467529</t>
  </si>
  <si>
    <t>"štěrková cesta"</t>
  </si>
  <si>
    <t>573211111</t>
  </si>
  <si>
    <t>Postřik živičný spojovací z asfaltu v množství do 0,50 kg/m2</t>
  </si>
  <si>
    <t>-1703240428</t>
  </si>
  <si>
    <t>589333280</t>
  </si>
  <si>
    <t>směs pro beton třída C30/37 XA3 frakce do 8 mm</t>
  </si>
  <si>
    <t>541625476</t>
  </si>
  <si>
    <t>"betonová deska pod zásobník chemikálie"</t>
  </si>
  <si>
    <t>2*3*0,15</t>
  </si>
  <si>
    <t>313166630</t>
  </si>
  <si>
    <t>síť výztužná svařovaná,  100 x 100 mm, D 8 mm, 3 x 2 m</t>
  </si>
  <si>
    <t>-973363905</t>
  </si>
  <si>
    <t>Asfaltový beton vrstva obrusná ACO 11 (ABS) tř. II tl 50 mm š do 3 m z nemodifikovaného asfaltu</t>
  </si>
  <si>
    <t>1051405284</t>
  </si>
  <si>
    <t>9,5*2</t>
  </si>
  <si>
    <t>577145112</t>
  </si>
  <si>
    <t>Asfaltový beton vrstva ložní ACL 16 (ABH) s rozprostřením a zhutněním z nemodifikovaného asfaltu v pruhu šířky do 3 m, po zhutnění tl. 50 mm</t>
  </si>
  <si>
    <t>-941555752</t>
  </si>
  <si>
    <t>452386131</t>
  </si>
  <si>
    <t>-1107768031</t>
  </si>
  <si>
    <t>Poznámka k položce:
viz. příloha č. D.8 Měrná šachta</t>
  </si>
  <si>
    <t>-1210751465</t>
  </si>
  <si>
    <t>592243730</t>
  </si>
  <si>
    <t>skruž betonová šachtová s těsněním TBS-Q 1000/250 100x25x12 cm</t>
  </si>
  <si>
    <t>160588308</t>
  </si>
  <si>
    <t>592243720</t>
  </si>
  <si>
    <t>skruž betonová šachtová s těsněním TBS-Q 1000/500 100x50x12 cm</t>
  </si>
  <si>
    <t>1455270873</t>
  </si>
  <si>
    <t>592240230</t>
  </si>
  <si>
    <t>dno betonové šachtové DN 1000 bez kynety a otvorů</t>
  </si>
  <si>
    <t>-1880788558</t>
  </si>
  <si>
    <t>722260906</t>
  </si>
  <si>
    <t>Montáž průtokoměrů přírubových DN 80</t>
  </si>
  <si>
    <t>1292406775</t>
  </si>
  <si>
    <t>388217171</t>
  </si>
  <si>
    <t>magneticko-indukční průtokoměr OPTIFLUX100W,DN80</t>
  </si>
  <si>
    <t>-265703537</t>
  </si>
  <si>
    <t>286149326</t>
  </si>
  <si>
    <t>elektrokoleno30°, PE 100, PN 16, d 90</t>
  </si>
  <si>
    <t>-1945926511</t>
  </si>
  <si>
    <t>Poznámka k položce:
viz. příloha č. D.5 Kladečské schéma, D.10 Výpis materiálu</t>
  </si>
  <si>
    <t>Montáž litinových tvarovek na potrubí litinovém tlakovém jednoosých na potrubí z trub přírubových v otevřeném výkopu, kanálu nebo v šachtě DN 80</t>
  </si>
  <si>
    <t>131420362</t>
  </si>
  <si>
    <t>552518000</t>
  </si>
  <si>
    <t>koleno přírubové s patkou   pro připojení hydrantu</t>
  </si>
  <si>
    <t>1988922621</t>
  </si>
  <si>
    <t>Poznámka k položce:
viz. příloha č. D.5 Kladečské schéma, D.7 Výpis materiálu</t>
  </si>
  <si>
    <t>Speciální příruba jištěná proti posunu DN 90/80</t>
  </si>
  <si>
    <t>-711774377</t>
  </si>
  <si>
    <t>552522310</t>
  </si>
  <si>
    <t>trouba přírubová TP-DN 80 PN 10-16-25-40 TT L=1,0 m</t>
  </si>
  <si>
    <t>1181640816</t>
  </si>
  <si>
    <t>552522260</t>
  </si>
  <si>
    <t>trouba přírubová TP-DN 80 PN 10-16-25-40 TT L=0,3 m</t>
  </si>
  <si>
    <t>-1252796392</t>
  </si>
  <si>
    <t>552599820</t>
  </si>
  <si>
    <t>koleno přírubové Q tvárná litina DN80-90°</t>
  </si>
  <si>
    <t>-240047714</t>
  </si>
  <si>
    <t>857244122</t>
  </si>
  <si>
    <t>Montáž litinových tvarovek na potrubí litinovém tlakovém odbočných na potrubí z trub přírubových v otevřeném výkopu, kanálu nebo v šachtě DN 80</t>
  </si>
  <si>
    <t>1941339157</t>
  </si>
  <si>
    <t>552535100</t>
  </si>
  <si>
    <t>T-kus DN 80/80 - litinový</t>
  </si>
  <si>
    <t>1482219208</t>
  </si>
  <si>
    <t>871241121</t>
  </si>
  <si>
    <t>Montáž potrubí z plastických hmot v otevřeném výkopu z tlakových trubek polyetylenových svařených vnějšího průměru 90 mm</t>
  </si>
  <si>
    <t>1191735134</t>
  </si>
  <si>
    <t>286136200</t>
  </si>
  <si>
    <t>PE 100 RC, 90x5,4 mm,SDR 17, PN 10</t>
  </si>
  <si>
    <t>-592972760</t>
  </si>
  <si>
    <t>877241121</t>
  </si>
  <si>
    <t>Montáž elektrotvarovek na potrubí z plastických hmot v otevřeném výkopu na potrubí z tlakových trubek polyetylenových svařených vnějšího průměru 90 mm</t>
  </si>
  <si>
    <t>-499312459</t>
  </si>
  <si>
    <t>286149360</t>
  </si>
  <si>
    <t>elektrokoleno 90°, PE 100, PN 16, d 90</t>
  </si>
  <si>
    <t>1286751186</t>
  </si>
  <si>
    <t>286149362</t>
  </si>
  <si>
    <t>352059409</t>
  </si>
  <si>
    <t>891241112</t>
  </si>
  <si>
    <t>Montáž vodovodních armatur na potrubí šoupátek nebo klapek uzavíracích v otevřeném výkopu nebo v šachtách s osazením zemní soupravy (bez poklopů) DN 80</t>
  </si>
  <si>
    <t>-2037613790</t>
  </si>
  <si>
    <t>šoupě deskové DN80 pro zásyp</t>
  </si>
  <si>
    <t>-829208874</t>
  </si>
  <si>
    <t>422910730</t>
  </si>
  <si>
    <t>souprava zemní pro šoupátka DN 80 mm při Rd 1,5 m</t>
  </si>
  <si>
    <t>-867683278</t>
  </si>
  <si>
    <t>422910722</t>
  </si>
  <si>
    <t>Univerzální podkladová deska pro šoupata DN80</t>
  </si>
  <si>
    <t>-1689344929</t>
  </si>
  <si>
    <t>891247111</t>
  </si>
  <si>
    <t>Montáž hydrantů podzemních DN 80</t>
  </si>
  <si>
    <t>1702529592</t>
  </si>
  <si>
    <t>Poznámka k položce:
viz. příloha č.D.5 Kladečské schéma, D.8 Výpis materiálu</t>
  </si>
  <si>
    <t>422735955</t>
  </si>
  <si>
    <t>Souprava proplachovací DN 80/1,50m pro odpadní vody</t>
  </si>
  <si>
    <t>-396250322</t>
  </si>
  <si>
    <t>892271111</t>
  </si>
  <si>
    <t>Tlakové zkoušky vodou na potrubí DN 100 nebo 125</t>
  </si>
  <si>
    <t>1688108119</t>
  </si>
  <si>
    <t>Poznámka k položce:
viz. příloha č.D.5 Kladečské schéma, D.7 Výpis materiálu</t>
  </si>
  <si>
    <t>1771306781</t>
  </si>
  <si>
    <t>1307757580</t>
  </si>
  <si>
    <t xml:space="preserve">Dopravné stav. části ČS </t>
  </si>
  <si>
    <t>-1656302006</t>
  </si>
  <si>
    <t>ČS odp. vod</t>
  </si>
  <si>
    <t>-687023218</t>
  </si>
  <si>
    <t>ČS odp. vod -  čerpadlo s příslušenstvím dle nab.</t>
  </si>
  <si>
    <t>-1614283915</t>
  </si>
  <si>
    <t>-585091658</t>
  </si>
  <si>
    <t>1289462386</t>
  </si>
  <si>
    <t>-169402304</t>
  </si>
  <si>
    <t>894302196</t>
  </si>
  <si>
    <t xml:space="preserve">Dávkovací zařízení s příslušenstvím </t>
  </si>
  <si>
    <t>-332200019</t>
  </si>
  <si>
    <t>894411111</t>
  </si>
  <si>
    <t>Zřízení šachet kanalizačních z betonových dílců výšky vstupu do 1,50 m s obložením dna betonem tř. C 25/30</t>
  </si>
  <si>
    <t>668074619</t>
  </si>
  <si>
    <t>815280051</t>
  </si>
  <si>
    <t>poklop na vstupní šachtu litinový D600 D400</t>
  </si>
  <si>
    <t>-701086786</t>
  </si>
  <si>
    <t>-1899327039</t>
  </si>
  <si>
    <t>poklop litinový-šoupátkový</t>
  </si>
  <si>
    <t>1855157059</t>
  </si>
  <si>
    <t>899914111</t>
  </si>
  <si>
    <t>Montáž ocelové chráničky v otevřeném výkopu vnějšího průměru D 159 x 8 mm</t>
  </si>
  <si>
    <t>-274206392</t>
  </si>
  <si>
    <t>-629166186</t>
  </si>
  <si>
    <t>8,6</t>
  </si>
  <si>
    <t>919735112</t>
  </si>
  <si>
    <t>Řezání stávajícího živičného krytu hl do 100 mm</t>
  </si>
  <si>
    <t>-1218303249</t>
  </si>
  <si>
    <t>-1748311217</t>
  </si>
  <si>
    <t>1804862930</t>
  </si>
  <si>
    <t>11,896*6</t>
  </si>
  <si>
    <t>-1063413957</t>
  </si>
  <si>
    <t>234,201*2</t>
  </si>
  <si>
    <t>Poplatek za skládku - asfalt, suť</t>
  </si>
  <si>
    <t>-1007107188</t>
  </si>
  <si>
    <t>998276101</t>
  </si>
  <si>
    <t>32404781</t>
  </si>
  <si>
    <t>1390055663</t>
  </si>
  <si>
    <t>341110600</t>
  </si>
  <si>
    <t>1680511666</t>
  </si>
  <si>
    <t>Poznámka k položce:
viz. příloha č. D.7 Kladečské schéma, D.11 Výpis materiálu</t>
  </si>
  <si>
    <t>-1286231450</t>
  </si>
  <si>
    <t>hlryh_1</t>
  </si>
  <si>
    <t>416,469</t>
  </si>
  <si>
    <t>ZobohKanalPrip - Kanalizace Kolín - Zibohlavy</t>
  </si>
  <si>
    <t>113106121</t>
  </si>
  <si>
    <t>Rozebrání dlažeb nebo dílců komunikací pro pěší z betonových nebo kamenných dlaždic</t>
  </si>
  <si>
    <t>-251591284</t>
  </si>
  <si>
    <t>"viz příloha č. D.6.1 Tabulka přípojek"</t>
  </si>
  <si>
    <t>7,2*0,8</t>
  </si>
  <si>
    <t>113106123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</si>
  <si>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</si>
  <si>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282746545</t>
  </si>
  <si>
    <t>" viz příloha č.  D.6.1 Tabulka přípojek"</t>
  </si>
  <si>
    <t>21,1*0,8</t>
  </si>
  <si>
    <t>113107132</t>
  </si>
  <si>
    <t>Odstranění podkladů nebo krytů s přemístěním hmot na skládku na vzdálenost do 3 m nebo s naložením na dopravní prostředek v ploše jednotlivě do 50 m2 z betonu prostého, o tl. vrstvy přes 150 do 300 mm</t>
  </si>
  <si>
    <t>2065722336</t>
  </si>
  <si>
    <t>59,1*0,8</t>
  </si>
  <si>
    <t>258777274</t>
  </si>
  <si>
    <t>113107163</t>
  </si>
  <si>
    <t>Odstranění podkladů nebo krytů s přemístěním hmot na skládku na vzdálenost do 20 m nebo s naložením na dopravní prostředek v ploše jednotlivě přes 50 m2 do 200 m2 z kameniva hrubého drceného, o tl. vrstvy přes 200 do 300 mm</t>
  </si>
  <si>
    <t>1286888399</t>
  </si>
  <si>
    <t>10,3*0,8</t>
  </si>
  <si>
    <t>129,4*0,8</t>
  </si>
  <si>
    <t>113107181</t>
  </si>
  <si>
    <t>Odstranění podkladů nebo krytů s přemístěním hmot na skládku na vzdálenost do 20 m nebo s naložením na dopravní prostředek v ploše jednotlivě přes 50 m2 do 200 m2 živičných, o tl. vrstvy do 50 mm</t>
  </si>
  <si>
    <t>874101310</t>
  </si>
  <si>
    <t>227787207</t>
  </si>
  <si>
    <t>"asfaltová komunikace SÚS"</t>
  </si>
  <si>
    <t>59,1</t>
  </si>
  <si>
    <t>"zámková dlažba"</t>
  </si>
  <si>
    <t>"betonová dlažba"</t>
  </si>
  <si>
    <t>"betonové žlabovky"</t>
  </si>
  <si>
    <t>1*0,8</t>
  </si>
  <si>
    <t>"betonové panely"</t>
  </si>
  <si>
    <t>20,5*0,8</t>
  </si>
  <si>
    <t>594808904</t>
  </si>
  <si>
    <t>"přípojky"</t>
  </si>
  <si>
    <t>20,5*3</t>
  </si>
  <si>
    <t>-1259397917</t>
  </si>
  <si>
    <t>129,4*1</t>
  </si>
  <si>
    <t>59,1*1</t>
  </si>
  <si>
    <t>1231890530</t>
  </si>
  <si>
    <t>17*0,8</t>
  </si>
  <si>
    <t>16*0,8</t>
  </si>
  <si>
    <t>539036789</t>
  </si>
  <si>
    <t>20*0,8</t>
  </si>
  <si>
    <t>394014559</t>
  </si>
  <si>
    <t>1,55*1,05*20*0,8</t>
  </si>
  <si>
    <t>1,532*1,032*17*0,8</t>
  </si>
  <si>
    <t>1,532*1,032*16*0,8</t>
  </si>
  <si>
    <t>1938549636</t>
  </si>
  <si>
    <t>59*0,8*0,1</t>
  </si>
  <si>
    <t>314868688</t>
  </si>
  <si>
    <t>59,1*2*0,8-59,1*0,45*0,8</t>
  </si>
  <si>
    <t>129,4*2*0,8-129,4*0,35*0,8</t>
  </si>
  <si>
    <t>59*2*0,8-59*0,1*0,8</t>
  </si>
  <si>
    <t>10,3*2*0,8-10,3*0,3*0,8</t>
  </si>
  <si>
    <t>21,1*2*0,8-21,1*0,26*0,8</t>
  </si>
  <si>
    <t>7,2*2*0,8-7,2*0,26*0,8</t>
  </si>
  <si>
    <t>1*2*0,8-1*0,23*0,8</t>
  </si>
  <si>
    <t>20,5*2*0,8-20,5*0,3*0,8</t>
  </si>
  <si>
    <t>hlryh_1*0,6</t>
  </si>
  <si>
    <t>-352494186</t>
  </si>
  <si>
    <t>hlryh_1*0,6/2</t>
  </si>
  <si>
    <t>1843703721</t>
  </si>
  <si>
    <t>hlryh_1*0,15</t>
  </si>
  <si>
    <t>-1397368305</t>
  </si>
  <si>
    <t>hlryh_1*0,15/2</t>
  </si>
  <si>
    <t>135698132</t>
  </si>
  <si>
    <t>2125556524</t>
  </si>
  <si>
    <t>hlryh_1*0,1</t>
  </si>
  <si>
    <t>225245629</t>
  </si>
  <si>
    <t>(188,5+59+10,3+21,2+1+7,2+20,5)*2*2</t>
  </si>
  <si>
    <t>-1026471061</t>
  </si>
  <si>
    <t>hlryh_1*0,75</t>
  </si>
  <si>
    <t>504804290</t>
  </si>
  <si>
    <t>hlryh_1*0,25</t>
  </si>
  <si>
    <t>-1219186897</t>
  </si>
  <si>
    <t>(hlryh_1-281,125+(434,81/2))*0,75</t>
  </si>
  <si>
    <t>-1069112581</t>
  </si>
  <si>
    <t>264,562*6</t>
  </si>
  <si>
    <t>-360318395</t>
  </si>
  <si>
    <t>(hlryh_1-281,125+(434,81/2))*0,25</t>
  </si>
  <si>
    <t>-1010131393</t>
  </si>
  <si>
    <t>88,187*6</t>
  </si>
  <si>
    <t>408072772</t>
  </si>
  <si>
    <t>hlryh_1-281,125+(434,81/2)</t>
  </si>
  <si>
    <t>-1845350514</t>
  </si>
  <si>
    <t>59,1*2*0,8-59,1*1*0,8</t>
  </si>
  <si>
    <t>129,4*2*0,8-129,4*0,90*0,8</t>
  </si>
  <si>
    <t>59*2*0,8-59*0,65*0,8</t>
  </si>
  <si>
    <t>10,3*2*0,8-10,3*0,85*0,8</t>
  </si>
  <si>
    <t>21,1*2*0,8-21,1*0,81*0,8</t>
  </si>
  <si>
    <t>7,2*2*0,8-7,2*0,81*0,8</t>
  </si>
  <si>
    <t>1*2*0,8-1*0,78*0,8</t>
  </si>
  <si>
    <t>20,5*2*0,8-20,5*0,85*0,8</t>
  </si>
  <si>
    <t>653667827</t>
  </si>
  <si>
    <t>217,405*2</t>
  </si>
  <si>
    <t>-870944122</t>
  </si>
  <si>
    <t>294,6*0,8*0,45-(PI*0,075*0,075*194,6)</t>
  </si>
  <si>
    <t>13,3*0,8*0,45-(PI*0,075*0,075*13,3)</t>
  </si>
  <si>
    <t>-94365366</t>
  </si>
  <si>
    <t>107,17*2</t>
  </si>
  <si>
    <t>1870302086</t>
  </si>
  <si>
    <t>59*0,8</t>
  </si>
  <si>
    <t>-271518886</t>
  </si>
  <si>
    <t>47,2/5</t>
  </si>
  <si>
    <t>-397795451</t>
  </si>
  <si>
    <t>1476562642</t>
  </si>
  <si>
    <t>246498133</t>
  </si>
  <si>
    <t>393759541</t>
  </si>
  <si>
    <t>307,6*0,8*0,1</t>
  </si>
  <si>
    <t>-264418320</t>
  </si>
  <si>
    <t>59,1*0,8*0,2</t>
  </si>
  <si>
    <t>564851111</t>
  </si>
  <si>
    <t>Podklad ze štěrkodrti ŠD s rozprostřením a zhutněním, po zhutnění tl. 150 mm</t>
  </si>
  <si>
    <t>1656233690</t>
  </si>
  <si>
    <t>" viz příloha č. D.1.6 Tabulka přípojek"</t>
  </si>
  <si>
    <t>269198729</t>
  </si>
  <si>
    <t>274598826</t>
  </si>
  <si>
    <t>-1793774234</t>
  </si>
  <si>
    <t>1725590763</t>
  </si>
  <si>
    <t>59,1*1,8</t>
  </si>
  <si>
    <t>129,4*1,8</t>
  </si>
  <si>
    <t>1334474847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</si>
  <si>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</si>
  <si>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</si>
  <si>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1614690437</t>
  </si>
  <si>
    <t>592450070</t>
  </si>
  <si>
    <t>dlažba zámková profilová pro komunikace 20x16,5x8 cm přírodní</t>
  </si>
  <si>
    <t>-125880523</t>
  </si>
  <si>
    <t>Poznámka k položce:
spotřeba: 36 kus/m2</t>
  </si>
  <si>
    <t>"pro dlážbu- počítáno 30% nového materiálu, který nepůjde nahradit původním"</t>
  </si>
  <si>
    <t>21,1*0,8*0,3</t>
  </si>
  <si>
    <t>592453260</t>
  </si>
  <si>
    <t>dlažba skladebná betonová základní 20x20x8 cm přírodní</t>
  </si>
  <si>
    <t>10052127</t>
  </si>
  <si>
    <t>"pro dlážbu - počítáno 30% nového materiálu, který nepůjde nahradit původním"</t>
  </si>
  <si>
    <t>7,2*0,8*0,3</t>
  </si>
  <si>
    <t>936009111_R</t>
  </si>
  <si>
    <t>Drcené kamenivo tloušťky 30 mm ze štěrku frakce 4-8 mm</t>
  </si>
  <si>
    <t>563284452</t>
  </si>
  <si>
    <t>837312221</t>
  </si>
  <si>
    <t>Montáž tvarovek jednoosých s integrovaným těsněním otevřený výkop DN 150</t>
  </si>
  <si>
    <t>1074829611</t>
  </si>
  <si>
    <t>Poznámka k položce:
viz. příloha č.  D.6.1 Tabulka přípojek</t>
  </si>
  <si>
    <t>597109849</t>
  </si>
  <si>
    <t>Napojovací tvarovka DN 150</t>
  </si>
  <si>
    <t>-706637817</t>
  </si>
  <si>
    <t>286122020</t>
  </si>
  <si>
    <t>koleno kanalizační plastové PVC KG DN 160/45° SN 12/16</t>
  </si>
  <si>
    <t>865160524</t>
  </si>
  <si>
    <t>837352221</t>
  </si>
  <si>
    <t>Montáž tvarovek jednoosých s integrovaným těsněním otevřený výkop DN 200</t>
  </si>
  <si>
    <t>1224257905</t>
  </si>
  <si>
    <t>597109840</t>
  </si>
  <si>
    <t>Napojovací tvarovka DN 200</t>
  </si>
  <si>
    <t>784823130</t>
  </si>
  <si>
    <t>286122060</t>
  </si>
  <si>
    <t>koleno kanalizační plastové PVC DN 200/45° SN 12/16</t>
  </si>
  <si>
    <t>-193134498</t>
  </si>
  <si>
    <t>877315211</t>
  </si>
  <si>
    <t>Montáž tvarovek na kanalizačním potrubí z trub z plastu z tvrdého PVC [systém KG] nebo z polypropylenu [systém KG 2000] v otevřeném výkopu jednoosých DN 150</t>
  </si>
  <si>
    <t>40376243</t>
  </si>
  <si>
    <t>286121020</t>
  </si>
  <si>
    <t>trubka kanalizační plastová PVC  DN 150x6000 mm SN 12</t>
  </si>
  <si>
    <t>-1007613753</t>
  </si>
  <si>
    <t>286121010</t>
  </si>
  <si>
    <t>trubka kanalizační plastová PVC DN 150x3000 mm SN 12</t>
  </si>
  <si>
    <t>-969215342</t>
  </si>
  <si>
    <t>286121000</t>
  </si>
  <si>
    <t>trubka kanalizační plastová PVC KG DN 150x1000 mm SN 12</t>
  </si>
  <si>
    <t>-1016989438</t>
  </si>
  <si>
    <t>877355211</t>
  </si>
  <si>
    <t>Montáž tvarovek na kanalizačním potrubí z trub z plastu z tvrdého PVC [systém KG] nebo z polypropylenu [systém KG 2000] v otevřeném výkopu jednoosých DN 200</t>
  </si>
  <si>
    <t>-195781282</t>
  </si>
  <si>
    <t>286121030</t>
  </si>
  <si>
    <t>trubka kanalizační plastová PVC DN 200x1000 mm SN 12</t>
  </si>
  <si>
    <t>1299080972</t>
  </si>
  <si>
    <t>286121040</t>
  </si>
  <si>
    <t>trubka kanalizační plastová PVC DN 200x3000 mm SN 12</t>
  </si>
  <si>
    <t>-796473579</t>
  </si>
  <si>
    <t>286121050</t>
  </si>
  <si>
    <t>trubka kanalizační plastová PVC DN 200x6000 mm SN 12</t>
  </si>
  <si>
    <t>618662139</t>
  </si>
  <si>
    <t>877375121</t>
  </si>
  <si>
    <t>Výřez a montáž tvarovek odbočných na potrubí z kanalizačních trub z PVC do DN 300</t>
  </si>
  <si>
    <t>-2108125459</t>
  </si>
  <si>
    <t>Poznámka k položce:
viz příloha č. D.5.2 Tanulka přípojek</t>
  </si>
  <si>
    <t>286618461_R</t>
  </si>
  <si>
    <t>odbočka s kulovým kloubem DN 250/200</t>
  </si>
  <si>
    <t>1826116840</t>
  </si>
  <si>
    <t>286618462_R</t>
  </si>
  <si>
    <t>odbočka s kulovým kloubem DN 300/150</t>
  </si>
  <si>
    <t>-966006640</t>
  </si>
  <si>
    <t>Poznámka k položce:
viz výkres č. D.5.2 Tanulka přípojek</t>
  </si>
  <si>
    <t>286618463_R</t>
  </si>
  <si>
    <t>odbočka s kulovým kloubem DN 250/150</t>
  </si>
  <si>
    <t>798630589</t>
  </si>
  <si>
    <t>894811112</t>
  </si>
  <si>
    <t>Montáž šachty z plastu DN 200/160, 200</t>
  </si>
  <si>
    <t>-2080353966</t>
  </si>
  <si>
    <t>Poznámka k položce:
viz příloha č.D.1.1.12 SO 01 – Seznam kanalizačních přípojek</t>
  </si>
  <si>
    <t>286105271</t>
  </si>
  <si>
    <t>Domovní T šachta, komplet DN 200/150</t>
  </si>
  <si>
    <t>-1250442157</t>
  </si>
  <si>
    <t>916533211</t>
  </si>
  <si>
    <t>Osazení silničního obrubníku betonového stojatého bez boční opěry do lože z betonu prostého</t>
  </si>
  <si>
    <t>-1739056395</t>
  </si>
  <si>
    <t>-780246137</t>
  </si>
  <si>
    <t>377</t>
  </si>
  <si>
    <t>103330233</t>
  </si>
  <si>
    <t>377/157</t>
  </si>
  <si>
    <t>-1746207092</t>
  </si>
  <si>
    <t>(59,1+129,4)*2</t>
  </si>
  <si>
    <t>938901101</t>
  </si>
  <si>
    <t>Očištění dlažby z lomového kamene nebo z betonových desek od porostu,dočasné uskladnění ošištěného materiálu v prostorách investora</t>
  </si>
  <si>
    <t>31644919</t>
  </si>
  <si>
    <t>"viz. příloha č. D.2 - Stavební situace M 1:500, D.4 - Vzorové uložení"</t>
  </si>
  <si>
    <t>"probetonovou dlažbu"</t>
  </si>
  <si>
    <t>7,2*1</t>
  </si>
  <si>
    <t>979024443</t>
  </si>
  <si>
    <t>Očištění vybouraných obrubníků a krajníků silničních</t>
  </si>
  <si>
    <t>1108483552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</si>
  <si>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</si>
  <si>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</si>
  <si>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1845074576</t>
  </si>
  <si>
    <t>"pro zámkovou dlažbu"</t>
  </si>
  <si>
    <t>1810135010</t>
  </si>
  <si>
    <t>1745943977</t>
  </si>
  <si>
    <t>179,782*15</t>
  </si>
  <si>
    <t>-583596716</t>
  </si>
  <si>
    <t>1378993983</t>
  </si>
  <si>
    <t>352,749*2</t>
  </si>
  <si>
    <t>-1596863513</t>
  </si>
  <si>
    <t>-256443964</t>
  </si>
  <si>
    <t>VonZibohKanal - Kanalizace Kolín - Zibohlavy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</si>
  <si>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</si>
  <si>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</si>
  <si>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</si>
  <si>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</si>
  <si>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</si>
  <si>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</si>
  <si>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</si>
  <si>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</si>
  <si>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</si>
  <si>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</si>
  <si>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Průzkumné, geodetické a projektové práce geodetické práce před výstavbou</t>
  </si>
  <si>
    <t>…</t>
  </si>
  <si>
    <t>1024</t>
  </si>
  <si>
    <t>1955508737</t>
  </si>
  <si>
    <t>012303000</t>
  </si>
  <si>
    <t>Průzkumné, geodetické a projektové práce geodetické práce po výstavbě</t>
  </si>
  <si>
    <t>-1851932977</t>
  </si>
  <si>
    <t>013254000</t>
  </si>
  <si>
    <t>Průzkumné, geodetické a projektové práce projektové práce dokumentace stavby (výkresová a textová) skutečného provedení stavby</t>
  </si>
  <si>
    <t>1693491365</t>
  </si>
  <si>
    <t>VRN3</t>
  </si>
  <si>
    <t>Zařízení staveniště</t>
  </si>
  <si>
    <t>000000015</t>
  </si>
  <si>
    <t>Údržba a odstranění staveniště</t>
  </si>
  <si>
    <t>1055633203</t>
  </si>
  <si>
    <t>030001000</t>
  </si>
  <si>
    <t>Základní rozdělení průvodních činností a nákladů zařízení staveniště</t>
  </si>
  <si>
    <t>-1929826096</t>
  </si>
  <si>
    <t>034503000</t>
  </si>
  <si>
    <t>Zařízení staveniště zabezpečení staveniště informační tabule</t>
  </si>
  <si>
    <t>-716278949</t>
  </si>
  <si>
    <t>VRN4</t>
  </si>
  <si>
    <t>Inženýrská činnost</t>
  </si>
  <si>
    <t>043002000</t>
  </si>
  <si>
    <t>Hlavní tituly průvodních činností a nákladů inženýrská činnost zkoušky a ostatní měření</t>
  </si>
  <si>
    <t>-1458660102</t>
  </si>
  <si>
    <t>045002000</t>
  </si>
  <si>
    <t>Hlavní tituly průvodních činností a nákladů inženýrská činnost kompletační a koordinační činnost</t>
  </si>
  <si>
    <t>-1225283660</t>
  </si>
  <si>
    <t>VRN9</t>
  </si>
  <si>
    <t>Ostatní náklady</t>
  </si>
  <si>
    <t>0000000185</t>
  </si>
  <si>
    <t>Hutnící zkouška</t>
  </si>
  <si>
    <t>1130174220</t>
  </si>
  <si>
    <t>000000019</t>
  </si>
  <si>
    <t>Doprava zábrany k výkopům</t>
  </si>
  <si>
    <t>-837116821</t>
  </si>
  <si>
    <t>000000022</t>
  </si>
  <si>
    <t>81720914</t>
  </si>
  <si>
    <t>091704000</t>
  </si>
  <si>
    <t>Ostatní náklady související s objektem náklady na údržbu</t>
  </si>
  <si>
    <t>2036715617</t>
  </si>
  <si>
    <t>119003227</t>
  </si>
  <si>
    <t>Pomocné konstrukce při zabezpečení výkopu svislé ocelové mobilní oplocení, výšky do 2 200 mm panely vyplněné dráty zřízení</t>
  </si>
  <si>
    <t>-1483032231</t>
  </si>
  <si>
    <t>119003228</t>
  </si>
  <si>
    <t>Pomocné konstrukce při zabezpečení výkopu svislé ocelové mobilní oplocení, výšky do 2 200 mm panely vyplněné dráty odstranění</t>
  </si>
  <si>
    <t>436202775</t>
  </si>
  <si>
    <t>359901111</t>
  </si>
  <si>
    <t>Vyčištění stok jakékoliv výšky</t>
  </si>
  <si>
    <t>-1240547701</t>
  </si>
  <si>
    <t>359901211</t>
  </si>
  <si>
    <t>Monitoring stok (kamerový systém) jakékoli výšky nová kanalizace</t>
  </si>
  <si>
    <t>622689412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</si>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</sst>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6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28" xfId="0" applyFont="1" applyBorder="1" applyAlignment="1" applyProtection="1">
      <alignment horizontal="center" vertical="center"/>
    </xf>
    <xf numFmtId="49" fontId="37" fillId="0" borderId="28" xfId="0" applyNumberFormat="1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center" vertical="center" wrapText="1"/>
    </xf>
    <xf numFmtId="167" fontId="37" fillId="0" borderId="28" xfId="0" applyNumberFormat="1" applyFont="1" applyBorder="1" applyAlignment="1" applyProtection="1">
      <alignment vertical="center"/>
    </xf>
    <xf numFmtId="4" fontId="37" fillId="3" borderId="28" xfId="0" applyNumberFormat="1" applyFont="1" applyFill="1" applyBorder="1" applyAlignment="1" applyProtection="1">
      <alignment vertical="center"/>
      <protection locked="0"/>
    </xf>
    <xf numFmtId="4" fontId="37" fillId="0" borderId="28" xfId="0" applyNumberFormat="1" applyFont="1" applyBorder="1" applyAlignment="1" applyProtection="1">
      <alignment vertical="center"/>
    </xf>
    <xf numFmtId="0" fontId="37" fillId="0" borderId="5" xfId="0" applyFont="1" applyBorder="1" applyAlignment="1">
      <alignment vertical="center"/>
    </xf>
    <xf numFmtId="0" fontId="37" fillId="3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39" fillId="0" borderId="29" xfId="0" applyFont="1" applyBorder="1" applyAlignment="1" applyProtection="1">
      <alignment vertical="center" wrapText="1"/>
      <protection locked="0"/>
    </xf>
    <xf numFmtId="0" fontId="39" fillId="0" borderId="30" xfId="0" applyFont="1" applyBorder="1" applyAlignment="1" applyProtection="1">
      <alignment vertical="center" wrapText="1"/>
      <protection locked="0"/>
    </xf>
    <xf numFmtId="0" fontId="39" fillId="0" borderId="31" xfId="0" applyFont="1" applyBorder="1" applyAlignment="1" applyProtection="1">
      <alignment vertical="center" wrapText="1"/>
      <protection locked="0"/>
    </xf>
    <xf numFmtId="0" fontId="39" fillId="0" borderId="32" xfId="0" applyFont="1" applyBorder="1" applyAlignment="1" applyProtection="1">
      <alignment horizontal="center" vertical="center" wrapText="1"/>
      <protection locked="0"/>
    </xf>
    <xf numFmtId="0" fontId="39" fillId="0" borderId="33" xfId="0" applyFont="1" applyBorder="1" applyAlignment="1" applyProtection="1">
      <alignment horizontal="center" vertical="center" wrapText="1"/>
      <protection locked="0"/>
    </xf>
    <xf numFmtId="0" fontId="39" fillId="0" borderId="32" xfId="0" applyFont="1" applyBorder="1" applyAlignment="1" applyProtection="1">
      <alignment vertical="center" wrapText="1"/>
      <protection locked="0"/>
    </xf>
    <xf numFmtId="0" fontId="39" fillId="0" borderId="33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49" fontId="42" fillId="0" borderId="1" xfId="0" applyNumberFormat="1" applyFont="1" applyBorder="1" applyAlignment="1" applyProtection="1">
      <alignment vertical="center" wrapText="1"/>
      <protection locked="0"/>
    </xf>
    <xf numFmtId="0" fontId="39" fillId="0" borderId="35" xfId="0" applyFont="1" applyBorder="1" applyAlignment="1" applyProtection="1">
      <alignment vertical="center" wrapText="1"/>
      <protection locked="0"/>
    </xf>
    <xf numFmtId="0" fontId="43" fillId="0" borderId="34" xfId="0" applyFont="1" applyBorder="1" applyAlignment="1" applyProtection="1">
      <alignment vertical="center" wrapText="1"/>
      <protection locked="0"/>
    </xf>
    <xf numFmtId="0" fontId="39" fillId="0" borderId="36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top"/>
      <protection locked="0"/>
    </xf>
    <xf numFmtId="0" fontId="39" fillId="0" borderId="0" xfId="0" applyFont="1" applyAlignment="1" applyProtection="1">
      <alignment vertical="top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39" fillId="0" borderId="31" xfId="0" applyFont="1" applyBorder="1" applyAlignment="1" applyProtection="1">
      <alignment horizontal="left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center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2" fillId="0" borderId="32" xfId="0" applyFont="1" applyBorder="1" applyAlignment="1" applyProtection="1">
      <alignment horizontal="left" vertical="center"/>
      <protection locked="0"/>
    </xf>
    <xf numFmtId="0" fontId="42" fillId="0" borderId="1" xfId="0" applyFont="1" applyFill="1" applyBorder="1" applyAlignment="1" applyProtection="1">
      <alignment horizontal="left" vertical="center"/>
      <protection locked="0"/>
    </xf>
    <xf numFmtId="0" fontId="42" fillId="0" borderId="1" xfId="0" applyFont="1" applyFill="1" applyBorder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39" fillId="0" borderId="29" xfId="0" applyFont="1" applyBorder="1" applyAlignment="1" applyProtection="1">
      <alignment horizontal="left" vertical="center" wrapText="1"/>
      <protection locked="0"/>
    </xf>
    <xf numFmtId="0" fontId="39" fillId="0" borderId="30" xfId="0" applyFont="1" applyBorder="1" applyAlignment="1" applyProtection="1">
      <alignment horizontal="left" vertical="center" wrapText="1"/>
      <protection locked="0"/>
    </xf>
    <xf numFmtId="0" fontId="39" fillId="0" borderId="3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/>
      <protection locked="0"/>
    </xf>
    <xf numFmtId="0" fontId="42" fillId="0" borderId="35" xfId="0" applyFont="1" applyBorder="1" applyAlignment="1" applyProtection="1">
      <alignment horizontal="left" vertical="center" wrapText="1"/>
      <protection locked="0"/>
    </xf>
    <xf numFmtId="0" fontId="42" fillId="0" borderId="34" xfId="0" applyFont="1" applyBorder="1" applyAlignment="1" applyProtection="1">
      <alignment horizontal="left" vertical="center" wrapText="1"/>
      <protection locked="0"/>
    </xf>
    <xf numFmtId="0" fontId="42" fillId="0" borderId="36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2" fillId="0" borderId="1" xfId="0" applyFont="1" applyBorder="1" applyAlignment="1" applyProtection="1">
      <alignment horizontal="center" vertical="top"/>
      <protection locked="0"/>
    </xf>
    <xf numFmtId="0" fontId="42" fillId="0" borderId="35" xfId="0" applyFont="1" applyBorder="1" applyAlignment="1" applyProtection="1">
      <alignment horizontal="left" vertical="center"/>
      <protection locked="0"/>
    </xf>
    <xf numFmtId="0" fontId="42" fillId="0" borderId="36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1" fillId="0" borderId="1" xfId="0" applyFont="1" applyBorder="1" applyAlignment="1" applyProtection="1">
      <alignment vertical="center"/>
      <protection locked="0"/>
    </xf>
    <xf numFmtId="0" fontId="44" fillId="0" borderId="34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2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horizontal="left"/>
      <protection locked="0"/>
    </xf>
    <xf numFmtId="0" fontId="44" fillId="0" borderId="34" xfId="0" applyFont="1" applyBorder="1" applyAlignment="1" applyProtection="1">
      <protection locked="0"/>
    </xf>
    <xf numFmtId="0" fontId="39" fillId="0" borderId="32" xfId="0" applyFont="1" applyBorder="1" applyAlignment="1" applyProtection="1">
      <alignment vertical="top"/>
      <protection locked="0"/>
    </xf>
    <xf numFmtId="0" fontId="39" fillId="0" borderId="33" xfId="0" applyFont="1" applyBorder="1" applyAlignment="1" applyProtection="1">
      <alignment vertical="top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35" xfId="0" applyFont="1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vertical="top"/>
      <protection locked="0"/>
    </xf>
    <xf numFmtId="0" fontId="39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top" wrapText="1"/>
    </xf>
    <xf numFmtId="0" fontId="27" fillId="0" borderId="0" xfId="0" applyFont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2" borderId="0" xfId="1" applyFont="1" applyFill="1" applyAlignment="1">
      <alignment vertical="center"/>
    </xf>
    <xf numFmtId="0" fontId="42" fillId="0" borderId="1" xfId="0" applyFont="1" applyBorder="1" applyAlignment="1" applyProtection="1">
      <alignment horizontal="left" vertical="top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49" fontId="42" fillId="0" borderId="1" xfId="0" applyNumberFormat="1" applyFont="1" applyBorder="1" applyAlignment="1" applyProtection="1">
      <alignment horizontal="left" vertical="center" wrapText="1"/>
      <protection locked="0"/>
    </xf>
    <xf numFmtId="0" fontId="41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2" t="s">
        <v>16</v>
      </c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29"/>
      <c r="AQ5" s="31"/>
      <c r="BE5" s="343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74" t="s">
        <v>19</v>
      </c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29"/>
      <c r="AQ6" s="31"/>
      <c r="BE6" s="344"/>
      <c r="BS6" s="24" t="s">
        <v>8</v>
      </c>
    </row>
    <row r="7" spans="1:74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44"/>
      <c r="BS7" s="24" t="s">
        <v>8</v>
      </c>
    </row>
    <row r="8" spans="1:74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44"/>
      <c r="BS8" s="24" t="s">
        <v>8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4"/>
      <c r="BS9" s="24" t="s">
        <v>8</v>
      </c>
    </row>
    <row r="10" spans="1:74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23</v>
      </c>
      <c r="AO10" s="29"/>
      <c r="AP10" s="29"/>
      <c r="AQ10" s="31"/>
      <c r="BE10" s="344"/>
      <c r="BS10" s="24" t="s">
        <v>8</v>
      </c>
    </row>
    <row r="11" spans="1:74" ht="18.399999999999999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23</v>
      </c>
      <c r="AO11" s="29"/>
      <c r="AP11" s="29"/>
      <c r="AQ11" s="31"/>
      <c r="BE11" s="344"/>
      <c r="BS11" s="24" t="s">
        <v>8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4"/>
      <c r="BS12" s="24" t="s">
        <v>8</v>
      </c>
    </row>
    <row r="13" spans="1:74" ht="14.45" customHeight="1">
      <c r="B13" s="28"/>
      <c r="C13" s="29"/>
      <c r="D13" s="37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33</v>
      </c>
      <c r="AO13" s="29"/>
      <c r="AP13" s="29"/>
      <c r="AQ13" s="31"/>
      <c r="BE13" s="344"/>
      <c r="BS13" s="24" t="s">
        <v>8</v>
      </c>
    </row>
    <row r="14" spans="1:74">
      <c r="B14" s="28"/>
      <c r="C14" s="29"/>
      <c r="D14" s="29"/>
      <c r="E14" s="368" t="s">
        <v>33</v>
      </c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7" t="s">
        <v>31</v>
      </c>
      <c r="AL14" s="29"/>
      <c r="AM14" s="29"/>
      <c r="AN14" s="39" t="s">
        <v>33</v>
      </c>
      <c r="AO14" s="29"/>
      <c r="AP14" s="29"/>
      <c r="AQ14" s="31"/>
      <c r="BE14" s="344"/>
      <c r="BS14" s="24" t="s">
        <v>8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4"/>
      <c r="BS15" s="24" t="s">
        <v>6</v>
      </c>
    </row>
    <row r="16" spans="1:74" ht="14.45" customHeight="1">
      <c r="B16" s="28"/>
      <c r="C16" s="29"/>
      <c r="D16" s="37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23</v>
      </c>
      <c r="AO16" s="29"/>
      <c r="AP16" s="29"/>
      <c r="AQ16" s="31"/>
      <c r="BE16" s="344"/>
      <c r="BS16" s="24" t="s">
        <v>6</v>
      </c>
    </row>
    <row r="17" spans="2:71" ht="18.399999999999999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23</v>
      </c>
      <c r="AO17" s="29"/>
      <c r="AP17" s="29"/>
      <c r="AQ17" s="31"/>
      <c r="BE17" s="344"/>
      <c r="BS17" s="24" t="s">
        <v>36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4"/>
      <c r="BS18" s="24" t="s">
        <v>8</v>
      </c>
    </row>
    <row r="19" spans="2:71" ht="14.45" customHeight="1">
      <c r="B19" s="28"/>
      <c r="C19" s="29"/>
      <c r="D19" s="37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4"/>
      <c r="BS19" s="24" t="s">
        <v>8</v>
      </c>
    </row>
    <row r="20" spans="2:71" ht="71.25" customHeight="1">
      <c r="B20" s="28"/>
      <c r="C20" s="29"/>
      <c r="D20" s="29"/>
      <c r="E20" s="370" t="s">
        <v>38</v>
      </c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29"/>
      <c r="AP20" s="29"/>
      <c r="AQ20" s="31"/>
      <c r="BE20" s="344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4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4"/>
    </row>
    <row r="23" spans="2:71" s="1" customFormat="1" ht="25.9" customHeight="1">
      <c r="B23" s="41"/>
      <c r="C23" s="42"/>
      <c r="D23" s="43" t="s">
        <v>39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71">
        <f>ROUND(AG51,2)</f>
        <v>0</v>
      </c>
      <c r="AL23" s="372"/>
      <c r="AM23" s="372"/>
      <c r="AN23" s="372"/>
      <c r="AO23" s="372"/>
      <c r="AP23" s="42"/>
      <c r="AQ23" s="45"/>
      <c r="BE23" s="344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4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73" t="s">
        <v>40</v>
      </c>
      <c r="M25" s="373"/>
      <c r="N25" s="373"/>
      <c r="O25" s="373"/>
      <c r="P25" s="42"/>
      <c r="Q25" s="42"/>
      <c r="R25" s="42"/>
      <c r="S25" s="42"/>
      <c r="T25" s="42"/>
      <c r="U25" s="42"/>
      <c r="V25" s="42"/>
      <c r="W25" s="373" t="s">
        <v>41</v>
      </c>
      <c r="X25" s="373"/>
      <c r="Y25" s="373"/>
      <c r="Z25" s="373"/>
      <c r="AA25" s="373"/>
      <c r="AB25" s="373"/>
      <c r="AC25" s="373"/>
      <c r="AD25" s="373"/>
      <c r="AE25" s="373"/>
      <c r="AF25" s="42"/>
      <c r="AG25" s="42"/>
      <c r="AH25" s="42"/>
      <c r="AI25" s="42"/>
      <c r="AJ25" s="42"/>
      <c r="AK25" s="373" t="s">
        <v>42</v>
      </c>
      <c r="AL25" s="373"/>
      <c r="AM25" s="373"/>
      <c r="AN25" s="373"/>
      <c r="AO25" s="373"/>
      <c r="AP25" s="42"/>
      <c r="AQ25" s="45"/>
      <c r="BE25" s="344"/>
    </row>
    <row r="26" spans="2:71" s="2" customFormat="1" ht="14.45" customHeight="1">
      <c r="B26" s="47"/>
      <c r="C26" s="48"/>
      <c r="D26" s="49" t="s">
        <v>43</v>
      </c>
      <c r="E26" s="48"/>
      <c r="F26" s="49" t="s">
        <v>44</v>
      </c>
      <c r="G26" s="48"/>
      <c r="H26" s="48"/>
      <c r="I26" s="48"/>
      <c r="J26" s="48"/>
      <c r="K26" s="48"/>
      <c r="L26" s="367">
        <v>0.21</v>
      </c>
      <c r="M26" s="346"/>
      <c r="N26" s="346"/>
      <c r="O26" s="346"/>
      <c r="P26" s="48"/>
      <c r="Q26" s="48"/>
      <c r="R26" s="48"/>
      <c r="S26" s="48"/>
      <c r="T26" s="48"/>
      <c r="U26" s="48"/>
      <c r="V26" s="48"/>
      <c r="W26" s="345">
        <f>ROUND(AZ51,2)</f>
        <v>0</v>
      </c>
      <c r="X26" s="346"/>
      <c r="Y26" s="346"/>
      <c r="Z26" s="346"/>
      <c r="AA26" s="346"/>
      <c r="AB26" s="346"/>
      <c r="AC26" s="346"/>
      <c r="AD26" s="346"/>
      <c r="AE26" s="346"/>
      <c r="AF26" s="48"/>
      <c r="AG26" s="48"/>
      <c r="AH26" s="48"/>
      <c r="AI26" s="48"/>
      <c r="AJ26" s="48"/>
      <c r="AK26" s="345">
        <f>ROUND(AV51,2)</f>
        <v>0</v>
      </c>
      <c r="AL26" s="346"/>
      <c r="AM26" s="346"/>
      <c r="AN26" s="346"/>
      <c r="AO26" s="346"/>
      <c r="AP26" s="48"/>
      <c r="AQ26" s="50"/>
      <c r="BE26" s="344"/>
    </row>
    <row r="27" spans="2:71" s="2" customFormat="1" ht="14.45" customHeight="1">
      <c r="B27" s="47"/>
      <c r="C27" s="48"/>
      <c r="D27" s="48"/>
      <c r="E27" s="48"/>
      <c r="F27" s="49" t="s">
        <v>45</v>
      </c>
      <c r="G27" s="48"/>
      <c r="H27" s="48"/>
      <c r="I27" s="48"/>
      <c r="J27" s="48"/>
      <c r="K27" s="48"/>
      <c r="L27" s="367">
        <v>0.15</v>
      </c>
      <c r="M27" s="346"/>
      <c r="N27" s="346"/>
      <c r="O27" s="346"/>
      <c r="P27" s="48"/>
      <c r="Q27" s="48"/>
      <c r="R27" s="48"/>
      <c r="S27" s="48"/>
      <c r="T27" s="48"/>
      <c r="U27" s="48"/>
      <c r="V27" s="48"/>
      <c r="W27" s="345">
        <f>ROUND(BA51,2)</f>
        <v>0</v>
      </c>
      <c r="X27" s="346"/>
      <c r="Y27" s="346"/>
      <c r="Z27" s="346"/>
      <c r="AA27" s="346"/>
      <c r="AB27" s="346"/>
      <c r="AC27" s="346"/>
      <c r="AD27" s="346"/>
      <c r="AE27" s="346"/>
      <c r="AF27" s="48"/>
      <c r="AG27" s="48"/>
      <c r="AH27" s="48"/>
      <c r="AI27" s="48"/>
      <c r="AJ27" s="48"/>
      <c r="AK27" s="345">
        <f>ROUND(AW51,2)</f>
        <v>0</v>
      </c>
      <c r="AL27" s="346"/>
      <c r="AM27" s="346"/>
      <c r="AN27" s="346"/>
      <c r="AO27" s="346"/>
      <c r="AP27" s="48"/>
      <c r="AQ27" s="50"/>
      <c r="BE27" s="344"/>
    </row>
    <row r="28" spans="2:71" s="2" customFormat="1" ht="14.45" hidden="1" customHeight="1">
      <c r="B28" s="47"/>
      <c r="C28" s="48"/>
      <c r="D28" s="48"/>
      <c r="E28" s="48"/>
      <c r="F28" s="49" t="s">
        <v>46</v>
      </c>
      <c r="G28" s="48"/>
      <c r="H28" s="48"/>
      <c r="I28" s="48"/>
      <c r="J28" s="48"/>
      <c r="K28" s="48"/>
      <c r="L28" s="367">
        <v>0.21</v>
      </c>
      <c r="M28" s="346"/>
      <c r="N28" s="346"/>
      <c r="O28" s="346"/>
      <c r="P28" s="48"/>
      <c r="Q28" s="48"/>
      <c r="R28" s="48"/>
      <c r="S28" s="48"/>
      <c r="T28" s="48"/>
      <c r="U28" s="48"/>
      <c r="V28" s="48"/>
      <c r="W28" s="345">
        <f>ROUND(BB51,2)</f>
        <v>0</v>
      </c>
      <c r="X28" s="346"/>
      <c r="Y28" s="346"/>
      <c r="Z28" s="346"/>
      <c r="AA28" s="346"/>
      <c r="AB28" s="346"/>
      <c r="AC28" s="346"/>
      <c r="AD28" s="346"/>
      <c r="AE28" s="346"/>
      <c r="AF28" s="48"/>
      <c r="AG28" s="48"/>
      <c r="AH28" s="48"/>
      <c r="AI28" s="48"/>
      <c r="AJ28" s="48"/>
      <c r="AK28" s="345">
        <v>0</v>
      </c>
      <c r="AL28" s="346"/>
      <c r="AM28" s="346"/>
      <c r="AN28" s="346"/>
      <c r="AO28" s="346"/>
      <c r="AP28" s="48"/>
      <c r="AQ28" s="50"/>
      <c r="BE28" s="344"/>
    </row>
    <row r="29" spans="2:71" s="2" customFormat="1" ht="14.45" hidden="1" customHeight="1">
      <c r="B29" s="47"/>
      <c r="C29" s="48"/>
      <c r="D29" s="48"/>
      <c r="E29" s="48"/>
      <c r="F29" s="49" t="s">
        <v>47</v>
      </c>
      <c r="G29" s="48"/>
      <c r="H29" s="48"/>
      <c r="I29" s="48"/>
      <c r="J29" s="48"/>
      <c r="K29" s="48"/>
      <c r="L29" s="367">
        <v>0.15</v>
      </c>
      <c r="M29" s="346"/>
      <c r="N29" s="346"/>
      <c r="O29" s="346"/>
      <c r="P29" s="48"/>
      <c r="Q29" s="48"/>
      <c r="R29" s="48"/>
      <c r="S29" s="48"/>
      <c r="T29" s="48"/>
      <c r="U29" s="48"/>
      <c r="V29" s="48"/>
      <c r="W29" s="345">
        <f>ROUND(BC51,2)</f>
        <v>0</v>
      </c>
      <c r="X29" s="346"/>
      <c r="Y29" s="346"/>
      <c r="Z29" s="346"/>
      <c r="AA29" s="346"/>
      <c r="AB29" s="346"/>
      <c r="AC29" s="346"/>
      <c r="AD29" s="346"/>
      <c r="AE29" s="346"/>
      <c r="AF29" s="48"/>
      <c r="AG29" s="48"/>
      <c r="AH29" s="48"/>
      <c r="AI29" s="48"/>
      <c r="AJ29" s="48"/>
      <c r="AK29" s="345">
        <v>0</v>
      </c>
      <c r="AL29" s="346"/>
      <c r="AM29" s="346"/>
      <c r="AN29" s="346"/>
      <c r="AO29" s="346"/>
      <c r="AP29" s="48"/>
      <c r="AQ29" s="50"/>
      <c r="BE29" s="344"/>
    </row>
    <row r="30" spans="2:71" s="2" customFormat="1" ht="14.45" hidden="1" customHeight="1">
      <c r="B30" s="47"/>
      <c r="C30" s="48"/>
      <c r="D30" s="48"/>
      <c r="E30" s="48"/>
      <c r="F30" s="49" t="s">
        <v>48</v>
      </c>
      <c r="G30" s="48"/>
      <c r="H30" s="48"/>
      <c r="I30" s="48"/>
      <c r="J30" s="48"/>
      <c r="K30" s="48"/>
      <c r="L30" s="367">
        <v>0</v>
      </c>
      <c r="M30" s="346"/>
      <c r="N30" s="346"/>
      <c r="O30" s="346"/>
      <c r="P30" s="48"/>
      <c r="Q30" s="48"/>
      <c r="R30" s="48"/>
      <c r="S30" s="48"/>
      <c r="T30" s="48"/>
      <c r="U30" s="48"/>
      <c r="V30" s="48"/>
      <c r="W30" s="345">
        <f>ROUND(BD51,2)</f>
        <v>0</v>
      </c>
      <c r="X30" s="346"/>
      <c r="Y30" s="346"/>
      <c r="Z30" s="346"/>
      <c r="AA30" s="346"/>
      <c r="AB30" s="346"/>
      <c r="AC30" s="346"/>
      <c r="AD30" s="346"/>
      <c r="AE30" s="346"/>
      <c r="AF30" s="48"/>
      <c r="AG30" s="48"/>
      <c r="AH30" s="48"/>
      <c r="AI30" s="48"/>
      <c r="AJ30" s="48"/>
      <c r="AK30" s="345">
        <v>0</v>
      </c>
      <c r="AL30" s="346"/>
      <c r="AM30" s="346"/>
      <c r="AN30" s="346"/>
      <c r="AO30" s="346"/>
      <c r="AP30" s="48"/>
      <c r="AQ30" s="50"/>
      <c r="BE30" s="344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4"/>
    </row>
    <row r="32" spans="2:71" s="1" customFormat="1" ht="25.9" customHeight="1">
      <c r="B32" s="41"/>
      <c r="C32" s="51"/>
      <c r="D32" s="52" t="s">
        <v>49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50</v>
      </c>
      <c r="U32" s="53"/>
      <c r="V32" s="53"/>
      <c r="W32" s="53"/>
      <c r="X32" s="347" t="s">
        <v>51</v>
      </c>
      <c r="Y32" s="348"/>
      <c r="Z32" s="348"/>
      <c r="AA32" s="348"/>
      <c r="AB32" s="348"/>
      <c r="AC32" s="53"/>
      <c r="AD32" s="53"/>
      <c r="AE32" s="53"/>
      <c r="AF32" s="53"/>
      <c r="AG32" s="53"/>
      <c r="AH32" s="53"/>
      <c r="AI32" s="53"/>
      <c r="AJ32" s="53"/>
      <c r="AK32" s="349">
        <f>SUM(AK23:AK30)</f>
        <v>0</v>
      </c>
      <c r="AL32" s="348"/>
      <c r="AM32" s="348"/>
      <c r="AN32" s="348"/>
      <c r="AO32" s="350"/>
      <c r="AP32" s="51"/>
      <c r="AQ32" s="55"/>
      <c r="BE32" s="344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ZibohKanalHlStoky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7" t="str">
        <f>K6</f>
        <v>Kanalizace Kolín - Zibohlavy</v>
      </c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Zibohlavy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79" t="str">
        <f>IF(AN8= "","",AN8)</f>
        <v>8. 1. 2018</v>
      </c>
      <c r="AN44" s="379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Město Kolín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34</v>
      </c>
      <c r="AJ46" s="63"/>
      <c r="AK46" s="63"/>
      <c r="AL46" s="63"/>
      <c r="AM46" s="362" t="str">
        <f>IF(E17="","",E17)</f>
        <v>VODOS Kolín s.r.o.</v>
      </c>
      <c r="AN46" s="362"/>
      <c r="AO46" s="362"/>
      <c r="AP46" s="362"/>
      <c r="AQ46" s="63"/>
      <c r="AR46" s="61"/>
      <c r="AS46" s="354" t="s">
        <v>53</v>
      </c>
      <c r="AT46" s="355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>
      <c r="B47" s="41"/>
      <c r="C47" s="65" t="s">
        <v>32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56"/>
      <c r="AT47" s="357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58"/>
      <c r="AT48" s="359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76" t="s">
        <v>54</v>
      </c>
      <c r="D49" s="364"/>
      <c r="E49" s="364"/>
      <c r="F49" s="364"/>
      <c r="G49" s="364"/>
      <c r="H49" s="79"/>
      <c r="I49" s="363" t="s">
        <v>55</v>
      </c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80" t="s">
        <v>56</v>
      </c>
      <c r="AH49" s="364"/>
      <c r="AI49" s="364"/>
      <c r="AJ49" s="364"/>
      <c r="AK49" s="364"/>
      <c r="AL49" s="364"/>
      <c r="AM49" s="364"/>
      <c r="AN49" s="363" t="s">
        <v>57</v>
      </c>
      <c r="AO49" s="364"/>
      <c r="AP49" s="364"/>
      <c r="AQ49" s="80" t="s">
        <v>58</v>
      </c>
      <c r="AR49" s="61"/>
      <c r="AS49" s="81" t="s">
        <v>59</v>
      </c>
      <c r="AT49" s="82" t="s">
        <v>60</v>
      </c>
      <c r="AU49" s="82" t="s">
        <v>61</v>
      </c>
      <c r="AV49" s="82" t="s">
        <v>62</v>
      </c>
      <c r="AW49" s="82" t="s">
        <v>63</v>
      </c>
      <c r="AX49" s="82" t="s">
        <v>64</v>
      </c>
      <c r="AY49" s="82" t="s">
        <v>65</v>
      </c>
      <c r="AZ49" s="82" t="s">
        <v>66</v>
      </c>
      <c r="BA49" s="82" t="s">
        <v>67</v>
      </c>
      <c r="BB49" s="82" t="s">
        <v>68</v>
      </c>
      <c r="BC49" s="82" t="s">
        <v>69</v>
      </c>
      <c r="BD49" s="83" t="s">
        <v>70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71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65">
        <f>ROUND(SUM(AG52:AG56),2)</f>
        <v>0</v>
      </c>
      <c r="AH51" s="365"/>
      <c r="AI51" s="365"/>
      <c r="AJ51" s="365"/>
      <c r="AK51" s="365"/>
      <c r="AL51" s="365"/>
      <c r="AM51" s="365"/>
      <c r="AN51" s="366">
        <f t="shared" ref="AN51:AN56" si="0">SUM(AG51,AT51)</f>
        <v>0</v>
      </c>
      <c r="AO51" s="366"/>
      <c r="AP51" s="366"/>
      <c r="AQ51" s="89" t="s">
        <v>23</v>
      </c>
      <c r="AR51" s="71"/>
      <c r="AS51" s="90">
        <f>ROUND(SUM(AS52:AS56),2)</f>
        <v>0</v>
      </c>
      <c r="AT51" s="91">
        <f t="shared" ref="AT51:AT56" si="1">ROUND(SUM(AV51:AW51),2)</f>
        <v>0</v>
      </c>
      <c r="AU51" s="92">
        <f>ROUND(SUM(AU52:AU56),5)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ROUND(SUM(AZ52:AZ56),2)</f>
        <v>0</v>
      </c>
      <c r="BA51" s="91">
        <f>ROUND(SUM(BA52:BA56),2)</f>
        <v>0</v>
      </c>
      <c r="BB51" s="91">
        <f>ROUND(SUM(BB52:BB56),2)</f>
        <v>0</v>
      </c>
      <c r="BC51" s="91">
        <f>ROUND(SUM(BC52:BC56),2)</f>
        <v>0</v>
      </c>
      <c r="BD51" s="93">
        <f>ROUND(SUM(BD52:BD56),2)</f>
        <v>0</v>
      </c>
      <c r="BS51" s="94" t="s">
        <v>72</v>
      </c>
      <c r="BT51" s="94" t="s">
        <v>73</v>
      </c>
      <c r="BU51" s="95" t="s">
        <v>74</v>
      </c>
      <c r="BV51" s="94" t="s">
        <v>75</v>
      </c>
      <c r="BW51" s="94" t="s">
        <v>7</v>
      </c>
      <c r="BX51" s="94" t="s">
        <v>76</v>
      </c>
      <c r="CL51" s="94" t="s">
        <v>21</v>
      </c>
    </row>
    <row r="52" spans="1:91" s="5" customFormat="1" ht="47.25" customHeight="1">
      <c r="A52" s="96" t="s">
        <v>77</v>
      </c>
      <c r="B52" s="97"/>
      <c r="C52" s="98"/>
      <c r="D52" s="375" t="s">
        <v>78</v>
      </c>
      <c r="E52" s="375"/>
      <c r="F52" s="375"/>
      <c r="G52" s="375"/>
      <c r="H52" s="375"/>
      <c r="I52" s="99"/>
      <c r="J52" s="375" t="s">
        <v>19</v>
      </c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60">
        <f>'ZibohKanalHlStok - Kanali...'!J27</f>
        <v>0</v>
      </c>
      <c r="AH52" s="361"/>
      <c r="AI52" s="361"/>
      <c r="AJ52" s="361"/>
      <c r="AK52" s="361"/>
      <c r="AL52" s="361"/>
      <c r="AM52" s="361"/>
      <c r="AN52" s="360">
        <f t="shared" si="0"/>
        <v>0</v>
      </c>
      <c r="AO52" s="361"/>
      <c r="AP52" s="361"/>
      <c r="AQ52" s="100" t="s">
        <v>79</v>
      </c>
      <c r="AR52" s="101"/>
      <c r="AS52" s="102">
        <v>0</v>
      </c>
      <c r="AT52" s="103">
        <f t="shared" si="1"/>
        <v>0</v>
      </c>
      <c r="AU52" s="104">
        <f>'ZibohKanalHlStok - Kanali...'!P88</f>
        <v>0</v>
      </c>
      <c r="AV52" s="103">
        <f>'ZibohKanalHlStok - Kanali...'!J30</f>
        <v>0</v>
      </c>
      <c r="AW52" s="103">
        <f>'ZibohKanalHlStok - Kanali...'!J31</f>
        <v>0</v>
      </c>
      <c r="AX52" s="103">
        <f>'ZibohKanalHlStok - Kanali...'!J32</f>
        <v>0</v>
      </c>
      <c r="AY52" s="103">
        <f>'ZibohKanalHlStok - Kanali...'!J33</f>
        <v>0</v>
      </c>
      <c r="AZ52" s="103">
        <f>'ZibohKanalHlStok - Kanali...'!F30</f>
        <v>0</v>
      </c>
      <c r="BA52" s="103">
        <f>'ZibohKanalHlStok - Kanali...'!F31</f>
        <v>0</v>
      </c>
      <c r="BB52" s="103">
        <f>'ZibohKanalHlStok - Kanali...'!F32</f>
        <v>0</v>
      </c>
      <c r="BC52" s="103">
        <f>'ZibohKanalHlStok - Kanali...'!F33</f>
        <v>0</v>
      </c>
      <c r="BD52" s="105">
        <f>'ZibohKanalHlStok - Kanali...'!F34</f>
        <v>0</v>
      </c>
      <c r="BT52" s="106" t="s">
        <v>80</v>
      </c>
      <c r="BV52" s="106" t="s">
        <v>75</v>
      </c>
      <c r="BW52" s="106" t="s">
        <v>81</v>
      </c>
      <c r="BX52" s="106" t="s">
        <v>7</v>
      </c>
      <c r="CL52" s="106" t="s">
        <v>21</v>
      </c>
      <c r="CM52" s="106" t="s">
        <v>82</v>
      </c>
    </row>
    <row r="53" spans="1:91" s="5" customFormat="1" ht="47.25" customHeight="1">
      <c r="A53" s="96" t="s">
        <v>77</v>
      </c>
      <c r="B53" s="97"/>
      <c r="C53" s="98"/>
      <c r="D53" s="375" t="s">
        <v>83</v>
      </c>
      <c r="E53" s="375"/>
      <c r="F53" s="375"/>
      <c r="G53" s="375"/>
      <c r="H53" s="375"/>
      <c r="I53" s="99"/>
      <c r="J53" s="375" t="s">
        <v>19</v>
      </c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60">
        <f>'ZobohKanalVedlStok - Kana...'!J27</f>
        <v>0</v>
      </c>
      <c r="AH53" s="361"/>
      <c r="AI53" s="361"/>
      <c r="AJ53" s="361"/>
      <c r="AK53" s="361"/>
      <c r="AL53" s="361"/>
      <c r="AM53" s="361"/>
      <c r="AN53" s="360">
        <f t="shared" si="0"/>
        <v>0</v>
      </c>
      <c r="AO53" s="361"/>
      <c r="AP53" s="361"/>
      <c r="AQ53" s="100" t="s">
        <v>79</v>
      </c>
      <c r="AR53" s="101"/>
      <c r="AS53" s="102">
        <v>0</v>
      </c>
      <c r="AT53" s="103">
        <f t="shared" si="1"/>
        <v>0</v>
      </c>
      <c r="AU53" s="104">
        <f>'ZobohKanalVedlStok - Kana...'!P86</f>
        <v>0</v>
      </c>
      <c r="AV53" s="103">
        <f>'ZobohKanalVedlStok - Kana...'!J30</f>
        <v>0</v>
      </c>
      <c r="AW53" s="103">
        <f>'ZobohKanalVedlStok - Kana...'!J31</f>
        <v>0</v>
      </c>
      <c r="AX53" s="103">
        <f>'ZobohKanalVedlStok - Kana...'!J32</f>
        <v>0</v>
      </c>
      <c r="AY53" s="103">
        <f>'ZobohKanalVedlStok - Kana...'!J33</f>
        <v>0</v>
      </c>
      <c r="AZ53" s="103">
        <f>'ZobohKanalVedlStok - Kana...'!F30</f>
        <v>0</v>
      </c>
      <c r="BA53" s="103">
        <f>'ZobohKanalVedlStok - Kana...'!F31</f>
        <v>0</v>
      </c>
      <c r="BB53" s="103">
        <f>'ZobohKanalVedlStok - Kana...'!F32</f>
        <v>0</v>
      </c>
      <c r="BC53" s="103">
        <f>'ZobohKanalVedlStok - Kana...'!F33</f>
        <v>0</v>
      </c>
      <c r="BD53" s="105">
        <f>'ZobohKanalVedlStok - Kana...'!F34</f>
        <v>0</v>
      </c>
      <c r="BT53" s="106" t="s">
        <v>80</v>
      </c>
      <c r="BV53" s="106" t="s">
        <v>75</v>
      </c>
      <c r="BW53" s="106" t="s">
        <v>84</v>
      </c>
      <c r="BX53" s="106" t="s">
        <v>7</v>
      </c>
      <c r="CL53" s="106" t="s">
        <v>21</v>
      </c>
      <c r="CM53" s="106" t="s">
        <v>82</v>
      </c>
    </row>
    <row r="54" spans="1:91" s="5" customFormat="1" ht="31.5" customHeight="1">
      <c r="A54" s="96" t="s">
        <v>77</v>
      </c>
      <c r="B54" s="97"/>
      <c r="C54" s="98"/>
      <c r="D54" s="375" t="s">
        <v>85</v>
      </c>
      <c r="E54" s="375"/>
      <c r="F54" s="375"/>
      <c r="G54" s="375"/>
      <c r="H54" s="375"/>
      <c r="I54" s="99"/>
      <c r="J54" s="375" t="s">
        <v>86</v>
      </c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60">
        <f>'ZibohPriv - Kanalizační p...'!J27</f>
        <v>0</v>
      </c>
      <c r="AH54" s="361"/>
      <c r="AI54" s="361"/>
      <c r="AJ54" s="361"/>
      <c r="AK54" s="361"/>
      <c r="AL54" s="361"/>
      <c r="AM54" s="361"/>
      <c r="AN54" s="360">
        <f t="shared" si="0"/>
        <v>0</v>
      </c>
      <c r="AO54" s="361"/>
      <c r="AP54" s="361"/>
      <c r="AQ54" s="100" t="s">
        <v>79</v>
      </c>
      <c r="AR54" s="101"/>
      <c r="AS54" s="102">
        <v>0</v>
      </c>
      <c r="AT54" s="103">
        <f t="shared" si="1"/>
        <v>0</v>
      </c>
      <c r="AU54" s="104">
        <f>'ZibohPriv - Kanalizační p...'!P86</f>
        <v>0</v>
      </c>
      <c r="AV54" s="103">
        <f>'ZibohPriv - Kanalizační p...'!J30</f>
        <v>0</v>
      </c>
      <c r="AW54" s="103">
        <f>'ZibohPriv - Kanalizační p...'!J31</f>
        <v>0</v>
      </c>
      <c r="AX54" s="103">
        <f>'ZibohPriv - Kanalizační p...'!J32</f>
        <v>0</v>
      </c>
      <c r="AY54" s="103">
        <f>'ZibohPriv - Kanalizační p...'!J33</f>
        <v>0</v>
      </c>
      <c r="AZ54" s="103">
        <f>'ZibohPriv - Kanalizační p...'!F30</f>
        <v>0</v>
      </c>
      <c r="BA54" s="103">
        <f>'ZibohPriv - Kanalizační p...'!F31</f>
        <v>0</v>
      </c>
      <c r="BB54" s="103">
        <f>'ZibohPriv - Kanalizační p...'!F32</f>
        <v>0</v>
      </c>
      <c r="BC54" s="103">
        <f>'ZibohPriv - Kanalizační p...'!F33</f>
        <v>0</v>
      </c>
      <c r="BD54" s="105">
        <f>'ZibohPriv - Kanalizační p...'!F34</f>
        <v>0</v>
      </c>
      <c r="BT54" s="106" t="s">
        <v>80</v>
      </c>
      <c r="BV54" s="106" t="s">
        <v>75</v>
      </c>
      <c r="BW54" s="106" t="s">
        <v>87</v>
      </c>
      <c r="BX54" s="106" t="s">
        <v>7</v>
      </c>
      <c r="CL54" s="106" t="s">
        <v>21</v>
      </c>
      <c r="CM54" s="106" t="s">
        <v>82</v>
      </c>
    </row>
    <row r="55" spans="1:91" s="5" customFormat="1" ht="31.5" customHeight="1">
      <c r="A55" s="96" t="s">
        <v>77</v>
      </c>
      <c r="B55" s="97"/>
      <c r="C55" s="98"/>
      <c r="D55" s="375" t="s">
        <v>88</v>
      </c>
      <c r="E55" s="375"/>
      <c r="F55" s="375"/>
      <c r="G55" s="375"/>
      <c r="H55" s="375"/>
      <c r="I55" s="99"/>
      <c r="J55" s="375" t="s">
        <v>19</v>
      </c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60">
        <f>'ZobohKanalPrip - Kanaliza...'!J27</f>
        <v>0</v>
      </c>
      <c r="AH55" s="361"/>
      <c r="AI55" s="361"/>
      <c r="AJ55" s="361"/>
      <c r="AK55" s="361"/>
      <c r="AL55" s="361"/>
      <c r="AM55" s="361"/>
      <c r="AN55" s="360">
        <f t="shared" si="0"/>
        <v>0</v>
      </c>
      <c r="AO55" s="361"/>
      <c r="AP55" s="361"/>
      <c r="AQ55" s="100" t="s">
        <v>79</v>
      </c>
      <c r="AR55" s="101"/>
      <c r="AS55" s="102">
        <v>0</v>
      </c>
      <c r="AT55" s="103">
        <f t="shared" si="1"/>
        <v>0</v>
      </c>
      <c r="AU55" s="104">
        <f>'ZobohKanalPrip - Kanaliza...'!P83</f>
        <v>0</v>
      </c>
      <c r="AV55" s="103">
        <f>'ZobohKanalPrip - Kanaliza...'!J30</f>
        <v>0</v>
      </c>
      <c r="AW55" s="103">
        <f>'ZobohKanalPrip - Kanaliza...'!J31</f>
        <v>0</v>
      </c>
      <c r="AX55" s="103">
        <f>'ZobohKanalPrip - Kanaliza...'!J32</f>
        <v>0</v>
      </c>
      <c r="AY55" s="103">
        <f>'ZobohKanalPrip - Kanaliza...'!J33</f>
        <v>0</v>
      </c>
      <c r="AZ55" s="103">
        <f>'ZobohKanalPrip - Kanaliza...'!F30</f>
        <v>0</v>
      </c>
      <c r="BA55" s="103">
        <f>'ZobohKanalPrip - Kanaliza...'!F31</f>
        <v>0</v>
      </c>
      <c r="BB55" s="103">
        <f>'ZobohKanalPrip - Kanaliza...'!F32</f>
        <v>0</v>
      </c>
      <c r="BC55" s="103">
        <f>'ZobohKanalPrip - Kanaliza...'!F33</f>
        <v>0</v>
      </c>
      <c r="BD55" s="105">
        <f>'ZobohKanalPrip - Kanaliza...'!F34</f>
        <v>0</v>
      </c>
      <c r="BT55" s="106" t="s">
        <v>80</v>
      </c>
      <c r="BV55" s="106" t="s">
        <v>75</v>
      </c>
      <c r="BW55" s="106" t="s">
        <v>89</v>
      </c>
      <c r="BX55" s="106" t="s">
        <v>7</v>
      </c>
      <c r="CL55" s="106" t="s">
        <v>21</v>
      </c>
      <c r="CM55" s="106" t="s">
        <v>82</v>
      </c>
    </row>
    <row r="56" spans="1:91" s="5" customFormat="1" ht="31.5" customHeight="1">
      <c r="A56" s="96" t="s">
        <v>77</v>
      </c>
      <c r="B56" s="97"/>
      <c r="C56" s="98"/>
      <c r="D56" s="375" t="s">
        <v>90</v>
      </c>
      <c r="E56" s="375"/>
      <c r="F56" s="375"/>
      <c r="G56" s="375"/>
      <c r="H56" s="375"/>
      <c r="I56" s="99"/>
      <c r="J56" s="375" t="s">
        <v>19</v>
      </c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60">
        <f>'VonZibohKanal - Kanalizac...'!J27</f>
        <v>0</v>
      </c>
      <c r="AH56" s="361"/>
      <c r="AI56" s="361"/>
      <c r="AJ56" s="361"/>
      <c r="AK56" s="361"/>
      <c r="AL56" s="361"/>
      <c r="AM56" s="361"/>
      <c r="AN56" s="360">
        <f t="shared" si="0"/>
        <v>0</v>
      </c>
      <c r="AO56" s="361"/>
      <c r="AP56" s="361"/>
      <c r="AQ56" s="100" t="s">
        <v>91</v>
      </c>
      <c r="AR56" s="101"/>
      <c r="AS56" s="107">
        <v>0</v>
      </c>
      <c r="AT56" s="108">
        <f t="shared" si="1"/>
        <v>0</v>
      </c>
      <c r="AU56" s="109">
        <f>'VonZibohKanal - Kanalizac...'!P81</f>
        <v>0</v>
      </c>
      <c r="AV56" s="108">
        <f>'VonZibohKanal - Kanalizac...'!J30</f>
        <v>0</v>
      </c>
      <c r="AW56" s="108">
        <f>'VonZibohKanal - Kanalizac...'!J31</f>
        <v>0</v>
      </c>
      <c r="AX56" s="108">
        <f>'VonZibohKanal - Kanalizac...'!J32</f>
        <v>0</v>
      </c>
      <c r="AY56" s="108">
        <f>'VonZibohKanal - Kanalizac...'!J33</f>
        <v>0</v>
      </c>
      <c r="AZ56" s="108">
        <f>'VonZibohKanal - Kanalizac...'!F30</f>
        <v>0</v>
      </c>
      <c r="BA56" s="108">
        <f>'VonZibohKanal - Kanalizac...'!F31</f>
        <v>0</v>
      </c>
      <c r="BB56" s="108">
        <f>'VonZibohKanal - Kanalizac...'!F32</f>
        <v>0</v>
      </c>
      <c r="BC56" s="108">
        <f>'VonZibohKanal - Kanalizac...'!F33</f>
        <v>0</v>
      </c>
      <c r="BD56" s="110">
        <f>'VonZibohKanal - Kanalizac...'!F34</f>
        <v>0</v>
      </c>
      <c r="BT56" s="106" t="s">
        <v>80</v>
      </c>
      <c r="BV56" s="106" t="s">
        <v>75</v>
      </c>
      <c r="BW56" s="106" t="s">
        <v>92</v>
      </c>
      <c r="BX56" s="106" t="s">
        <v>7</v>
      </c>
      <c r="CL56" s="106" t="s">
        <v>21</v>
      </c>
      <c r="CM56" s="106" t="s">
        <v>82</v>
      </c>
    </row>
    <row r="57" spans="1:91" s="1" customFormat="1" ht="30" customHeight="1">
      <c r="B57" s="41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1"/>
    </row>
    <row r="58" spans="1:91" s="1" customFormat="1" ht="6.95" customHeight="1"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61"/>
    </row>
  </sheetData>
  <sheetProtection algorithmName="SHA-512" hashValue="UWAx7Fo78Y0bkQSBCtucJNbUdOHHaxusVZwBo7JyFXrNzH7O9Nwq7hJKAMURLMrekBl2D3EYjD9Q7wZtW5+5MA==" saltValue="H5yq6gaa10woE8H5PmA0I1rSb+fiHe3NwslUwvqugRndk4rMb2CXoPiKMcqBNEJ2Rl/2QQSE7wWKBmd1rkx9kw==" spinCount="100000" sheet="1" objects="1" scenarios="1" formatColumns="0" formatRows="0"/>
  <mergeCells count="57">
    <mergeCell ref="D55:H55"/>
    <mergeCell ref="J55:AF55"/>
    <mergeCell ref="D56:H56"/>
    <mergeCell ref="J56:AF56"/>
    <mergeCell ref="D52:H52"/>
    <mergeCell ref="D53:H53"/>
    <mergeCell ref="J53:AF53"/>
    <mergeCell ref="D54:H54"/>
    <mergeCell ref="J54:AF54"/>
    <mergeCell ref="C49:G49"/>
    <mergeCell ref="L42:AO42"/>
    <mergeCell ref="AM44:AN44"/>
    <mergeCell ref="I49:AF49"/>
    <mergeCell ref="AG49:AM49"/>
    <mergeCell ref="L30:O30"/>
    <mergeCell ref="AK30:AO30"/>
    <mergeCell ref="K6:AO6"/>
    <mergeCell ref="J52:AF52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N54:AP54"/>
    <mergeCell ref="AG54:AM54"/>
    <mergeCell ref="AN55:AP55"/>
    <mergeCell ref="AG55:AM55"/>
    <mergeCell ref="AN56:AP56"/>
    <mergeCell ref="AG56:AM56"/>
    <mergeCell ref="AS46:AT48"/>
    <mergeCell ref="AN53:AP53"/>
    <mergeCell ref="AN52:AP52"/>
    <mergeCell ref="AM46:AP46"/>
    <mergeCell ref="AN49:AP49"/>
    <mergeCell ref="AG52:AM52"/>
    <mergeCell ref="AG53:AM53"/>
    <mergeCell ref="AG51:AM51"/>
    <mergeCell ref="AN51:AP51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ZibohKanalHlStok - Kanali...'!C2" display="/"/>
    <hyperlink ref="A53" location="'ZobohKanalVedlStok - Kana...'!C2" display="/"/>
    <hyperlink ref="A54" location="'ZibohPriv - Kanalizační p...'!C2" display="/"/>
    <hyperlink ref="A55" location="'ZobohKanalPrip - Kanaliza...'!C2" display="/"/>
    <hyperlink ref="A56" location="'VonZibohKanal - Kanalizac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0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93</v>
      </c>
      <c r="G1" s="389" t="s">
        <v>94</v>
      </c>
      <c r="H1" s="389"/>
      <c r="I1" s="115"/>
      <c r="J1" s="114" t="s">
        <v>95</v>
      </c>
      <c r="K1" s="113" t="s">
        <v>96</v>
      </c>
      <c r="L1" s="114" t="s">
        <v>97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4" t="s">
        <v>81</v>
      </c>
      <c r="AZ2" s="116" t="s">
        <v>98</v>
      </c>
      <c r="BA2" s="116" t="s">
        <v>99</v>
      </c>
      <c r="BB2" s="116" t="s">
        <v>23</v>
      </c>
      <c r="BC2" s="116" t="s">
        <v>100</v>
      </c>
      <c r="BD2" s="116" t="s">
        <v>82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82</v>
      </c>
      <c r="AZ3" s="116" t="s">
        <v>101</v>
      </c>
      <c r="BA3" s="116" t="s">
        <v>102</v>
      </c>
      <c r="BB3" s="116" t="s">
        <v>23</v>
      </c>
      <c r="BC3" s="116" t="s">
        <v>103</v>
      </c>
      <c r="BD3" s="116" t="s">
        <v>82</v>
      </c>
    </row>
    <row r="4" spans="1:70" ht="36.950000000000003" customHeight="1">
      <c r="B4" s="28"/>
      <c r="C4" s="29"/>
      <c r="D4" s="30" t="s">
        <v>104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1:70" ht="16.5" customHeight="1">
      <c r="B7" s="28"/>
      <c r="C7" s="29"/>
      <c r="D7" s="29"/>
      <c r="E7" s="381" t="str">
        <f>'Rekapitulace stavby'!K6</f>
        <v>Kanalizace Kolín - Zibohlavy</v>
      </c>
      <c r="F7" s="382"/>
      <c r="G7" s="382"/>
      <c r="H7" s="382"/>
      <c r="I7" s="118"/>
      <c r="J7" s="29"/>
      <c r="K7" s="31"/>
    </row>
    <row r="8" spans="1:70" s="1" customFormat="1">
      <c r="B8" s="41"/>
      <c r="C8" s="42"/>
      <c r="D8" s="37" t="s">
        <v>105</v>
      </c>
      <c r="E8" s="42"/>
      <c r="F8" s="42"/>
      <c r="G8" s="42"/>
      <c r="H8" s="42"/>
      <c r="I8" s="119"/>
      <c r="J8" s="42"/>
      <c r="K8" s="45"/>
    </row>
    <row r="9" spans="1:70" s="1" customFormat="1" ht="36.950000000000003" customHeight="1">
      <c r="B9" s="41"/>
      <c r="C9" s="42"/>
      <c r="D9" s="42"/>
      <c r="E9" s="383" t="s">
        <v>106</v>
      </c>
      <c r="F9" s="384"/>
      <c r="G9" s="384"/>
      <c r="H9" s="384"/>
      <c r="I9" s="119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0" t="s">
        <v>22</v>
      </c>
      <c r="J11" s="35" t="s">
        <v>23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20" t="s">
        <v>26</v>
      </c>
      <c r="J12" s="121" t="str">
        <f>'Rekapitulace stavby'!AN8</f>
        <v>8. 1. 2018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20" t="s">
        <v>29</v>
      </c>
      <c r="J14" s="35" t="s">
        <v>23</v>
      </c>
      <c r="K14" s="45"/>
    </row>
    <row r="15" spans="1:70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20" t="s">
        <v>31</v>
      </c>
      <c r="J15" s="35" t="s">
        <v>23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20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20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20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9"/>
      <c r="J23" s="42"/>
      <c r="K23" s="45"/>
    </row>
    <row r="24" spans="2:11" s="6" customFormat="1" ht="16.5" customHeight="1">
      <c r="B24" s="122"/>
      <c r="C24" s="123"/>
      <c r="D24" s="123"/>
      <c r="E24" s="370" t="s">
        <v>23</v>
      </c>
      <c r="F24" s="370"/>
      <c r="G24" s="370"/>
      <c r="H24" s="370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39</v>
      </c>
      <c r="E27" s="42"/>
      <c r="F27" s="42"/>
      <c r="G27" s="42"/>
      <c r="H27" s="42"/>
      <c r="I27" s="119"/>
      <c r="J27" s="129">
        <f>ROUND(J88,2)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30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1">
        <f>ROUND(SUM(BE88:BE699), 2)</f>
        <v>0</v>
      </c>
      <c r="G30" s="42"/>
      <c r="H30" s="42"/>
      <c r="I30" s="132">
        <v>0.21</v>
      </c>
      <c r="J30" s="131">
        <f>ROUND(ROUND((SUM(BE88:BE699)),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1">
        <f>ROUND(SUM(BF88:BF699), 2)</f>
        <v>0</v>
      </c>
      <c r="G31" s="42"/>
      <c r="H31" s="42"/>
      <c r="I31" s="132">
        <v>0.15</v>
      </c>
      <c r="J31" s="131">
        <f>ROUND(ROUND((SUM(BF88:BF699)),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46</v>
      </c>
      <c r="F32" s="131">
        <f>ROUND(SUM(BG88:BG699), 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47</v>
      </c>
      <c r="F33" s="131">
        <f>ROUND(SUM(BH88:BH699), 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48</v>
      </c>
      <c r="F34" s="131">
        <f>ROUND(SUM(BI88:BI699), 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49</v>
      </c>
      <c r="E36" s="79"/>
      <c r="F36" s="79"/>
      <c r="G36" s="135" t="s">
        <v>50</v>
      </c>
      <c r="H36" s="136" t="s">
        <v>51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0000000000003" customHeight="1">
      <c r="B42" s="41"/>
      <c r="C42" s="30" t="s">
        <v>107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16.5" customHeight="1">
      <c r="B45" s="41"/>
      <c r="C45" s="42"/>
      <c r="D45" s="42"/>
      <c r="E45" s="381" t="str">
        <f>E7</f>
        <v>Kanalizace Kolín - Zibohlavy</v>
      </c>
      <c r="F45" s="382"/>
      <c r="G45" s="382"/>
      <c r="H45" s="382"/>
      <c r="I45" s="119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17.25" customHeight="1">
      <c r="B47" s="41"/>
      <c r="C47" s="42"/>
      <c r="D47" s="42"/>
      <c r="E47" s="383" t="str">
        <f>E9</f>
        <v>ZibohKanalHlStok - Kanalizace Kolín - Zibohlavy</v>
      </c>
      <c r="F47" s="384"/>
      <c r="G47" s="384"/>
      <c r="H47" s="384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Zibohlavy</v>
      </c>
      <c r="G49" s="42"/>
      <c r="H49" s="42"/>
      <c r="I49" s="120" t="s">
        <v>26</v>
      </c>
      <c r="J49" s="121" t="str">
        <f>IF(J12="","",J12)</f>
        <v>8. 1. 2018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Město Kolín</v>
      </c>
      <c r="G51" s="42"/>
      <c r="H51" s="42"/>
      <c r="I51" s="120" t="s">
        <v>34</v>
      </c>
      <c r="J51" s="370" t="str">
        <f>E21</f>
        <v>VODOS Kolín s.r.o.</v>
      </c>
      <c r="K51" s="45"/>
    </row>
    <row r="52" spans="2:47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9"/>
      <c r="J52" s="385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47" s="1" customFormat="1" ht="29.25" customHeight="1">
      <c r="B54" s="41"/>
      <c r="C54" s="145" t="s">
        <v>108</v>
      </c>
      <c r="D54" s="133"/>
      <c r="E54" s="133"/>
      <c r="F54" s="133"/>
      <c r="G54" s="133"/>
      <c r="H54" s="133"/>
      <c r="I54" s="146"/>
      <c r="J54" s="147" t="s">
        <v>109</v>
      </c>
      <c r="K54" s="148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110</v>
      </c>
      <c r="D56" s="42"/>
      <c r="E56" s="42"/>
      <c r="F56" s="42"/>
      <c r="G56" s="42"/>
      <c r="H56" s="42"/>
      <c r="I56" s="119"/>
      <c r="J56" s="129">
        <f>J88</f>
        <v>0</v>
      </c>
      <c r="K56" s="45"/>
      <c r="AU56" s="24" t="s">
        <v>111</v>
      </c>
    </row>
    <row r="57" spans="2:47" s="7" customFormat="1" ht="24.95" customHeight="1">
      <c r="B57" s="150"/>
      <c r="C57" s="151"/>
      <c r="D57" s="152" t="s">
        <v>112</v>
      </c>
      <c r="E57" s="153"/>
      <c r="F57" s="153"/>
      <c r="G57" s="153"/>
      <c r="H57" s="153"/>
      <c r="I57" s="154"/>
      <c r="J57" s="155">
        <f>J89</f>
        <v>0</v>
      </c>
      <c r="K57" s="156"/>
    </row>
    <row r="58" spans="2:47" s="8" customFormat="1" ht="19.899999999999999" customHeight="1">
      <c r="B58" s="157"/>
      <c r="C58" s="158"/>
      <c r="D58" s="159" t="s">
        <v>113</v>
      </c>
      <c r="E58" s="160"/>
      <c r="F58" s="160"/>
      <c r="G58" s="160"/>
      <c r="H58" s="160"/>
      <c r="I58" s="161"/>
      <c r="J58" s="162">
        <f>J90</f>
        <v>0</v>
      </c>
      <c r="K58" s="163"/>
    </row>
    <row r="59" spans="2:47" s="8" customFormat="1" ht="19.899999999999999" customHeight="1">
      <c r="B59" s="157"/>
      <c r="C59" s="158"/>
      <c r="D59" s="159" t="s">
        <v>114</v>
      </c>
      <c r="E59" s="160"/>
      <c r="F59" s="160"/>
      <c r="G59" s="160"/>
      <c r="H59" s="160"/>
      <c r="I59" s="161"/>
      <c r="J59" s="162">
        <f>J495</f>
        <v>0</v>
      </c>
      <c r="K59" s="163"/>
    </row>
    <row r="60" spans="2:47" s="8" customFormat="1" ht="19.899999999999999" customHeight="1">
      <c r="B60" s="157"/>
      <c r="C60" s="158"/>
      <c r="D60" s="159" t="s">
        <v>115</v>
      </c>
      <c r="E60" s="160"/>
      <c r="F60" s="160"/>
      <c r="G60" s="160"/>
      <c r="H60" s="160"/>
      <c r="I60" s="161"/>
      <c r="J60" s="162">
        <f>J501</f>
        <v>0</v>
      </c>
      <c r="K60" s="163"/>
    </row>
    <row r="61" spans="2:47" s="8" customFormat="1" ht="19.899999999999999" customHeight="1">
      <c r="B61" s="157"/>
      <c r="C61" s="158"/>
      <c r="D61" s="159" t="s">
        <v>116</v>
      </c>
      <c r="E61" s="160"/>
      <c r="F61" s="160"/>
      <c r="G61" s="160"/>
      <c r="H61" s="160"/>
      <c r="I61" s="161"/>
      <c r="J61" s="162">
        <f>J521</f>
        <v>0</v>
      </c>
      <c r="K61" s="163"/>
    </row>
    <row r="62" spans="2:47" s="8" customFormat="1" ht="19.899999999999999" customHeight="1">
      <c r="B62" s="157"/>
      <c r="C62" s="158"/>
      <c r="D62" s="159" t="s">
        <v>117</v>
      </c>
      <c r="E62" s="160"/>
      <c r="F62" s="160"/>
      <c r="G62" s="160"/>
      <c r="H62" s="160"/>
      <c r="I62" s="161"/>
      <c r="J62" s="162">
        <f>J564</f>
        <v>0</v>
      </c>
      <c r="K62" s="163"/>
    </row>
    <row r="63" spans="2:47" s="8" customFormat="1" ht="19.899999999999999" customHeight="1">
      <c r="B63" s="157"/>
      <c r="C63" s="158"/>
      <c r="D63" s="159" t="s">
        <v>118</v>
      </c>
      <c r="E63" s="160"/>
      <c r="F63" s="160"/>
      <c r="G63" s="160"/>
      <c r="H63" s="160"/>
      <c r="I63" s="161"/>
      <c r="J63" s="162">
        <f>J644</f>
        <v>0</v>
      </c>
      <c r="K63" s="163"/>
    </row>
    <row r="64" spans="2:47" s="8" customFormat="1" ht="14.85" customHeight="1">
      <c r="B64" s="157"/>
      <c r="C64" s="158"/>
      <c r="D64" s="159" t="s">
        <v>119</v>
      </c>
      <c r="E64" s="160"/>
      <c r="F64" s="160"/>
      <c r="G64" s="160"/>
      <c r="H64" s="160"/>
      <c r="I64" s="161"/>
      <c r="J64" s="162">
        <f>J667</f>
        <v>0</v>
      </c>
      <c r="K64" s="163"/>
    </row>
    <row r="65" spans="2:12" s="7" customFormat="1" ht="24.95" customHeight="1">
      <c r="B65" s="150"/>
      <c r="C65" s="151"/>
      <c r="D65" s="152" t="s">
        <v>120</v>
      </c>
      <c r="E65" s="153"/>
      <c r="F65" s="153"/>
      <c r="G65" s="153"/>
      <c r="H65" s="153"/>
      <c r="I65" s="154"/>
      <c r="J65" s="155">
        <f>J674</f>
        <v>0</v>
      </c>
      <c r="K65" s="156"/>
    </row>
    <row r="66" spans="2:12" s="8" customFormat="1" ht="19.899999999999999" customHeight="1">
      <c r="B66" s="157"/>
      <c r="C66" s="158"/>
      <c r="D66" s="159" t="s">
        <v>121</v>
      </c>
      <c r="E66" s="160"/>
      <c r="F66" s="160"/>
      <c r="G66" s="160"/>
      <c r="H66" s="160"/>
      <c r="I66" s="161"/>
      <c r="J66" s="162">
        <f>J675</f>
        <v>0</v>
      </c>
      <c r="K66" s="163"/>
    </row>
    <row r="67" spans="2:12" s="8" customFormat="1" ht="19.899999999999999" customHeight="1">
      <c r="B67" s="157"/>
      <c r="C67" s="158"/>
      <c r="D67" s="159" t="s">
        <v>122</v>
      </c>
      <c r="E67" s="160"/>
      <c r="F67" s="160"/>
      <c r="G67" s="160"/>
      <c r="H67" s="160"/>
      <c r="I67" s="161"/>
      <c r="J67" s="162">
        <f>J687</f>
        <v>0</v>
      </c>
      <c r="K67" s="163"/>
    </row>
    <row r="68" spans="2:12" s="8" customFormat="1" ht="19.899999999999999" customHeight="1">
      <c r="B68" s="157"/>
      <c r="C68" s="158"/>
      <c r="D68" s="159" t="s">
        <v>123</v>
      </c>
      <c r="E68" s="160"/>
      <c r="F68" s="160"/>
      <c r="G68" s="160"/>
      <c r="H68" s="160"/>
      <c r="I68" s="161"/>
      <c r="J68" s="162">
        <f>J691</f>
        <v>0</v>
      </c>
      <c r="K68" s="163"/>
    </row>
    <row r="69" spans="2:12" s="1" customFormat="1" ht="21.75" customHeight="1">
      <c r="B69" s="41"/>
      <c r="C69" s="42"/>
      <c r="D69" s="42"/>
      <c r="E69" s="42"/>
      <c r="F69" s="42"/>
      <c r="G69" s="42"/>
      <c r="H69" s="42"/>
      <c r="I69" s="119"/>
      <c r="J69" s="42"/>
      <c r="K69" s="45"/>
    </row>
    <row r="70" spans="2:12" s="1" customFormat="1" ht="6.95" customHeight="1">
      <c r="B70" s="56"/>
      <c r="C70" s="57"/>
      <c r="D70" s="57"/>
      <c r="E70" s="57"/>
      <c r="F70" s="57"/>
      <c r="G70" s="57"/>
      <c r="H70" s="57"/>
      <c r="I70" s="140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43"/>
      <c r="J74" s="60"/>
      <c r="K74" s="60"/>
      <c r="L74" s="61"/>
    </row>
    <row r="75" spans="2:12" s="1" customFormat="1" ht="36.950000000000003" customHeight="1">
      <c r="B75" s="41"/>
      <c r="C75" s="62" t="s">
        <v>124</v>
      </c>
      <c r="D75" s="63"/>
      <c r="E75" s="63"/>
      <c r="F75" s="63"/>
      <c r="G75" s="63"/>
      <c r="H75" s="63"/>
      <c r="I75" s="164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4"/>
      <c r="J76" s="63"/>
      <c r="K76" s="63"/>
      <c r="L76" s="61"/>
    </row>
    <row r="77" spans="2:12" s="1" customFormat="1" ht="14.45" customHeight="1">
      <c r="B77" s="41"/>
      <c r="C77" s="65" t="s">
        <v>18</v>
      </c>
      <c r="D77" s="63"/>
      <c r="E77" s="63"/>
      <c r="F77" s="63"/>
      <c r="G77" s="63"/>
      <c r="H77" s="63"/>
      <c r="I77" s="164"/>
      <c r="J77" s="63"/>
      <c r="K77" s="63"/>
      <c r="L77" s="61"/>
    </row>
    <row r="78" spans="2:12" s="1" customFormat="1" ht="16.5" customHeight="1">
      <c r="B78" s="41"/>
      <c r="C78" s="63"/>
      <c r="D78" s="63"/>
      <c r="E78" s="386" t="str">
        <f>E7</f>
        <v>Kanalizace Kolín - Zibohlavy</v>
      </c>
      <c r="F78" s="387"/>
      <c r="G78" s="387"/>
      <c r="H78" s="387"/>
      <c r="I78" s="164"/>
      <c r="J78" s="63"/>
      <c r="K78" s="63"/>
      <c r="L78" s="61"/>
    </row>
    <row r="79" spans="2:12" s="1" customFormat="1" ht="14.45" customHeight="1">
      <c r="B79" s="41"/>
      <c r="C79" s="65" t="s">
        <v>105</v>
      </c>
      <c r="D79" s="63"/>
      <c r="E79" s="63"/>
      <c r="F79" s="63"/>
      <c r="G79" s="63"/>
      <c r="H79" s="63"/>
      <c r="I79" s="164"/>
      <c r="J79" s="63"/>
      <c r="K79" s="63"/>
      <c r="L79" s="61"/>
    </row>
    <row r="80" spans="2:12" s="1" customFormat="1" ht="17.25" customHeight="1">
      <c r="B80" s="41"/>
      <c r="C80" s="63"/>
      <c r="D80" s="63"/>
      <c r="E80" s="377" t="str">
        <f>E9</f>
        <v>ZibohKanalHlStok - Kanalizace Kolín - Zibohlavy</v>
      </c>
      <c r="F80" s="388"/>
      <c r="G80" s="388"/>
      <c r="H80" s="388"/>
      <c r="I80" s="164"/>
      <c r="J80" s="63"/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64"/>
      <c r="J81" s="63"/>
      <c r="K81" s="63"/>
      <c r="L81" s="61"/>
    </row>
    <row r="82" spans="2:65" s="1" customFormat="1" ht="18" customHeight="1">
      <c r="B82" s="41"/>
      <c r="C82" s="65" t="s">
        <v>24</v>
      </c>
      <c r="D82" s="63"/>
      <c r="E82" s="63"/>
      <c r="F82" s="165" t="str">
        <f>F12</f>
        <v>Zibohlavy</v>
      </c>
      <c r="G82" s="63"/>
      <c r="H82" s="63"/>
      <c r="I82" s="166" t="s">
        <v>26</v>
      </c>
      <c r="J82" s="73" t="str">
        <f>IF(J12="","",J12)</f>
        <v>8. 1. 2018</v>
      </c>
      <c r="K82" s="63"/>
      <c r="L82" s="61"/>
    </row>
    <row r="83" spans="2:65" s="1" customFormat="1" ht="6.95" customHeight="1">
      <c r="B83" s="41"/>
      <c r="C83" s="63"/>
      <c r="D83" s="63"/>
      <c r="E83" s="63"/>
      <c r="F83" s="63"/>
      <c r="G83" s="63"/>
      <c r="H83" s="63"/>
      <c r="I83" s="164"/>
      <c r="J83" s="63"/>
      <c r="K83" s="63"/>
      <c r="L83" s="61"/>
    </row>
    <row r="84" spans="2:65" s="1" customFormat="1">
      <c r="B84" s="41"/>
      <c r="C84" s="65" t="s">
        <v>28</v>
      </c>
      <c r="D84" s="63"/>
      <c r="E84" s="63"/>
      <c r="F84" s="165" t="str">
        <f>E15</f>
        <v>Město Kolín</v>
      </c>
      <c r="G84" s="63"/>
      <c r="H84" s="63"/>
      <c r="I84" s="166" t="s">
        <v>34</v>
      </c>
      <c r="J84" s="165" t="str">
        <f>E21</f>
        <v>VODOS Kolín s.r.o.</v>
      </c>
      <c r="K84" s="63"/>
      <c r="L84" s="61"/>
    </row>
    <row r="85" spans="2:65" s="1" customFormat="1" ht="14.45" customHeight="1">
      <c r="B85" s="41"/>
      <c r="C85" s="65" t="s">
        <v>32</v>
      </c>
      <c r="D85" s="63"/>
      <c r="E85" s="63"/>
      <c r="F85" s="165" t="str">
        <f>IF(E18="","",E18)</f>
        <v/>
      </c>
      <c r="G85" s="63"/>
      <c r="H85" s="63"/>
      <c r="I85" s="164"/>
      <c r="J85" s="63"/>
      <c r="K85" s="63"/>
      <c r="L85" s="61"/>
    </row>
    <row r="86" spans="2:65" s="1" customFormat="1" ht="10.35" customHeight="1">
      <c r="B86" s="41"/>
      <c r="C86" s="63"/>
      <c r="D86" s="63"/>
      <c r="E86" s="63"/>
      <c r="F86" s="63"/>
      <c r="G86" s="63"/>
      <c r="H86" s="63"/>
      <c r="I86" s="164"/>
      <c r="J86" s="63"/>
      <c r="K86" s="63"/>
      <c r="L86" s="61"/>
    </row>
    <row r="87" spans="2:65" s="9" customFormat="1" ht="29.25" customHeight="1">
      <c r="B87" s="167"/>
      <c r="C87" s="168" t="s">
        <v>125</v>
      </c>
      <c r="D87" s="169" t="s">
        <v>58</v>
      </c>
      <c r="E87" s="169" t="s">
        <v>54</v>
      </c>
      <c r="F87" s="169" t="s">
        <v>126</v>
      </c>
      <c r="G87" s="169" t="s">
        <v>127</v>
      </c>
      <c r="H87" s="169" t="s">
        <v>128</v>
      </c>
      <c r="I87" s="170" t="s">
        <v>129</v>
      </c>
      <c r="J87" s="169" t="s">
        <v>109</v>
      </c>
      <c r="K87" s="171" t="s">
        <v>130</v>
      </c>
      <c r="L87" s="172"/>
      <c r="M87" s="81" t="s">
        <v>131</v>
      </c>
      <c r="N87" s="82" t="s">
        <v>43</v>
      </c>
      <c r="O87" s="82" t="s">
        <v>132</v>
      </c>
      <c r="P87" s="82" t="s">
        <v>133</v>
      </c>
      <c r="Q87" s="82" t="s">
        <v>134</v>
      </c>
      <c r="R87" s="82" t="s">
        <v>135</v>
      </c>
      <c r="S87" s="82" t="s">
        <v>136</v>
      </c>
      <c r="T87" s="83" t="s">
        <v>137</v>
      </c>
    </row>
    <row r="88" spans="2:65" s="1" customFormat="1" ht="29.25" customHeight="1">
      <c r="B88" s="41"/>
      <c r="C88" s="87" t="s">
        <v>110</v>
      </c>
      <c r="D88" s="63"/>
      <c r="E88" s="63"/>
      <c r="F88" s="63"/>
      <c r="G88" s="63"/>
      <c r="H88" s="63"/>
      <c r="I88" s="164"/>
      <c r="J88" s="173">
        <f>BK88</f>
        <v>0</v>
      </c>
      <c r="K88" s="63"/>
      <c r="L88" s="61"/>
      <c r="M88" s="84"/>
      <c r="N88" s="85"/>
      <c r="O88" s="85"/>
      <c r="P88" s="174">
        <f>P89+P674</f>
        <v>0</v>
      </c>
      <c r="Q88" s="85"/>
      <c r="R88" s="174">
        <f>R89+R674</f>
        <v>6959.0119927800015</v>
      </c>
      <c r="S88" s="85"/>
      <c r="T88" s="175">
        <f>T89+T674</f>
        <v>911.34356000000002</v>
      </c>
      <c r="AT88" s="24" t="s">
        <v>72</v>
      </c>
      <c r="AU88" s="24" t="s">
        <v>111</v>
      </c>
      <c r="BK88" s="176">
        <f>BK89+BK674</f>
        <v>0</v>
      </c>
    </row>
    <row r="89" spans="2:65" s="10" customFormat="1" ht="37.35" customHeight="1">
      <c r="B89" s="177"/>
      <c r="C89" s="178"/>
      <c r="D89" s="179" t="s">
        <v>72</v>
      </c>
      <c r="E89" s="180" t="s">
        <v>138</v>
      </c>
      <c r="F89" s="180" t="s">
        <v>139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P90+P495+P501+P521+P564+P644</f>
        <v>0</v>
      </c>
      <c r="Q89" s="185"/>
      <c r="R89" s="186">
        <f>R90+R495+R501+R521+R564+R644</f>
        <v>6958.6026387800011</v>
      </c>
      <c r="S89" s="185"/>
      <c r="T89" s="187">
        <f>T90+T495+T501+T521+T564+T644</f>
        <v>911.34356000000002</v>
      </c>
      <c r="AR89" s="188" t="s">
        <v>80</v>
      </c>
      <c r="AT89" s="189" t="s">
        <v>72</v>
      </c>
      <c r="AU89" s="189" t="s">
        <v>73</v>
      </c>
      <c r="AY89" s="188" t="s">
        <v>140</v>
      </c>
      <c r="BK89" s="190">
        <f>BK90+BK495+BK501+BK521+BK564+BK644</f>
        <v>0</v>
      </c>
    </row>
    <row r="90" spans="2:65" s="10" customFormat="1" ht="19.899999999999999" customHeight="1">
      <c r="B90" s="177"/>
      <c r="C90" s="178"/>
      <c r="D90" s="179" t="s">
        <v>72</v>
      </c>
      <c r="E90" s="191" t="s">
        <v>80</v>
      </c>
      <c r="F90" s="191" t="s">
        <v>141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SUM(P91:P494)</f>
        <v>0</v>
      </c>
      <c r="Q90" s="185"/>
      <c r="R90" s="186">
        <f>SUM(R91:R494)</f>
        <v>5512.0991532400012</v>
      </c>
      <c r="S90" s="185"/>
      <c r="T90" s="187">
        <f>SUM(T91:T494)</f>
        <v>911.34356000000002</v>
      </c>
      <c r="AR90" s="188" t="s">
        <v>80</v>
      </c>
      <c r="AT90" s="189" t="s">
        <v>72</v>
      </c>
      <c r="AU90" s="189" t="s">
        <v>80</v>
      </c>
      <c r="AY90" s="188" t="s">
        <v>140</v>
      </c>
      <c r="BK90" s="190">
        <f>SUM(BK91:BK494)</f>
        <v>0</v>
      </c>
    </row>
    <row r="91" spans="2:65" s="1" customFormat="1" ht="38.25" customHeight="1">
      <c r="B91" s="41"/>
      <c r="C91" s="193" t="s">
        <v>80</v>
      </c>
      <c r="D91" s="193" t="s">
        <v>142</v>
      </c>
      <c r="E91" s="194" t="s">
        <v>143</v>
      </c>
      <c r="F91" s="195" t="s">
        <v>144</v>
      </c>
      <c r="G91" s="196" t="s">
        <v>145</v>
      </c>
      <c r="H91" s="197">
        <v>400.9</v>
      </c>
      <c r="I91" s="198"/>
      <c r="J91" s="199">
        <f>ROUND(I91*H91,2)</f>
        <v>0</v>
      </c>
      <c r="K91" s="195" t="s">
        <v>146</v>
      </c>
      <c r="L91" s="61"/>
      <c r="M91" s="200" t="s">
        <v>23</v>
      </c>
      <c r="N91" s="201" t="s">
        <v>44</v>
      </c>
      <c r="O91" s="42"/>
      <c r="P91" s="202">
        <f>O91*H91</f>
        <v>0</v>
      </c>
      <c r="Q91" s="202">
        <v>0</v>
      </c>
      <c r="R91" s="202">
        <f>Q91*H91</f>
        <v>0</v>
      </c>
      <c r="S91" s="202">
        <v>0.625</v>
      </c>
      <c r="T91" s="203">
        <f>S91*H91</f>
        <v>250.5625</v>
      </c>
      <c r="AR91" s="24" t="s">
        <v>147</v>
      </c>
      <c r="AT91" s="24" t="s">
        <v>142</v>
      </c>
      <c r="AU91" s="24" t="s">
        <v>82</v>
      </c>
      <c r="AY91" s="24" t="s">
        <v>140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4" t="s">
        <v>80</v>
      </c>
      <c r="BK91" s="204">
        <f>ROUND(I91*H91,2)</f>
        <v>0</v>
      </c>
      <c r="BL91" s="24" t="s">
        <v>147</v>
      </c>
      <c r="BM91" s="24" t="s">
        <v>148</v>
      </c>
    </row>
    <row r="92" spans="2:65" s="11" customFormat="1" ht="13.5">
      <c r="B92" s="205"/>
      <c r="C92" s="206"/>
      <c r="D92" s="207" t="s">
        <v>149</v>
      </c>
      <c r="E92" s="208" t="s">
        <v>23</v>
      </c>
      <c r="F92" s="209" t="s">
        <v>150</v>
      </c>
      <c r="G92" s="206"/>
      <c r="H92" s="208" t="s">
        <v>23</v>
      </c>
      <c r="I92" s="210"/>
      <c r="J92" s="206"/>
      <c r="K92" s="206"/>
      <c r="L92" s="211"/>
      <c r="M92" s="212"/>
      <c r="N92" s="213"/>
      <c r="O92" s="213"/>
      <c r="P92" s="213"/>
      <c r="Q92" s="213"/>
      <c r="R92" s="213"/>
      <c r="S92" s="213"/>
      <c r="T92" s="214"/>
      <c r="AT92" s="215" t="s">
        <v>149</v>
      </c>
      <c r="AU92" s="215" t="s">
        <v>82</v>
      </c>
      <c r="AV92" s="11" t="s">
        <v>80</v>
      </c>
      <c r="AW92" s="11" t="s">
        <v>36</v>
      </c>
      <c r="AX92" s="11" t="s">
        <v>73</v>
      </c>
      <c r="AY92" s="215" t="s">
        <v>140</v>
      </c>
    </row>
    <row r="93" spans="2:65" s="11" customFormat="1" ht="13.5">
      <c r="B93" s="205"/>
      <c r="C93" s="206"/>
      <c r="D93" s="207" t="s">
        <v>149</v>
      </c>
      <c r="E93" s="208" t="s">
        <v>23</v>
      </c>
      <c r="F93" s="209" t="s">
        <v>151</v>
      </c>
      <c r="G93" s="206"/>
      <c r="H93" s="208" t="s">
        <v>23</v>
      </c>
      <c r="I93" s="210"/>
      <c r="J93" s="206"/>
      <c r="K93" s="206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149</v>
      </c>
      <c r="AU93" s="215" t="s">
        <v>82</v>
      </c>
      <c r="AV93" s="11" t="s">
        <v>80</v>
      </c>
      <c r="AW93" s="11" t="s">
        <v>36</v>
      </c>
      <c r="AX93" s="11" t="s">
        <v>73</v>
      </c>
      <c r="AY93" s="215" t="s">
        <v>140</v>
      </c>
    </row>
    <row r="94" spans="2:65" s="11" customFormat="1" ht="13.5">
      <c r="B94" s="205"/>
      <c r="C94" s="206"/>
      <c r="D94" s="207" t="s">
        <v>149</v>
      </c>
      <c r="E94" s="208" t="s">
        <v>23</v>
      </c>
      <c r="F94" s="209" t="s">
        <v>152</v>
      </c>
      <c r="G94" s="206"/>
      <c r="H94" s="208" t="s">
        <v>23</v>
      </c>
      <c r="I94" s="210"/>
      <c r="J94" s="206"/>
      <c r="K94" s="206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149</v>
      </c>
      <c r="AU94" s="215" t="s">
        <v>82</v>
      </c>
      <c r="AV94" s="11" t="s">
        <v>80</v>
      </c>
      <c r="AW94" s="11" t="s">
        <v>36</v>
      </c>
      <c r="AX94" s="11" t="s">
        <v>73</v>
      </c>
      <c r="AY94" s="215" t="s">
        <v>140</v>
      </c>
    </row>
    <row r="95" spans="2:65" s="12" customFormat="1" ht="13.5">
      <c r="B95" s="216"/>
      <c r="C95" s="217"/>
      <c r="D95" s="207" t="s">
        <v>149</v>
      </c>
      <c r="E95" s="218" t="s">
        <v>23</v>
      </c>
      <c r="F95" s="219" t="s">
        <v>153</v>
      </c>
      <c r="G95" s="217"/>
      <c r="H95" s="220">
        <v>400.9</v>
      </c>
      <c r="I95" s="221"/>
      <c r="J95" s="217"/>
      <c r="K95" s="217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149</v>
      </c>
      <c r="AU95" s="226" t="s">
        <v>82</v>
      </c>
      <c r="AV95" s="12" t="s">
        <v>82</v>
      </c>
      <c r="AW95" s="12" t="s">
        <v>36</v>
      </c>
      <c r="AX95" s="12" t="s">
        <v>73</v>
      </c>
      <c r="AY95" s="226" t="s">
        <v>140</v>
      </c>
    </row>
    <row r="96" spans="2:65" s="13" customFormat="1" ht="13.5">
      <c r="B96" s="227"/>
      <c r="C96" s="228"/>
      <c r="D96" s="207" t="s">
        <v>149</v>
      </c>
      <c r="E96" s="229" t="s">
        <v>23</v>
      </c>
      <c r="F96" s="230" t="s">
        <v>154</v>
      </c>
      <c r="G96" s="228"/>
      <c r="H96" s="231">
        <v>400.9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AT96" s="237" t="s">
        <v>149</v>
      </c>
      <c r="AU96" s="237" t="s">
        <v>82</v>
      </c>
      <c r="AV96" s="13" t="s">
        <v>147</v>
      </c>
      <c r="AW96" s="13" t="s">
        <v>36</v>
      </c>
      <c r="AX96" s="13" t="s">
        <v>80</v>
      </c>
      <c r="AY96" s="237" t="s">
        <v>140</v>
      </c>
    </row>
    <row r="97" spans="2:65" s="1" customFormat="1" ht="16.5" customHeight="1">
      <c r="B97" s="41"/>
      <c r="C97" s="193" t="s">
        <v>82</v>
      </c>
      <c r="D97" s="193" t="s">
        <v>142</v>
      </c>
      <c r="E97" s="194" t="s">
        <v>155</v>
      </c>
      <c r="F97" s="195" t="s">
        <v>156</v>
      </c>
      <c r="G97" s="196" t="s">
        <v>145</v>
      </c>
      <c r="H97" s="197">
        <v>400.9</v>
      </c>
      <c r="I97" s="198"/>
      <c r="J97" s="199">
        <f>ROUND(I97*H97,2)</f>
        <v>0</v>
      </c>
      <c r="K97" s="195" t="s">
        <v>146</v>
      </c>
      <c r="L97" s="61"/>
      <c r="M97" s="200" t="s">
        <v>23</v>
      </c>
      <c r="N97" s="201" t="s">
        <v>44</v>
      </c>
      <c r="O97" s="42"/>
      <c r="P97" s="202">
        <f>O97*H97</f>
        <v>0</v>
      </c>
      <c r="Q97" s="202">
        <v>0</v>
      </c>
      <c r="R97" s="202">
        <f>Q97*H97</f>
        <v>0</v>
      </c>
      <c r="S97" s="202">
        <v>0.28999999999999998</v>
      </c>
      <c r="T97" s="203">
        <f>S97*H97</f>
        <v>116.26099999999998</v>
      </c>
      <c r="AR97" s="24" t="s">
        <v>147</v>
      </c>
      <c r="AT97" s="24" t="s">
        <v>142</v>
      </c>
      <c r="AU97" s="24" t="s">
        <v>82</v>
      </c>
      <c r="AY97" s="24" t="s">
        <v>140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4" t="s">
        <v>80</v>
      </c>
      <c r="BK97" s="204">
        <f>ROUND(I97*H97,2)</f>
        <v>0</v>
      </c>
      <c r="BL97" s="24" t="s">
        <v>147</v>
      </c>
      <c r="BM97" s="24" t="s">
        <v>157</v>
      </c>
    </row>
    <row r="98" spans="2:65" s="11" customFormat="1" ht="13.5">
      <c r="B98" s="205"/>
      <c r="C98" s="206"/>
      <c r="D98" s="207" t="s">
        <v>149</v>
      </c>
      <c r="E98" s="208" t="s">
        <v>23</v>
      </c>
      <c r="F98" s="209" t="s">
        <v>158</v>
      </c>
      <c r="G98" s="206"/>
      <c r="H98" s="208" t="s">
        <v>23</v>
      </c>
      <c r="I98" s="210"/>
      <c r="J98" s="206"/>
      <c r="K98" s="206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149</v>
      </c>
      <c r="AU98" s="215" t="s">
        <v>82</v>
      </c>
      <c r="AV98" s="11" t="s">
        <v>80</v>
      </c>
      <c r="AW98" s="11" t="s">
        <v>36</v>
      </c>
      <c r="AX98" s="11" t="s">
        <v>73</v>
      </c>
      <c r="AY98" s="215" t="s">
        <v>140</v>
      </c>
    </row>
    <row r="99" spans="2:65" s="11" customFormat="1" ht="13.5">
      <c r="B99" s="205"/>
      <c r="C99" s="206"/>
      <c r="D99" s="207" t="s">
        <v>149</v>
      </c>
      <c r="E99" s="208" t="s">
        <v>23</v>
      </c>
      <c r="F99" s="209" t="s">
        <v>151</v>
      </c>
      <c r="G99" s="206"/>
      <c r="H99" s="208" t="s">
        <v>23</v>
      </c>
      <c r="I99" s="210"/>
      <c r="J99" s="206"/>
      <c r="K99" s="206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149</v>
      </c>
      <c r="AU99" s="215" t="s">
        <v>82</v>
      </c>
      <c r="AV99" s="11" t="s">
        <v>80</v>
      </c>
      <c r="AW99" s="11" t="s">
        <v>36</v>
      </c>
      <c r="AX99" s="11" t="s">
        <v>73</v>
      </c>
      <c r="AY99" s="215" t="s">
        <v>140</v>
      </c>
    </row>
    <row r="100" spans="2:65" s="12" customFormat="1" ht="13.5">
      <c r="B100" s="216"/>
      <c r="C100" s="217"/>
      <c r="D100" s="207" t="s">
        <v>149</v>
      </c>
      <c r="E100" s="218" t="s">
        <v>23</v>
      </c>
      <c r="F100" s="219" t="s">
        <v>159</v>
      </c>
      <c r="G100" s="217"/>
      <c r="H100" s="220">
        <v>4.5999999999999996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149</v>
      </c>
      <c r="AU100" s="226" t="s">
        <v>82</v>
      </c>
      <c r="AV100" s="12" t="s">
        <v>82</v>
      </c>
      <c r="AW100" s="12" t="s">
        <v>36</v>
      </c>
      <c r="AX100" s="12" t="s">
        <v>73</v>
      </c>
      <c r="AY100" s="226" t="s">
        <v>140</v>
      </c>
    </row>
    <row r="101" spans="2:65" s="12" customFormat="1" ht="13.5">
      <c r="B101" s="216"/>
      <c r="C101" s="217"/>
      <c r="D101" s="207" t="s">
        <v>149</v>
      </c>
      <c r="E101" s="218" t="s">
        <v>23</v>
      </c>
      <c r="F101" s="219" t="s">
        <v>160</v>
      </c>
      <c r="G101" s="217"/>
      <c r="H101" s="220">
        <v>396.3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149</v>
      </c>
      <c r="AU101" s="226" t="s">
        <v>82</v>
      </c>
      <c r="AV101" s="12" t="s">
        <v>82</v>
      </c>
      <c r="AW101" s="12" t="s">
        <v>36</v>
      </c>
      <c r="AX101" s="12" t="s">
        <v>73</v>
      </c>
      <c r="AY101" s="226" t="s">
        <v>140</v>
      </c>
    </row>
    <row r="102" spans="2:65" s="13" customFormat="1" ht="13.5">
      <c r="B102" s="227"/>
      <c r="C102" s="228"/>
      <c r="D102" s="207" t="s">
        <v>149</v>
      </c>
      <c r="E102" s="229" t="s">
        <v>23</v>
      </c>
      <c r="F102" s="230" t="s">
        <v>154</v>
      </c>
      <c r="G102" s="228"/>
      <c r="H102" s="231">
        <v>400.9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149</v>
      </c>
      <c r="AU102" s="237" t="s">
        <v>82</v>
      </c>
      <c r="AV102" s="13" t="s">
        <v>147</v>
      </c>
      <c r="AW102" s="13" t="s">
        <v>36</v>
      </c>
      <c r="AX102" s="13" t="s">
        <v>80</v>
      </c>
      <c r="AY102" s="237" t="s">
        <v>140</v>
      </c>
    </row>
    <row r="103" spans="2:65" s="1" customFormat="1" ht="16.5" customHeight="1">
      <c r="B103" s="41"/>
      <c r="C103" s="193" t="s">
        <v>161</v>
      </c>
      <c r="D103" s="193" t="s">
        <v>142</v>
      </c>
      <c r="E103" s="194" t="s">
        <v>162</v>
      </c>
      <c r="F103" s="195" t="s">
        <v>163</v>
      </c>
      <c r="G103" s="196" t="s">
        <v>145</v>
      </c>
      <c r="H103" s="197">
        <v>716.02</v>
      </c>
      <c r="I103" s="198"/>
      <c r="J103" s="199">
        <f>ROUND(I103*H103,2)</f>
        <v>0</v>
      </c>
      <c r="K103" s="195" t="s">
        <v>164</v>
      </c>
      <c r="L103" s="61"/>
      <c r="M103" s="200" t="s">
        <v>23</v>
      </c>
      <c r="N103" s="201" t="s">
        <v>44</v>
      </c>
      <c r="O103" s="42"/>
      <c r="P103" s="202">
        <f>O103*H103</f>
        <v>0</v>
      </c>
      <c r="Q103" s="202">
        <v>0</v>
      </c>
      <c r="R103" s="202">
        <f>Q103*H103</f>
        <v>0</v>
      </c>
      <c r="S103" s="202">
        <v>0.4</v>
      </c>
      <c r="T103" s="203">
        <f>S103*H103</f>
        <v>286.40800000000002</v>
      </c>
      <c r="AR103" s="24" t="s">
        <v>147</v>
      </c>
      <c r="AT103" s="24" t="s">
        <v>142</v>
      </c>
      <c r="AU103" s="24" t="s">
        <v>82</v>
      </c>
      <c r="AY103" s="24" t="s">
        <v>140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4" t="s">
        <v>80</v>
      </c>
      <c r="BK103" s="204">
        <f>ROUND(I103*H103,2)</f>
        <v>0</v>
      </c>
      <c r="BL103" s="24" t="s">
        <v>147</v>
      </c>
      <c r="BM103" s="24" t="s">
        <v>165</v>
      </c>
    </row>
    <row r="104" spans="2:65" s="11" customFormat="1" ht="13.5">
      <c r="B104" s="205"/>
      <c r="C104" s="206"/>
      <c r="D104" s="207" t="s">
        <v>149</v>
      </c>
      <c r="E104" s="208" t="s">
        <v>23</v>
      </c>
      <c r="F104" s="209" t="s">
        <v>158</v>
      </c>
      <c r="G104" s="206"/>
      <c r="H104" s="208" t="s">
        <v>23</v>
      </c>
      <c r="I104" s="210"/>
      <c r="J104" s="206"/>
      <c r="K104" s="206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149</v>
      </c>
      <c r="AU104" s="215" t="s">
        <v>82</v>
      </c>
      <c r="AV104" s="11" t="s">
        <v>80</v>
      </c>
      <c r="AW104" s="11" t="s">
        <v>36</v>
      </c>
      <c r="AX104" s="11" t="s">
        <v>73</v>
      </c>
      <c r="AY104" s="215" t="s">
        <v>140</v>
      </c>
    </row>
    <row r="105" spans="2:65" s="11" customFormat="1" ht="13.5">
      <c r="B105" s="205"/>
      <c r="C105" s="206"/>
      <c r="D105" s="207" t="s">
        <v>149</v>
      </c>
      <c r="E105" s="208" t="s">
        <v>23</v>
      </c>
      <c r="F105" s="209" t="s">
        <v>166</v>
      </c>
      <c r="G105" s="206"/>
      <c r="H105" s="208" t="s">
        <v>23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149</v>
      </c>
      <c r="AU105" s="215" t="s">
        <v>82</v>
      </c>
      <c r="AV105" s="11" t="s">
        <v>80</v>
      </c>
      <c r="AW105" s="11" t="s">
        <v>36</v>
      </c>
      <c r="AX105" s="11" t="s">
        <v>73</v>
      </c>
      <c r="AY105" s="215" t="s">
        <v>140</v>
      </c>
    </row>
    <row r="106" spans="2:65" s="12" customFormat="1" ht="13.5">
      <c r="B106" s="216"/>
      <c r="C106" s="217"/>
      <c r="D106" s="207" t="s">
        <v>149</v>
      </c>
      <c r="E106" s="218" t="s">
        <v>23</v>
      </c>
      <c r="F106" s="219" t="s">
        <v>167</v>
      </c>
      <c r="G106" s="217"/>
      <c r="H106" s="220">
        <v>195.8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149</v>
      </c>
      <c r="AU106" s="226" t="s">
        <v>82</v>
      </c>
      <c r="AV106" s="12" t="s">
        <v>82</v>
      </c>
      <c r="AW106" s="12" t="s">
        <v>36</v>
      </c>
      <c r="AX106" s="12" t="s">
        <v>73</v>
      </c>
      <c r="AY106" s="226" t="s">
        <v>140</v>
      </c>
    </row>
    <row r="107" spans="2:65" s="12" customFormat="1" ht="13.5">
      <c r="B107" s="216"/>
      <c r="C107" s="217"/>
      <c r="D107" s="207" t="s">
        <v>149</v>
      </c>
      <c r="E107" s="218" t="s">
        <v>23</v>
      </c>
      <c r="F107" s="219" t="s">
        <v>168</v>
      </c>
      <c r="G107" s="217"/>
      <c r="H107" s="220">
        <v>487.52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149</v>
      </c>
      <c r="AU107" s="226" t="s">
        <v>82</v>
      </c>
      <c r="AV107" s="12" t="s">
        <v>82</v>
      </c>
      <c r="AW107" s="12" t="s">
        <v>36</v>
      </c>
      <c r="AX107" s="12" t="s">
        <v>73</v>
      </c>
      <c r="AY107" s="226" t="s">
        <v>140</v>
      </c>
    </row>
    <row r="108" spans="2:65" s="11" customFormat="1" ht="13.5">
      <c r="B108" s="205"/>
      <c r="C108" s="206"/>
      <c r="D108" s="207" t="s">
        <v>149</v>
      </c>
      <c r="E108" s="208" t="s">
        <v>23</v>
      </c>
      <c r="F108" s="209" t="s">
        <v>169</v>
      </c>
      <c r="G108" s="206"/>
      <c r="H108" s="208" t="s">
        <v>23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149</v>
      </c>
      <c r="AU108" s="215" t="s">
        <v>82</v>
      </c>
      <c r="AV108" s="11" t="s">
        <v>80</v>
      </c>
      <c r="AW108" s="11" t="s">
        <v>36</v>
      </c>
      <c r="AX108" s="11" t="s">
        <v>73</v>
      </c>
      <c r="AY108" s="215" t="s">
        <v>140</v>
      </c>
    </row>
    <row r="109" spans="2:65" s="12" customFormat="1" ht="13.5">
      <c r="B109" s="216"/>
      <c r="C109" s="217"/>
      <c r="D109" s="207" t="s">
        <v>149</v>
      </c>
      <c r="E109" s="218" t="s">
        <v>23</v>
      </c>
      <c r="F109" s="219" t="s">
        <v>170</v>
      </c>
      <c r="G109" s="217"/>
      <c r="H109" s="220">
        <v>32.700000000000003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149</v>
      </c>
      <c r="AU109" s="226" t="s">
        <v>82</v>
      </c>
      <c r="AV109" s="12" t="s">
        <v>82</v>
      </c>
      <c r="AW109" s="12" t="s">
        <v>36</v>
      </c>
      <c r="AX109" s="12" t="s">
        <v>73</v>
      </c>
      <c r="AY109" s="226" t="s">
        <v>140</v>
      </c>
    </row>
    <row r="110" spans="2:65" s="13" customFormat="1" ht="13.5">
      <c r="B110" s="227"/>
      <c r="C110" s="228"/>
      <c r="D110" s="207" t="s">
        <v>149</v>
      </c>
      <c r="E110" s="229" t="s">
        <v>23</v>
      </c>
      <c r="F110" s="230" t="s">
        <v>154</v>
      </c>
      <c r="G110" s="228"/>
      <c r="H110" s="231">
        <v>716.02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149</v>
      </c>
      <c r="AU110" s="237" t="s">
        <v>82</v>
      </c>
      <c r="AV110" s="13" t="s">
        <v>147</v>
      </c>
      <c r="AW110" s="13" t="s">
        <v>36</v>
      </c>
      <c r="AX110" s="13" t="s">
        <v>80</v>
      </c>
      <c r="AY110" s="237" t="s">
        <v>140</v>
      </c>
    </row>
    <row r="111" spans="2:65" s="1" customFormat="1" ht="38.25" customHeight="1">
      <c r="B111" s="41"/>
      <c r="C111" s="193" t="s">
        <v>147</v>
      </c>
      <c r="D111" s="193" t="s">
        <v>142</v>
      </c>
      <c r="E111" s="194" t="s">
        <v>171</v>
      </c>
      <c r="F111" s="195" t="s">
        <v>172</v>
      </c>
      <c r="G111" s="196" t="s">
        <v>145</v>
      </c>
      <c r="H111" s="197">
        <v>716.02</v>
      </c>
      <c r="I111" s="198"/>
      <c r="J111" s="199">
        <f>ROUND(I111*H111,2)</f>
        <v>0</v>
      </c>
      <c r="K111" s="195" t="s">
        <v>146</v>
      </c>
      <c r="L111" s="61"/>
      <c r="M111" s="200" t="s">
        <v>23</v>
      </c>
      <c r="N111" s="201" t="s">
        <v>44</v>
      </c>
      <c r="O111" s="42"/>
      <c r="P111" s="202">
        <f>O111*H111</f>
        <v>0</v>
      </c>
      <c r="Q111" s="202">
        <v>0</v>
      </c>
      <c r="R111" s="202">
        <f>Q111*H111</f>
        <v>0</v>
      </c>
      <c r="S111" s="202">
        <v>9.8000000000000004E-2</v>
      </c>
      <c r="T111" s="203">
        <f>S111*H111</f>
        <v>70.169960000000003</v>
      </c>
      <c r="AR111" s="24" t="s">
        <v>147</v>
      </c>
      <c r="AT111" s="24" t="s">
        <v>142</v>
      </c>
      <c r="AU111" s="24" t="s">
        <v>82</v>
      </c>
      <c r="AY111" s="24" t="s">
        <v>140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4" t="s">
        <v>80</v>
      </c>
      <c r="BK111" s="204">
        <f>ROUND(I111*H111,2)</f>
        <v>0</v>
      </c>
      <c r="BL111" s="24" t="s">
        <v>147</v>
      </c>
      <c r="BM111" s="24" t="s">
        <v>173</v>
      </c>
    </row>
    <row r="112" spans="2:65" s="11" customFormat="1" ht="13.5">
      <c r="B112" s="205"/>
      <c r="C112" s="206"/>
      <c r="D112" s="207" t="s">
        <v>149</v>
      </c>
      <c r="E112" s="208" t="s">
        <v>23</v>
      </c>
      <c r="F112" s="209" t="s">
        <v>150</v>
      </c>
      <c r="G112" s="206"/>
      <c r="H112" s="208" t="s">
        <v>23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149</v>
      </c>
      <c r="AU112" s="215" t="s">
        <v>82</v>
      </c>
      <c r="AV112" s="11" t="s">
        <v>80</v>
      </c>
      <c r="AW112" s="11" t="s">
        <v>36</v>
      </c>
      <c r="AX112" s="11" t="s">
        <v>73</v>
      </c>
      <c r="AY112" s="215" t="s">
        <v>140</v>
      </c>
    </row>
    <row r="113" spans="2:65" s="11" customFormat="1" ht="13.5">
      <c r="B113" s="205"/>
      <c r="C113" s="206"/>
      <c r="D113" s="207" t="s">
        <v>149</v>
      </c>
      <c r="E113" s="208" t="s">
        <v>23</v>
      </c>
      <c r="F113" s="209" t="s">
        <v>174</v>
      </c>
      <c r="G113" s="206"/>
      <c r="H113" s="208" t="s">
        <v>23</v>
      </c>
      <c r="I113" s="210"/>
      <c r="J113" s="206"/>
      <c r="K113" s="206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149</v>
      </c>
      <c r="AU113" s="215" t="s">
        <v>82</v>
      </c>
      <c r="AV113" s="11" t="s">
        <v>80</v>
      </c>
      <c r="AW113" s="11" t="s">
        <v>36</v>
      </c>
      <c r="AX113" s="11" t="s">
        <v>73</v>
      </c>
      <c r="AY113" s="215" t="s">
        <v>140</v>
      </c>
    </row>
    <row r="114" spans="2:65" s="11" customFormat="1" ht="13.5">
      <c r="B114" s="205"/>
      <c r="C114" s="206"/>
      <c r="D114" s="207" t="s">
        <v>149</v>
      </c>
      <c r="E114" s="208" t="s">
        <v>23</v>
      </c>
      <c r="F114" s="209" t="s">
        <v>175</v>
      </c>
      <c r="G114" s="206"/>
      <c r="H114" s="208" t="s">
        <v>23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149</v>
      </c>
      <c r="AU114" s="215" t="s">
        <v>82</v>
      </c>
      <c r="AV114" s="11" t="s">
        <v>80</v>
      </c>
      <c r="AW114" s="11" t="s">
        <v>36</v>
      </c>
      <c r="AX114" s="11" t="s">
        <v>73</v>
      </c>
      <c r="AY114" s="215" t="s">
        <v>140</v>
      </c>
    </row>
    <row r="115" spans="2:65" s="12" customFormat="1" ht="13.5">
      <c r="B115" s="216"/>
      <c r="C115" s="217"/>
      <c r="D115" s="207" t="s">
        <v>149</v>
      </c>
      <c r="E115" s="218" t="s">
        <v>23</v>
      </c>
      <c r="F115" s="219" t="s">
        <v>167</v>
      </c>
      <c r="G115" s="217"/>
      <c r="H115" s="220">
        <v>195.8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149</v>
      </c>
      <c r="AU115" s="226" t="s">
        <v>82</v>
      </c>
      <c r="AV115" s="12" t="s">
        <v>82</v>
      </c>
      <c r="AW115" s="12" t="s">
        <v>36</v>
      </c>
      <c r="AX115" s="12" t="s">
        <v>73</v>
      </c>
      <c r="AY115" s="226" t="s">
        <v>140</v>
      </c>
    </row>
    <row r="116" spans="2:65" s="12" customFormat="1" ht="13.5">
      <c r="B116" s="216"/>
      <c r="C116" s="217"/>
      <c r="D116" s="207" t="s">
        <v>149</v>
      </c>
      <c r="E116" s="218" t="s">
        <v>23</v>
      </c>
      <c r="F116" s="219" t="s">
        <v>168</v>
      </c>
      <c r="G116" s="217"/>
      <c r="H116" s="220">
        <v>487.52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149</v>
      </c>
      <c r="AU116" s="226" t="s">
        <v>82</v>
      </c>
      <c r="AV116" s="12" t="s">
        <v>82</v>
      </c>
      <c r="AW116" s="12" t="s">
        <v>36</v>
      </c>
      <c r="AX116" s="12" t="s">
        <v>73</v>
      </c>
      <c r="AY116" s="226" t="s">
        <v>140</v>
      </c>
    </row>
    <row r="117" spans="2:65" s="11" customFormat="1" ht="13.5">
      <c r="B117" s="205"/>
      <c r="C117" s="206"/>
      <c r="D117" s="207" t="s">
        <v>149</v>
      </c>
      <c r="E117" s="208" t="s">
        <v>23</v>
      </c>
      <c r="F117" s="209" t="s">
        <v>169</v>
      </c>
      <c r="G117" s="206"/>
      <c r="H117" s="208" t="s">
        <v>23</v>
      </c>
      <c r="I117" s="210"/>
      <c r="J117" s="206"/>
      <c r="K117" s="206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149</v>
      </c>
      <c r="AU117" s="215" t="s">
        <v>82</v>
      </c>
      <c r="AV117" s="11" t="s">
        <v>80</v>
      </c>
      <c r="AW117" s="11" t="s">
        <v>36</v>
      </c>
      <c r="AX117" s="11" t="s">
        <v>73</v>
      </c>
      <c r="AY117" s="215" t="s">
        <v>140</v>
      </c>
    </row>
    <row r="118" spans="2:65" s="12" customFormat="1" ht="13.5">
      <c r="B118" s="216"/>
      <c r="C118" s="217"/>
      <c r="D118" s="207" t="s">
        <v>149</v>
      </c>
      <c r="E118" s="218" t="s">
        <v>23</v>
      </c>
      <c r="F118" s="219" t="s">
        <v>170</v>
      </c>
      <c r="G118" s="217"/>
      <c r="H118" s="220">
        <v>32.700000000000003</v>
      </c>
      <c r="I118" s="221"/>
      <c r="J118" s="217"/>
      <c r="K118" s="217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149</v>
      </c>
      <c r="AU118" s="226" t="s">
        <v>82</v>
      </c>
      <c r="AV118" s="12" t="s">
        <v>82</v>
      </c>
      <c r="AW118" s="12" t="s">
        <v>36</v>
      </c>
      <c r="AX118" s="12" t="s">
        <v>73</v>
      </c>
      <c r="AY118" s="226" t="s">
        <v>140</v>
      </c>
    </row>
    <row r="119" spans="2:65" s="13" customFormat="1" ht="13.5">
      <c r="B119" s="227"/>
      <c r="C119" s="228"/>
      <c r="D119" s="207" t="s">
        <v>149</v>
      </c>
      <c r="E119" s="229" t="s">
        <v>23</v>
      </c>
      <c r="F119" s="230" t="s">
        <v>154</v>
      </c>
      <c r="G119" s="228"/>
      <c r="H119" s="231">
        <v>716.02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149</v>
      </c>
      <c r="AU119" s="237" t="s">
        <v>82</v>
      </c>
      <c r="AV119" s="13" t="s">
        <v>147</v>
      </c>
      <c r="AW119" s="13" t="s">
        <v>36</v>
      </c>
      <c r="AX119" s="13" t="s">
        <v>80</v>
      </c>
      <c r="AY119" s="237" t="s">
        <v>140</v>
      </c>
    </row>
    <row r="120" spans="2:65" s="1" customFormat="1" ht="16.5" customHeight="1">
      <c r="B120" s="41"/>
      <c r="C120" s="193" t="s">
        <v>176</v>
      </c>
      <c r="D120" s="193" t="s">
        <v>142</v>
      </c>
      <c r="E120" s="194" t="s">
        <v>177</v>
      </c>
      <c r="F120" s="195" t="s">
        <v>178</v>
      </c>
      <c r="G120" s="196" t="s">
        <v>145</v>
      </c>
      <c r="H120" s="197">
        <v>400.9</v>
      </c>
      <c r="I120" s="198"/>
      <c r="J120" s="199">
        <f>ROUND(I120*H120,2)</f>
        <v>0</v>
      </c>
      <c r="K120" s="195" t="s">
        <v>164</v>
      </c>
      <c r="L120" s="61"/>
      <c r="M120" s="200" t="s">
        <v>23</v>
      </c>
      <c r="N120" s="201" t="s">
        <v>44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0.18099999999999999</v>
      </c>
      <c r="T120" s="203">
        <f>S120*H120</f>
        <v>72.562899999999999</v>
      </c>
      <c r="AR120" s="24" t="s">
        <v>147</v>
      </c>
      <c r="AT120" s="24" t="s">
        <v>142</v>
      </c>
      <c r="AU120" s="24" t="s">
        <v>82</v>
      </c>
      <c r="AY120" s="24" t="s">
        <v>140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80</v>
      </c>
      <c r="BK120" s="204">
        <f>ROUND(I120*H120,2)</f>
        <v>0</v>
      </c>
      <c r="BL120" s="24" t="s">
        <v>147</v>
      </c>
      <c r="BM120" s="24" t="s">
        <v>179</v>
      </c>
    </row>
    <row r="121" spans="2:65" s="11" customFormat="1" ht="13.5">
      <c r="B121" s="205"/>
      <c r="C121" s="206"/>
      <c r="D121" s="207" t="s">
        <v>149</v>
      </c>
      <c r="E121" s="208" t="s">
        <v>23</v>
      </c>
      <c r="F121" s="209" t="s">
        <v>180</v>
      </c>
      <c r="G121" s="206"/>
      <c r="H121" s="208" t="s">
        <v>23</v>
      </c>
      <c r="I121" s="210"/>
      <c r="J121" s="206"/>
      <c r="K121" s="206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149</v>
      </c>
      <c r="AU121" s="215" t="s">
        <v>82</v>
      </c>
      <c r="AV121" s="11" t="s">
        <v>80</v>
      </c>
      <c r="AW121" s="11" t="s">
        <v>36</v>
      </c>
      <c r="AX121" s="11" t="s">
        <v>73</v>
      </c>
      <c r="AY121" s="215" t="s">
        <v>140</v>
      </c>
    </row>
    <row r="122" spans="2:65" s="11" customFormat="1" ht="13.5">
      <c r="B122" s="205"/>
      <c r="C122" s="206"/>
      <c r="D122" s="207" t="s">
        <v>149</v>
      </c>
      <c r="E122" s="208" t="s">
        <v>23</v>
      </c>
      <c r="F122" s="209" t="s">
        <v>151</v>
      </c>
      <c r="G122" s="206"/>
      <c r="H122" s="208" t="s">
        <v>23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149</v>
      </c>
      <c r="AU122" s="215" t="s">
        <v>82</v>
      </c>
      <c r="AV122" s="11" t="s">
        <v>80</v>
      </c>
      <c r="AW122" s="11" t="s">
        <v>36</v>
      </c>
      <c r="AX122" s="11" t="s">
        <v>73</v>
      </c>
      <c r="AY122" s="215" t="s">
        <v>140</v>
      </c>
    </row>
    <row r="123" spans="2:65" s="11" customFormat="1" ht="13.5">
      <c r="B123" s="205"/>
      <c r="C123" s="206"/>
      <c r="D123" s="207" t="s">
        <v>149</v>
      </c>
      <c r="E123" s="208" t="s">
        <v>23</v>
      </c>
      <c r="F123" s="209" t="s">
        <v>152</v>
      </c>
      <c r="G123" s="206"/>
      <c r="H123" s="208" t="s">
        <v>23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149</v>
      </c>
      <c r="AU123" s="215" t="s">
        <v>82</v>
      </c>
      <c r="AV123" s="11" t="s">
        <v>80</v>
      </c>
      <c r="AW123" s="11" t="s">
        <v>36</v>
      </c>
      <c r="AX123" s="11" t="s">
        <v>73</v>
      </c>
      <c r="AY123" s="215" t="s">
        <v>140</v>
      </c>
    </row>
    <row r="124" spans="2:65" s="12" customFormat="1" ht="13.5">
      <c r="B124" s="216"/>
      <c r="C124" s="217"/>
      <c r="D124" s="207" t="s">
        <v>149</v>
      </c>
      <c r="E124" s="218" t="s">
        <v>23</v>
      </c>
      <c r="F124" s="219" t="s">
        <v>153</v>
      </c>
      <c r="G124" s="217"/>
      <c r="H124" s="220">
        <v>400.9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149</v>
      </c>
      <c r="AU124" s="226" t="s">
        <v>82</v>
      </c>
      <c r="AV124" s="12" t="s">
        <v>82</v>
      </c>
      <c r="AW124" s="12" t="s">
        <v>36</v>
      </c>
      <c r="AX124" s="12" t="s">
        <v>73</v>
      </c>
      <c r="AY124" s="226" t="s">
        <v>140</v>
      </c>
    </row>
    <row r="125" spans="2:65" s="13" customFormat="1" ht="13.5">
      <c r="B125" s="227"/>
      <c r="C125" s="228"/>
      <c r="D125" s="207" t="s">
        <v>149</v>
      </c>
      <c r="E125" s="229" t="s">
        <v>23</v>
      </c>
      <c r="F125" s="230" t="s">
        <v>154</v>
      </c>
      <c r="G125" s="228"/>
      <c r="H125" s="231">
        <v>400.9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149</v>
      </c>
      <c r="AU125" s="237" t="s">
        <v>82</v>
      </c>
      <c r="AV125" s="13" t="s">
        <v>147</v>
      </c>
      <c r="AW125" s="13" t="s">
        <v>36</v>
      </c>
      <c r="AX125" s="13" t="s">
        <v>80</v>
      </c>
      <c r="AY125" s="237" t="s">
        <v>140</v>
      </c>
    </row>
    <row r="126" spans="2:65" s="1" customFormat="1" ht="38.25" customHeight="1">
      <c r="B126" s="41"/>
      <c r="C126" s="193" t="s">
        <v>181</v>
      </c>
      <c r="D126" s="193" t="s">
        <v>142</v>
      </c>
      <c r="E126" s="194" t="s">
        <v>182</v>
      </c>
      <c r="F126" s="195" t="s">
        <v>183</v>
      </c>
      <c r="G126" s="196" t="s">
        <v>145</v>
      </c>
      <c r="H126" s="197">
        <v>901.4</v>
      </c>
      <c r="I126" s="198"/>
      <c r="J126" s="199">
        <f>ROUND(I126*H126,2)</f>
        <v>0</v>
      </c>
      <c r="K126" s="195" t="s">
        <v>146</v>
      </c>
      <c r="L126" s="61"/>
      <c r="M126" s="200" t="s">
        <v>23</v>
      </c>
      <c r="N126" s="201" t="s">
        <v>44</v>
      </c>
      <c r="O126" s="42"/>
      <c r="P126" s="202">
        <f>O126*H126</f>
        <v>0</v>
      </c>
      <c r="Q126" s="202">
        <v>5.0000000000000002E-5</v>
      </c>
      <c r="R126" s="202">
        <f>Q126*H126</f>
        <v>4.5069999999999999E-2</v>
      </c>
      <c r="S126" s="202">
        <v>0.128</v>
      </c>
      <c r="T126" s="203">
        <f>S126*H126</f>
        <v>115.3792</v>
      </c>
      <c r="AR126" s="24" t="s">
        <v>147</v>
      </c>
      <c r="AT126" s="24" t="s">
        <v>142</v>
      </c>
      <c r="AU126" s="24" t="s">
        <v>82</v>
      </c>
      <c r="AY126" s="24" t="s">
        <v>140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4" t="s">
        <v>80</v>
      </c>
      <c r="BK126" s="204">
        <f>ROUND(I126*H126,2)</f>
        <v>0</v>
      </c>
      <c r="BL126" s="24" t="s">
        <v>147</v>
      </c>
      <c r="BM126" s="24" t="s">
        <v>184</v>
      </c>
    </row>
    <row r="127" spans="2:65" s="11" customFormat="1" ht="13.5">
      <c r="B127" s="205"/>
      <c r="C127" s="206"/>
      <c r="D127" s="207" t="s">
        <v>149</v>
      </c>
      <c r="E127" s="208" t="s">
        <v>23</v>
      </c>
      <c r="F127" s="209" t="s">
        <v>150</v>
      </c>
      <c r="G127" s="206"/>
      <c r="H127" s="208" t="s">
        <v>23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149</v>
      </c>
      <c r="AU127" s="215" t="s">
        <v>82</v>
      </c>
      <c r="AV127" s="11" t="s">
        <v>80</v>
      </c>
      <c r="AW127" s="11" t="s">
        <v>36</v>
      </c>
      <c r="AX127" s="11" t="s">
        <v>73</v>
      </c>
      <c r="AY127" s="215" t="s">
        <v>140</v>
      </c>
    </row>
    <row r="128" spans="2:65" s="11" customFormat="1" ht="13.5">
      <c r="B128" s="205"/>
      <c r="C128" s="206"/>
      <c r="D128" s="207" t="s">
        <v>149</v>
      </c>
      <c r="E128" s="208" t="s">
        <v>23</v>
      </c>
      <c r="F128" s="209" t="s">
        <v>174</v>
      </c>
      <c r="G128" s="206"/>
      <c r="H128" s="208" t="s">
        <v>23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149</v>
      </c>
      <c r="AU128" s="215" t="s">
        <v>82</v>
      </c>
      <c r="AV128" s="11" t="s">
        <v>80</v>
      </c>
      <c r="AW128" s="11" t="s">
        <v>36</v>
      </c>
      <c r="AX128" s="11" t="s">
        <v>73</v>
      </c>
      <c r="AY128" s="215" t="s">
        <v>140</v>
      </c>
    </row>
    <row r="129" spans="2:65" s="12" customFormat="1" ht="13.5">
      <c r="B129" s="216"/>
      <c r="C129" s="217"/>
      <c r="D129" s="207" t="s">
        <v>149</v>
      </c>
      <c r="E129" s="218" t="s">
        <v>23</v>
      </c>
      <c r="F129" s="219" t="s">
        <v>185</v>
      </c>
      <c r="G129" s="217"/>
      <c r="H129" s="220">
        <v>500.5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149</v>
      </c>
      <c r="AU129" s="226" t="s">
        <v>82</v>
      </c>
      <c r="AV129" s="12" t="s">
        <v>82</v>
      </c>
      <c r="AW129" s="12" t="s">
        <v>36</v>
      </c>
      <c r="AX129" s="12" t="s">
        <v>73</v>
      </c>
      <c r="AY129" s="226" t="s">
        <v>140</v>
      </c>
    </row>
    <row r="130" spans="2:65" s="11" customFormat="1" ht="13.5">
      <c r="B130" s="205"/>
      <c r="C130" s="206"/>
      <c r="D130" s="207" t="s">
        <v>149</v>
      </c>
      <c r="E130" s="208" t="s">
        <v>23</v>
      </c>
      <c r="F130" s="209" t="s">
        <v>151</v>
      </c>
      <c r="G130" s="206"/>
      <c r="H130" s="208" t="s">
        <v>23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149</v>
      </c>
      <c r="AU130" s="215" t="s">
        <v>82</v>
      </c>
      <c r="AV130" s="11" t="s">
        <v>80</v>
      </c>
      <c r="AW130" s="11" t="s">
        <v>36</v>
      </c>
      <c r="AX130" s="11" t="s">
        <v>73</v>
      </c>
      <c r="AY130" s="215" t="s">
        <v>140</v>
      </c>
    </row>
    <row r="131" spans="2:65" s="12" customFormat="1" ht="13.5">
      <c r="B131" s="216"/>
      <c r="C131" s="217"/>
      <c r="D131" s="207" t="s">
        <v>149</v>
      </c>
      <c r="E131" s="218" t="s">
        <v>23</v>
      </c>
      <c r="F131" s="219" t="s">
        <v>153</v>
      </c>
      <c r="G131" s="217"/>
      <c r="H131" s="220">
        <v>400.9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149</v>
      </c>
      <c r="AU131" s="226" t="s">
        <v>82</v>
      </c>
      <c r="AV131" s="12" t="s">
        <v>82</v>
      </c>
      <c r="AW131" s="12" t="s">
        <v>36</v>
      </c>
      <c r="AX131" s="12" t="s">
        <v>73</v>
      </c>
      <c r="AY131" s="226" t="s">
        <v>140</v>
      </c>
    </row>
    <row r="132" spans="2:65" s="13" customFormat="1" ht="13.5">
      <c r="B132" s="227"/>
      <c r="C132" s="228"/>
      <c r="D132" s="207" t="s">
        <v>149</v>
      </c>
      <c r="E132" s="229" t="s">
        <v>23</v>
      </c>
      <c r="F132" s="230" t="s">
        <v>154</v>
      </c>
      <c r="G132" s="228"/>
      <c r="H132" s="231">
        <v>901.4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149</v>
      </c>
      <c r="AU132" s="237" t="s">
        <v>82</v>
      </c>
      <c r="AV132" s="13" t="s">
        <v>147</v>
      </c>
      <c r="AW132" s="13" t="s">
        <v>36</v>
      </c>
      <c r="AX132" s="13" t="s">
        <v>80</v>
      </c>
      <c r="AY132" s="237" t="s">
        <v>140</v>
      </c>
    </row>
    <row r="133" spans="2:65" s="1" customFormat="1" ht="16.5" customHeight="1">
      <c r="B133" s="41"/>
      <c r="C133" s="193" t="s">
        <v>186</v>
      </c>
      <c r="D133" s="193" t="s">
        <v>142</v>
      </c>
      <c r="E133" s="194" t="s">
        <v>187</v>
      </c>
      <c r="F133" s="195" t="s">
        <v>188</v>
      </c>
      <c r="G133" s="196" t="s">
        <v>189</v>
      </c>
      <c r="H133" s="197">
        <v>1000</v>
      </c>
      <c r="I133" s="198"/>
      <c r="J133" s="199">
        <f>ROUND(I133*H133,2)</f>
        <v>0</v>
      </c>
      <c r="K133" s="195" t="s">
        <v>146</v>
      </c>
      <c r="L133" s="61"/>
      <c r="M133" s="200" t="s">
        <v>23</v>
      </c>
      <c r="N133" s="201" t="s">
        <v>44</v>
      </c>
      <c r="O133" s="42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AR133" s="24" t="s">
        <v>147</v>
      </c>
      <c r="AT133" s="24" t="s">
        <v>142</v>
      </c>
      <c r="AU133" s="24" t="s">
        <v>82</v>
      </c>
      <c r="AY133" s="24" t="s">
        <v>140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4" t="s">
        <v>80</v>
      </c>
      <c r="BK133" s="204">
        <f>ROUND(I133*H133,2)</f>
        <v>0</v>
      </c>
      <c r="BL133" s="24" t="s">
        <v>147</v>
      </c>
      <c r="BM133" s="24" t="s">
        <v>190</v>
      </c>
    </row>
    <row r="134" spans="2:65" s="1" customFormat="1" ht="25.5" customHeight="1">
      <c r="B134" s="41"/>
      <c r="C134" s="193" t="s">
        <v>191</v>
      </c>
      <c r="D134" s="193" t="s">
        <v>142</v>
      </c>
      <c r="E134" s="194" t="s">
        <v>192</v>
      </c>
      <c r="F134" s="195" t="s">
        <v>193</v>
      </c>
      <c r="G134" s="196" t="s">
        <v>194</v>
      </c>
      <c r="H134" s="197">
        <v>100</v>
      </c>
      <c r="I134" s="198"/>
      <c r="J134" s="199">
        <f>ROUND(I134*H134,2)</f>
        <v>0</v>
      </c>
      <c r="K134" s="195" t="s">
        <v>146</v>
      </c>
      <c r="L134" s="61"/>
      <c r="M134" s="200" t="s">
        <v>23</v>
      </c>
      <c r="N134" s="201" t="s">
        <v>44</v>
      </c>
      <c r="O134" s="42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24" t="s">
        <v>147</v>
      </c>
      <c r="AT134" s="24" t="s">
        <v>142</v>
      </c>
      <c r="AU134" s="24" t="s">
        <v>82</v>
      </c>
      <c r="AY134" s="24" t="s">
        <v>140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4" t="s">
        <v>80</v>
      </c>
      <c r="BK134" s="204">
        <f>ROUND(I134*H134,2)</f>
        <v>0</v>
      </c>
      <c r="BL134" s="24" t="s">
        <v>147</v>
      </c>
      <c r="BM134" s="24" t="s">
        <v>195</v>
      </c>
    </row>
    <row r="135" spans="2:65" s="1" customFormat="1" ht="16.5" customHeight="1">
      <c r="B135" s="41"/>
      <c r="C135" s="193" t="s">
        <v>196</v>
      </c>
      <c r="D135" s="193" t="s">
        <v>142</v>
      </c>
      <c r="E135" s="194" t="s">
        <v>197</v>
      </c>
      <c r="F135" s="195" t="s">
        <v>198</v>
      </c>
      <c r="G135" s="196" t="s">
        <v>199</v>
      </c>
      <c r="H135" s="197">
        <v>11.2</v>
      </c>
      <c r="I135" s="198"/>
      <c r="J135" s="199">
        <f>ROUND(I135*H135,2)</f>
        <v>0</v>
      </c>
      <c r="K135" s="195" t="s">
        <v>146</v>
      </c>
      <c r="L135" s="61"/>
      <c r="M135" s="200" t="s">
        <v>23</v>
      </c>
      <c r="N135" s="201" t="s">
        <v>44</v>
      </c>
      <c r="O135" s="42"/>
      <c r="P135" s="202">
        <f>O135*H135</f>
        <v>0</v>
      </c>
      <c r="Q135" s="202">
        <v>8.6800000000000002E-3</v>
      </c>
      <c r="R135" s="202">
        <f>Q135*H135</f>
        <v>9.7215999999999997E-2</v>
      </c>
      <c r="S135" s="202">
        <v>0</v>
      </c>
      <c r="T135" s="203">
        <f>S135*H135</f>
        <v>0</v>
      </c>
      <c r="AR135" s="24" t="s">
        <v>147</v>
      </c>
      <c r="AT135" s="24" t="s">
        <v>142</v>
      </c>
      <c r="AU135" s="24" t="s">
        <v>82</v>
      </c>
      <c r="AY135" s="24" t="s">
        <v>140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4" t="s">
        <v>80</v>
      </c>
      <c r="BK135" s="204">
        <f>ROUND(I135*H135,2)</f>
        <v>0</v>
      </c>
      <c r="BL135" s="24" t="s">
        <v>147</v>
      </c>
      <c r="BM135" s="24" t="s">
        <v>200</v>
      </c>
    </row>
    <row r="136" spans="2:65" s="11" customFormat="1" ht="13.5">
      <c r="B136" s="205"/>
      <c r="C136" s="206"/>
      <c r="D136" s="207" t="s">
        <v>149</v>
      </c>
      <c r="E136" s="208" t="s">
        <v>23</v>
      </c>
      <c r="F136" s="209" t="s">
        <v>201</v>
      </c>
      <c r="G136" s="206"/>
      <c r="H136" s="208" t="s">
        <v>23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149</v>
      </c>
      <c r="AU136" s="215" t="s">
        <v>82</v>
      </c>
      <c r="AV136" s="11" t="s">
        <v>80</v>
      </c>
      <c r="AW136" s="11" t="s">
        <v>36</v>
      </c>
      <c r="AX136" s="11" t="s">
        <v>73</v>
      </c>
      <c r="AY136" s="215" t="s">
        <v>140</v>
      </c>
    </row>
    <row r="137" spans="2:65" s="12" customFormat="1" ht="13.5">
      <c r="B137" s="216"/>
      <c r="C137" s="217"/>
      <c r="D137" s="207" t="s">
        <v>149</v>
      </c>
      <c r="E137" s="218" t="s">
        <v>23</v>
      </c>
      <c r="F137" s="219" t="s">
        <v>202</v>
      </c>
      <c r="G137" s="217"/>
      <c r="H137" s="220">
        <v>7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149</v>
      </c>
      <c r="AU137" s="226" t="s">
        <v>82</v>
      </c>
      <c r="AV137" s="12" t="s">
        <v>82</v>
      </c>
      <c r="AW137" s="12" t="s">
        <v>36</v>
      </c>
      <c r="AX137" s="12" t="s">
        <v>73</v>
      </c>
      <c r="AY137" s="226" t="s">
        <v>140</v>
      </c>
    </row>
    <row r="138" spans="2:65" s="12" customFormat="1" ht="13.5">
      <c r="B138" s="216"/>
      <c r="C138" s="217"/>
      <c r="D138" s="207" t="s">
        <v>149</v>
      </c>
      <c r="E138" s="218" t="s">
        <v>23</v>
      </c>
      <c r="F138" s="219" t="s">
        <v>203</v>
      </c>
      <c r="G138" s="217"/>
      <c r="H138" s="220">
        <v>4.2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149</v>
      </c>
      <c r="AU138" s="226" t="s">
        <v>82</v>
      </c>
      <c r="AV138" s="12" t="s">
        <v>82</v>
      </c>
      <c r="AW138" s="12" t="s">
        <v>36</v>
      </c>
      <c r="AX138" s="12" t="s">
        <v>73</v>
      </c>
      <c r="AY138" s="226" t="s">
        <v>140</v>
      </c>
    </row>
    <row r="139" spans="2:65" s="13" customFormat="1" ht="13.5">
      <c r="B139" s="227"/>
      <c r="C139" s="228"/>
      <c r="D139" s="207" t="s">
        <v>149</v>
      </c>
      <c r="E139" s="229" t="s">
        <v>23</v>
      </c>
      <c r="F139" s="230" t="s">
        <v>154</v>
      </c>
      <c r="G139" s="228"/>
      <c r="H139" s="231">
        <v>11.2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149</v>
      </c>
      <c r="AU139" s="237" t="s">
        <v>82</v>
      </c>
      <c r="AV139" s="13" t="s">
        <v>147</v>
      </c>
      <c r="AW139" s="13" t="s">
        <v>36</v>
      </c>
      <c r="AX139" s="13" t="s">
        <v>80</v>
      </c>
      <c r="AY139" s="237" t="s">
        <v>140</v>
      </c>
    </row>
    <row r="140" spans="2:65" s="1" customFormat="1" ht="16.5" customHeight="1">
      <c r="B140" s="41"/>
      <c r="C140" s="193" t="s">
        <v>204</v>
      </c>
      <c r="D140" s="193" t="s">
        <v>142</v>
      </c>
      <c r="E140" s="194" t="s">
        <v>205</v>
      </c>
      <c r="F140" s="195" t="s">
        <v>206</v>
      </c>
      <c r="G140" s="196" t="s">
        <v>199</v>
      </c>
      <c r="H140" s="197">
        <v>34.799999999999997</v>
      </c>
      <c r="I140" s="198"/>
      <c r="J140" s="199">
        <f>ROUND(I140*H140,2)</f>
        <v>0</v>
      </c>
      <c r="K140" s="195" t="s">
        <v>146</v>
      </c>
      <c r="L140" s="61"/>
      <c r="M140" s="200" t="s">
        <v>23</v>
      </c>
      <c r="N140" s="201" t="s">
        <v>44</v>
      </c>
      <c r="O140" s="42"/>
      <c r="P140" s="202">
        <f>O140*H140</f>
        <v>0</v>
      </c>
      <c r="Q140" s="202">
        <v>3.6900000000000002E-2</v>
      </c>
      <c r="R140" s="202">
        <f>Q140*H140</f>
        <v>1.2841199999999999</v>
      </c>
      <c r="S140" s="202">
        <v>0</v>
      </c>
      <c r="T140" s="203">
        <f>S140*H140</f>
        <v>0</v>
      </c>
      <c r="AR140" s="24" t="s">
        <v>147</v>
      </c>
      <c r="AT140" s="24" t="s">
        <v>142</v>
      </c>
      <c r="AU140" s="24" t="s">
        <v>82</v>
      </c>
      <c r="AY140" s="24" t="s">
        <v>140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4" t="s">
        <v>80</v>
      </c>
      <c r="BK140" s="204">
        <f>ROUND(I140*H140,2)</f>
        <v>0</v>
      </c>
      <c r="BL140" s="24" t="s">
        <v>147</v>
      </c>
      <c r="BM140" s="24" t="s">
        <v>207</v>
      </c>
    </row>
    <row r="141" spans="2:65" s="11" customFormat="1" ht="13.5">
      <c r="B141" s="205"/>
      <c r="C141" s="206"/>
      <c r="D141" s="207" t="s">
        <v>149</v>
      </c>
      <c r="E141" s="208" t="s">
        <v>23</v>
      </c>
      <c r="F141" s="209" t="s">
        <v>208</v>
      </c>
      <c r="G141" s="206"/>
      <c r="H141" s="208" t="s">
        <v>23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149</v>
      </c>
      <c r="AU141" s="215" t="s">
        <v>82</v>
      </c>
      <c r="AV141" s="11" t="s">
        <v>80</v>
      </c>
      <c r="AW141" s="11" t="s">
        <v>36</v>
      </c>
      <c r="AX141" s="11" t="s">
        <v>73</v>
      </c>
      <c r="AY141" s="215" t="s">
        <v>140</v>
      </c>
    </row>
    <row r="142" spans="2:65" s="12" customFormat="1" ht="13.5">
      <c r="B142" s="216"/>
      <c r="C142" s="217"/>
      <c r="D142" s="207" t="s">
        <v>149</v>
      </c>
      <c r="E142" s="218" t="s">
        <v>23</v>
      </c>
      <c r="F142" s="219" t="s">
        <v>209</v>
      </c>
      <c r="G142" s="217"/>
      <c r="H142" s="220">
        <v>9.8000000000000007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149</v>
      </c>
      <c r="AU142" s="226" t="s">
        <v>82</v>
      </c>
      <c r="AV142" s="12" t="s">
        <v>82</v>
      </c>
      <c r="AW142" s="12" t="s">
        <v>36</v>
      </c>
      <c r="AX142" s="12" t="s">
        <v>73</v>
      </c>
      <c r="AY142" s="226" t="s">
        <v>140</v>
      </c>
    </row>
    <row r="143" spans="2:65" s="12" customFormat="1" ht="13.5">
      <c r="B143" s="216"/>
      <c r="C143" s="217"/>
      <c r="D143" s="207" t="s">
        <v>149</v>
      </c>
      <c r="E143" s="218" t="s">
        <v>23</v>
      </c>
      <c r="F143" s="219" t="s">
        <v>210</v>
      </c>
      <c r="G143" s="217"/>
      <c r="H143" s="220">
        <v>25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149</v>
      </c>
      <c r="AU143" s="226" t="s">
        <v>82</v>
      </c>
      <c r="AV143" s="12" t="s">
        <v>82</v>
      </c>
      <c r="AW143" s="12" t="s">
        <v>36</v>
      </c>
      <c r="AX143" s="12" t="s">
        <v>73</v>
      </c>
      <c r="AY143" s="226" t="s">
        <v>140</v>
      </c>
    </row>
    <row r="144" spans="2:65" s="13" customFormat="1" ht="13.5">
      <c r="B144" s="227"/>
      <c r="C144" s="228"/>
      <c r="D144" s="207" t="s">
        <v>149</v>
      </c>
      <c r="E144" s="229" t="s">
        <v>23</v>
      </c>
      <c r="F144" s="230" t="s">
        <v>154</v>
      </c>
      <c r="G144" s="228"/>
      <c r="H144" s="231">
        <v>34.799999999999997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149</v>
      </c>
      <c r="AU144" s="237" t="s">
        <v>82</v>
      </c>
      <c r="AV144" s="13" t="s">
        <v>147</v>
      </c>
      <c r="AW144" s="13" t="s">
        <v>36</v>
      </c>
      <c r="AX144" s="13" t="s">
        <v>80</v>
      </c>
      <c r="AY144" s="237" t="s">
        <v>140</v>
      </c>
    </row>
    <row r="145" spans="2:65" s="1" customFormat="1" ht="16.5" customHeight="1">
      <c r="B145" s="41"/>
      <c r="C145" s="193" t="s">
        <v>211</v>
      </c>
      <c r="D145" s="193" t="s">
        <v>142</v>
      </c>
      <c r="E145" s="194" t="s">
        <v>212</v>
      </c>
      <c r="F145" s="195" t="s">
        <v>213</v>
      </c>
      <c r="G145" s="196" t="s">
        <v>214</v>
      </c>
      <c r="H145" s="197">
        <v>76.108000000000004</v>
      </c>
      <c r="I145" s="198"/>
      <c r="J145" s="199">
        <f>ROUND(I145*H145,2)</f>
        <v>0</v>
      </c>
      <c r="K145" s="195" t="s">
        <v>146</v>
      </c>
      <c r="L145" s="61"/>
      <c r="M145" s="200" t="s">
        <v>23</v>
      </c>
      <c r="N145" s="201" t="s">
        <v>44</v>
      </c>
      <c r="O145" s="42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AR145" s="24" t="s">
        <v>147</v>
      </c>
      <c r="AT145" s="24" t="s">
        <v>142</v>
      </c>
      <c r="AU145" s="24" t="s">
        <v>82</v>
      </c>
      <c r="AY145" s="24" t="s">
        <v>140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4" t="s">
        <v>80</v>
      </c>
      <c r="BK145" s="204">
        <f>ROUND(I145*H145,2)</f>
        <v>0</v>
      </c>
      <c r="BL145" s="24" t="s">
        <v>147</v>
      </c>
      <c r="BM145" s="24" t="s">
        <v>215</v>
      </c>
    </row>
    <row r="146" spans="2:65" s="11" customFormat="1" ht="13.5">
      <c r="B146" s="205"/>
      <c r="C146" s="206"/>
      <c r="D146" s="207" t="s">
        <v>149</v>
      </c>
      <c r="E146" s="208" t="s">
        <v>23</v>
      </c>
      <c r="F146" s="209" t="s">
        <v>201</v>
      </c>
      <c r="G146" s="206"/>
      <c r="H146" s="208" t="s">
        <v>23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149</v>
      </c>
      <c r="AU146" s="215" t="s">
        <v>82</v>
      </c>
      <c r="AV146" s="11" t="s">
        <v>80</v>
      </c>
      <c r="AW146" s="11" t="s">
        <v>36</v>
      </c>
      <c r="AX146" s="11" t="s">
        <v>73</v>
      </c>
      <c r="AY146" s="215" t="s">
        <v>140</v>
      </c>
    </row>
    <row r="147" spans="2:65" s="11" customFormat="1" ht="13.5">
      <c r="B147" s="205"/>
      <c r="C147" s="206"/>
      <c r="D147" s="207" t="s">
        <v>149</v>
      </c>
      <c r="E147" s="208" t="s">
        <v>23</v>
      </c>
      <c r="F147" s="209" t="s">
        <v>216</v>
      </c>
      <c r="G147" s="206"/>
      <c r="H147" s="208" t="s">
        <v>23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149</v>
      </c>
      <c r="AU147" s="215" t="s">
        <v>82</v>
      </c>
      <c r="AV147" s="11" t="s">
        <v>80</v>
      </c>
      <c r="AW147" s="11" t="s">
        <v>36</v>
      </c>
      <c r="AX147" s="11" t="s">
        <v>73</v>
      </c>
      <c r="AY147" s="215" t="s">
        <v>140</v>
      </c>
    </row>
    <row r="148" spans="2:65" s="12" customFormat="1" ht="13.5">
      <c r="B148" s="216"/>
      <c r="C148" s="217"/>
      <c r="D148" s="207" t="s">
        <v>149</v>
      </c>
      <c r="E148" s="218" t="s">
        <v>23</v>
      </c>
      <c r="F148" s="219" t="s">
        <v>217</v>
      </c>
      <c r="G148" s="217"/>
      <c r="H148" s="220">
        <v>40.688000000000002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149</v>
      </c>
      <c r="AU148" s="226" t="s">
        <v>82</v>
      </c>
      <c r="AV148" s="12" t="s">
        <v>82</v>
      </c>
      <c r="AW148" s="12" t="s">
        <v>36</v>
      </c>
      <c r="AX148" s="12" t="s">
        <v>73</v>
      </c>
      <c r="AY148" s="226" t="s">
        <v>140</v>
      </c>
    </row>
    <row r="149" spans="2:65" s="12" customFormat="1" ht="13.5">
      <c r="B149" s="216"/>
      <c r="C149" s="217"/>
      <c r="D149" s="207" t="s">
        <v>149</v>
      </c>
      <c r="E149" s="218" t="s">
        <v>23</v>
      </c>
      <c r="F149" s="219" t="s">
        <v>218</v>
      </c>
      <c r="G149" s="217"/>
      <c r="H149" s="220">
        <v>8.4659999999999993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149</v>
      </c>
      <c r="AU149" s="226" t="s">
        <v>82</v>
      </c>
      <c r="AV149" s="12" t="s">
        <v>82</v>
      </c>
      <c r="AW149" s="12" t="s">
        <v>36</v>
      </c>
      <c r="AX149" s="12" t="s">
        <v>73</v>
      </c>
      <c r="AY149" s="226" t="s">
        <v>140</v>
      </c>
    </row>
    <row r="150" spans="2:65" s="12" customFormat="1" ht="13.5">
      <c r="B150" s="216"/>
      <c r="C150" s="217"/>
      <c r="D150" s="207" t="s">
        <v>149</v>
      </c>
      <c r="E150" s="218" t="s">
        <v>23</v>
      </c>
      <c r="F150" s="219" t="s">
        <v>219</v>
      </c>
      <c r="G150" s="217"/>
      <c r="H150" s="220">
        <v>3.5739999999999998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149</v>
      </c>
      <c r="AU150" s="226" t="s">
        <v>82</v>
      </c>
      <c r="AV150" s="12" t="s">
        <v>82</v>
      </c>
      <c r="AW150" s="12" t="s">
        <v>36</v>
      </c>
      <c r="AX150" s="12" t="s">
        <v>73</v>
      </c>
      <c r="AY150" s="226" t="s">
        <v>140</v>
      </c>
    </row>
    <row r="151" spans="2:65" s="11" customFormat="1" ht="13.5">
      <c r="B151" s="205"/>
      <c r="C151" s="206"/>
      <c r="D151" s="207" t="s">
        <v>149</v>
      </c>
      <c r="E151" s="208" t="s">
        <v>23</v>
      </c>
      <c r="F151" s="209" t="s">
        <v>220</v>
      </c>
      <c r="G151" s="206"/>
      <c r="H151" s="208" t="s">
        <v>23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149</v>
      </c>
      <c r="AU151" s="215" t="s">
        <v>82</v>
      </c>
      <c r="AV151" s="11" t="s">
        <v>80</v>
      </c>
      <c r="AW151" s="11" t="s">
        <v>36</v>
      </c>
      <c r="AX151" s="11" t="s">
        <v>73</v>
      </c>
      <c r="AY151" s="215" t="s">
        <v>140</v>
      </c>
    </row>
    <row r="152" spans="2:65" s="12" customFormat="1" ht="13.5">
      <c r="B152" s="216"/>
      <c r="C152" s="217"/>
      <c r="D152" s="207" t="s">
        <v>149</v>
      </c>
      <c r="E152" s="218" t="s">
        <v>23</v>
      </c>
      <c r="F152" s="219" t="s">
        <v>221</v>
      </c>
      <c r="G152" s="217"/>
      <c r="H152" s="220">
        <v>15.95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149</v>
      </c>
      <c r="AU152" s="226" t="s">
        <v>82</v>
      </c>
      <c r="AV152" s="12" t="s">
        <v>82</v>
      </c>
      <c r="AW152" s="12" t="s">
        <v>36</v>
      </c>
      <c r="AX152" s="12" t="s">
        <v>73</v>
      </c>
      <c r="AY152" s="226" t="s">
        <v>140</v>
      </c>
    </row>
    <row r="153" spans="2:65" s="12" customFormat="1" ht="13.5">
      <c r="B153" s="216"/>
      <c r="C153" s="217"/>
      <c r="D153" s="207" t="s">
        <v>149</v>
      </c>
      <c r="E153" s="218" t="s">
        <v>23</v>
      </c>
      <c r="F153" s="219" t="s">
        <v>222</v>
      </c>
      <c r="G153" s="217"/>
      <c r="H153" s="220">
        <v>2.4260000000000002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149</v>
      </c>
      <c r="AU153" s="226" t="s">
        <v>82</v>
      </c>
      <c r="AV153" s="12" t="s">
        <v>82</v>
      </c>
      <c r="AW153" s="12" t="s">
        <v>36</v>
      </c>
      <c r="AX153" s="12" t="s">
        <v>73</v>
      </c>
      <c r="AY153" s="226" t="s">
        <v>140</v>
      </c>
    </row>
    <row r="154" spans="2:65" s="12" customFormat="1" ht="13.5">
      <c r="B154" s="216"/>
      <c r="C154" s="217"/>
      <c r="D154" s="207" t="s">
        <v>149</v>
      </c>
      <c r="E154" s="218" t="s">
        <v>23</v>
      </c>
      <c r="F154" s="219" t="s">
        <v>223</v>
      </c>
      <c r="G154" s="217"/>
      <c r="H154" s="220">
        <v>5.0039999999999996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149</v>
      </c>
      <c r="AU154" s="226" t="s">
        <v>82</v>
      </c>
      <c r="AV154" s="12" t="s">
        <v>82</v>
      </c>
      <c r="AW154" s="12" t="s">
        <v>36</v>
      </c>
      <c r="AX154" s="12" t="s">
        <v>73</v>
      </c>
      <c r="AY154" s="226" t="s">
        <v>140</v>
      </c>
    </row>
    <row r="155" spans="2:65" s="13" customFormat="1" ht="13.5">
      <c r="B155" s="227"/>
      <c r="C155" s="228"/>
      <c r="D155" s="207" t="s">
        <v>149</v>
      </c>
      <c r="E155" s="229" t="s">
        <v>23</v>
      </c>
      <c r="F155" s="230" t="s">
        <v>154</v>
      </c>
      <c r="G155" s="228"/>
      <c r="H155" s="231">
        <v>76.108000000000004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149</v>
      </c>
      <c r="AU155" s="237" t="s">
        <v>82</v>
      </c>
      <c r="AV155" s="13" t="s">
        <v>147</v>
      </c>
      <c r="AW155" s="13" t="s">
        <v>36</v>
      </c>
      <c r="AX155" s="13" t="s">
        <v>80</v>
      </c>
      <c r="AY155" s="237" t="s">
        <v>140</v>
      </c>
    </row>
    <row r="156" spans="2:65" s="1" customFormat="1" ht="16.5" customHeight="1">
      <c r="B156" s="41"/>
      <c r="C156" s="193" t="s">
        <v>224</v>
      </c>
      <c r="D156" s="193" t="s">
        <v>142</v>
      </c>
      <c r="E156" s="194" t="s">
        <v>225</v>
      </c>
      <c r="F156" s="195" t="s">
        <v>226</v>
      </c>
      <c r="G156" s="196" t="s">
        <v>214</v>
      </c>
      <c r="H156" s="197">
        <v>17.04</v>
      </c>
      <c r="I156" s="198"/>
      <c r="J156" s="199">
        <f>ROUND(I156*H156,2)</f>
        <v>0</v>
      </c>
      <c r="K156" s="195" t="s">
        <v>146</v>
      </c>
      <c r="L156" s="61"/>
      <c r="M156" s="200" t="s">
        <v>23</v>
      </c>
      <c r="N156" s="201" t="s">
        <v>44</v>
      </c>
      <c r="O156" s="42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AR156" s="24" t="s">
        <v>147</v>
      </c>
      <c r="AT156" s="24" t="s">
        <v>142</v>
      </c>
      <c r="AU156" s="24" t="s">
        <v>82</v>
      </c>
      <c r="AY156" s="24" t="s">
        <v>140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4" t="s">
        <v>80</v>
      </c>
      <c r="BK156" s="204">
        <f>ROUND(I156*H156,2)</f>
        <v>0</v>
      </c>
      <c r="BL156" s="24" t="s">
        <v>147</v>
      </c>
      <c r="BM156" s="24" t="s">
        <v>227</v>
      </c>
    </row>
    <row r="157" spans="2:65" s="11" customFormat="1" ht="13.5">
      <c r="B157" s="205"/>
      <c r="C157" s="206"/>
      <c r="D157" s="207" t="s">
        <v>149</v>
      </c>
      <c r="E157" s="208" t="s">
        <v>23</v>
      </c>
      <c r="F157" s="209" t="s">
        <v>228</v>
      </c>
      <c r="G157" s="206"/>
      <c r="H157" s="208" t="s">
        <v>23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149</v>
      </c>
      <c r="AU157" s="215" t="s">
        <v>82</v>
      </c>
      <c r="AV157" s="11" t="s">
        <v>80</v>
      </c>
      <c r="AW157" s="11" t="s">
        <v>36</v>
      </c>
      <c r="AX157" s="11" t="s">
        <v>73</v>
      </c>
      <c r="AY157" s="215" t="s">
        <v>140</v>
      </c>
    </row>
    <row r="158" spans="2:65" s="11" customFormat="1" ht="13.5">
      <c r="B158" s="205"/>
      <c r="C158" s="206"/>
      <c r="D158" s="207" t="s">
        <v>149</v>
      </c>
      <c r="E158" s="208" t="s">
        <v>23</v>
      </c>
      <c r="F158" s="209" t="s">
        <v>229</v>
      </c>
      <c r="G158" s="206"/>
      <c r="H158" s="208" t="s">
        <v>23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149</v>
      </c>
      <c r="AU158" s="215" t="s">
        <v>82</v>
      </c>
      <c r="AV158" s="11" t="s">
        <v>80</v>
      </c>
      <c r="AW158" s="11" t="s">
        <v>36</v>
      </c>
      <c r="AX158" s="11" t="s">
        <v>73</v>
      </c>
      <c r="AY158" s="215" t="s">
        <v>140</v>
      </c>
    </row>
    <row r="159" spans="2:65" s="12" customFormat="1" ht="13.5">
      <c r="B159" s="216"/>
      <c r="C159" s="217"/>
      <c r="D159" s="207" t="s">
        <v>149</v>
      </c>
      <c r="E159" s="218" t="s">
        <v>23</v>
      </c>
      <c r="F159" s="219" t="s">
        <v>230</v>
      </c>
      <c r="G159" s="217"/>
      <c r="H159" s="220">
        <v>5.64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149</v>
      </c>
      <c r="AU159" s="226" t="s">
        <v>82</v>
      </c>
      <c r="AV159" s="12" t="s">
        <v>82</v>
      </c>
      <c r="AW159" s="12" t="s">
        <v>36</v>
      </c>
      <c r="AX159" s="12" t="s">
        <v>73</v>
      </c>
      <c r="AY159" s="226" t="s">
        <v>140</v>
      </c>
    </row>
    <row r="160" spans="2:65" s="12" customFormat="1" ht="13.5">
      <c r="B160" s="216"/>
      <c r="C160" s="217"/>
      <c r="D160" s="207" t="s">
        <v>149</v>
      </c>
      <c r="E160" s="218" t="s">
        <v>23</v>
      </c>
      <c r="F160" s="219" t="s">
        <v>231</v>
      </c>
      <c r="G160" s="217"/>
      <c r="H160" s="220">
        <v>6.69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149</v>
      </c>
      <c r="AU160" s="226" t="s">
        <v>82</v>
      </c>
      <c r="AV160" s="12" t="s">
        <v>82</v>
      </c>
      <c r="AW160" s="12" t="s">
        <v>36</v>
      </c>
      <c r="AX160" s="12" t="s">
        <v>73</v>
      </c>
      <c r="AY160" s="226" t="s">
        <v>140</v>
      </c>
    </row>
    <row r="161" spans="2:65" s="12" customFormat="1" ht="13.5">
      <c r="B161" s="216"/>
      <c r="C161" s="217"/>
      <c r="D161" s="207" t="s">
        <v>149</v>
      </c>
      <c r="E161" s="218" t="s">
        <v>23</v>
      </c>
      <c r="F161" s="219" t="s">
        <v>232</v>
      </c>
      <c r="G161" s="217"/>
      <c r="H161" s="220">
        <v>4.3600000000000003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149</v>
      </c>
      <c r="AU161" s="226" t="s">
        <v>82</v>
      </c>
      <c r="AV161" s="12" t="s">
        <v>82</v>
      </c>
      <c r="AW161" s="12" t="s">
        <v>36</v>
      </c>
      <c r="AX161" s="12" t="s">
        <v>73</v>
      </c>
      <c r="AY161" s="226" t="s">
        <v>140</v>
      </c>
    </row>
    <row r="162" spans="2:65" s="12" customFormat="1" ht="13.5">
      <c r="B162" s="216"/>
      <c r="C162" s="217"/>
      <c r="D162" s="207" t="s">
        <v>149</v>
      </c>
      <c r="E162" s="218" t="s">
        <v>23</v>
      </c>
      <c r="F162" s="219" t="s">
        <v>233</v>
      </c>
      <c r="G162" s="217"/>
      <c r="H162" s="220">
        <v>0.35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149</v>
      </c>
      <c r="AU162" s="226" t="s">
        <v>82</v>
      </c>
      <c r="AV162" s="12" t="s">
        <v>82</v>
      </c>
      <c r="AW162" s="12" t="s">
        <v>36</v>
      </c>
      <c r="AX162" s="12" t="s">
        <v>73</v>
      </c>
      <c r="AY162" s="226" t="s">
        <v>140</v>
      </c>
    </row>
    <row r="163" spans="2:65" s="13" customFormat="1" ht="13.5">
      <c r="B163" s="227"/>
      <c r="C163" s="228"/>
      <c r="D163" s="207" t="s">
        <v>149</v>
      </c>
      <c r="E163" s="229" t="s">
        <v>23</v>
      </c>
      <c r="F163" s="230" t="s">
        <v>154</v>
      </c>
      <c r="G163" s="228"/>
      <c r="H163" s="231">
        <v>17.04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149</v>
      </c>
      <c r="AU163" s="237" t="s">
        <v>82</v>
      </c>
      <c r="AV163" s="13" t="s">
        <v>147</v>
      </c>
      <c r="AW163" s="13" t="s">
        <v>36</v>
      </c>
      <c r="AX163" s="13" t="s">
        <v>80</v>
      </c>
      <c r="AY163" s="237" t="s">
        <v>140</v>
      </c>
    </row>
    <row r="164" spans="2:65" s="1" customFormat="1" ht="16.5" customHeight="1">
      <c r="B164" s="41"/>
      <c r="C164" s="193" t="s">
        <v>234</v>
      </c>
      <c r="D164" s="193" t="s">
        <v>142</v>
      </c>
      <c r="E164" s="194" t="s">
        <v>235</v>
      </c>
      <c r="F164" s="195" t="s">
        <v>236</v>
      </c>
      <c r="G164" s="196" t="s">
        <v>214</v>
      </c>
      <c r="H164" s="197">
        <v>38.448</v>
      </c>
      <c r="I164" s="198"/>
      <c r="J164" s="199">
        <f>ROUND(I164*H164,2)</f>
        <v>0</v>
      </c>
      <c r="K164" s="195" t="s">
        <v>146</v>
      </c>
      <c r="L164" s="61"/>
      <c r="M164" s="200" t="s">
        <v>23</v>
      </c>
      <c r="N164" s="201" t="s">
        <v>44</v>
      </c>
      <c r="O164" s="42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AR164" s="24" t="s">
        <v>147</v>
      </c>
      <c r="AT164" s="24" t="s">
        <v>142</v>
      </c>
      <c r="AU164" s="24" t="s">
        <v>82</v>
      </c>
      <c r="AY164" s="24" t="s">
        <v>140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24" t="s">
        <v>80</v>
      </c>
      <c r="BK164" s="204">
        <f>ROUND(I164*H164,2)</f>
        <v>0</v>
      </c>
      <c r="BL164" s="24" t="s">
        <v>147</v>
      </c>
      <c r="BM164" s="24" t="s">
        <v>237</v>
      </c>
    </row>
    <row r="165" spans="2:65" s="11" customFormat="1" ht="27">
      <c r="B165" s="205"/>
      <c r="C165" s="206"/>
      <c r="D165" s="207" t="s">
        <v>149</v>
      </c>
      <c r="E165" s="208" t="s">
        <v>23</v>
      </c>
      <c r="F165" s="209" t="s">
        <v>238</v>
      </c>
      <c r="G165" s="206"/>
      <c r="H165" s="208" t="s">
        <v>23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149</v>
      </c>
      <c r="AU165" s="215" t="s">
        <v>82</v>
      </c>
      <c r="AV165" s="11" t="s">
        <v>80</v>
      </c>
      <c r="AW165" s="11" t="s">
        <v>36</v>
      </c>
      <c r="AX165" s="11" t="s">
        <v>73</v>
      </c>
      <c r="AY165" s="215" t="s">
        <v>140</v>
      </c>
    </row>
    <row r="166" spans="2:65" s="11" customFormat="1" ht="13.5">
      <c r="B166" s="205"/>
      <c r="C166" s="206"/>
      <c r="D166" s="207" t="s">
        <v>149</v>
      </c>
      <c r="E166" s="208" t="s">
        <v>23</v>
      </c>
      <c r="F166" s="209" t="s">
        <v>239</v>
      </c>
      <c r="G166" s="206"/>
      <c r="H166" s="208" t="s">
        <v>23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149</v>
      </c>
      <c r="AU166" s="215" t="s">
        <v>82</v>
      </c>
      <c r="AV166" s="11" t="s">
        <v>80</v>
      </c>
      <c r="AW166" s="11" t="s">
        <v>36</v>
      </c>
      <c r="AX166" s="11" t="s">
        <v>73</v>
      </c>
      <c r="AY166" s="215" t="s">
        <v>140</v>
      </c>
    </row>
    <row r="167" spans="2:65" s="12" customFormat="1" ht="13.5">
      <c r="B167" s="216"/>
      <c r="C167" s="217"/>
      <c r="D167" s="207" t="s">
        <v>149</v>
      </c>
      <c r="E167" s="218" t="s">
        <v>23</v>
      </c>
      <c r="F167" s="219" t="s">
        <v>240</v>
      </c>
      <c r="G167" s="217"/>
      <c r="H167" s="220">
        <v>25.83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149</v>
      </c>
      <c r="AU167" s="226" t="s">
        <v>82</v>
      </c>
      <c r="AV167" s="12" t="s">
        <v>82</v>
      </c>
      <c r="AW167" s="12" t="s">
        <v>36</v>
      </c>
      <c r="AX167" s="12" t="s">
        <v>73</v>
      </c>
      <c r="AY167" s="226" t="s">
        <v>140</v>
      </c>
    </row>
    <row r="168" spans="2:65" s="12" customFormat="1" ht="13.5">
      <c r="B168" s="216"/>
      <c r="C168" s="217"/>
      <c r="D168" s="207" t="s">
        <v>149</v>
      </c>
      <c r="E168" s="218" t="s">
        <v>23</v>
      </c>
      <c r="F168" s="219" t="s">
        <v>241</v>
      </c>
      <c r="G168" s="217"/>
      <c r="H168" s="220">
        <v>38.25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149</v>
      </c>
      <c r="AU168" s="226" t="s">
        <v>82</v>
      </c>
      <c r="AV168" s="12" t="s">
        <v>82</v>
      </c>
      <c r="AW168" s="12" t="s">
        <v>36</v>
      </c>
      <c r="AX168" s="12" t="s">
        <v>73</v>
      </c>
      <c r="AY168" s="226" t="s">
        <v>140</v>
      </c>
    </row>
    <row r="169" spans="2:65" s="13" customFormat="1" ht="13.5">
      <c r="B169" s="227"/>
      <c r="C169" s="228"/>
      <c r="D169" s="207" t="s">
        <v>149</v>
      </c>
      <c r="E169" s="229" t="s">
        <v>98</v>
      </c>
      <c r="F169" s="230" t="s">
        <v>154</v>
      </c>
      <c r="G169" s="228"/>
      <c r="H169" s="231">
        <v>64.08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149</v>
      </c>
      <c r="AU169" s="237" t="s">
        <v>82</v>
      </c>
      <c r="AV169" s="13" t="s">
        <v>147</v>
      </c>
      <c r="AW169" s="13" t="s">
        <v>36</v>
      </c>
      <c r="AX169" s="13" t="s">
        <v>73</v>
      </c>
      <c r="AY169" s="237" t="s">
        <v>140</v>
      </c>
    </row>
    <row r="170" spans="2:65" s="12" customFormat="1" ht="13.5">
      <c r="B170" s="216"/>
      <c r="C170" s="217"/>
      <c r="D170" s="207" t="s">
        <v>149</v>
      </c>
      <c r="E170" s="218" t="s">
        <v>23</v>
      </c>
      <c r="F170" s="219" t="s">
        <v>242</v>
      </c>
      <c r="G170" s="217"/>
      <c r="H170" s="220">
        <v>38.448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149</v>
      </c>
      <c r="AU170" s="226" t="s">
        <v>82</v>
      </c>
      <c r="AV170" s="12" t="s">
        <v>82</v>
      </c>
      <c r="AW170" s="12" t="s">
        <v>36</v>
      </c>
      <c r="AX170" s="12" t="s">
        <v>80</v>
      </c>
      <c r="AY170" s="226" t="s">
        <v>140</v>
      </c>
    </row>
    <row r="171" spans="2:65" s="1" customFormat="1" ht="16.5" customHeight="1">
      <c r="B171" s="41"/>
      <c r="C171" s="193" t="s">
        <v>243</v>
      </c>
      <c r="D171" s="193" t="s">
        <v>142</v>
      </c>
      <c r="E171" s="194" t="s">
        <v>244</v>
      </c>
      <c r="F171" s="195" t="s">
        <v>245</v>
      </c>
      <c r="G171" s="196" t="s">
        <v>214</v>
      </c>
      <c r="H171" s="197">
        <v>15.629</v>
      </c>
      <c r="I171" s="198"/>
      <c r="J171" s="199">
        <f>ROUND(I171*H171,2)</f>
        <v>0</v>
      </c>
      <c r="K171" s="195" t="s">
        <v>146</v>
      </c>
      <c r="L171" s="61"/>
      <c r="M171" s="200" t="s">
        <v>23</v>
      </c>
      <c r="N171" s="201" t="s">
        <v>44</v>
      </c>
      <c r="O171" s="42"/>
      <c r="P171" s="202">
        <f>O171*H171</f>
        <v>0</v>
      </c>
      <c r="Q171" s="202">
        <v>0</v>
      </c>
      <c r="R171" s="202">
        <f>Q171*H171</f>
        <v>0</v>
      </c>
      <c r="S171" s="202">
        <v>0</v>
      </c>
      <c r="T171" s="203">
        <f>S171*H171</f>
        <v>0</v>
      </c>
      <c r="AR171" s="24" t="s">
        <v>147</v>
      </c>
      <c r="AT171" s="24" t="s">
        <v>142</v>
      </c>
      <c r="AU171" s="24" t="s">
        <v>82</v>
      </c>
      <c r="AY171" s="24" t="s">
        <v>140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4" t="s">
        <v>80</v>
      </c>
      <c r="BK171" s="204">
        <f>ROUND(I171*H171,2)</f>
        <v>0</v>
      </c>
      <c r="BL171" s="24" t="s">
        <v>147</v>
      </c>
      <c r="BM171" s="24" t="s">
        <v>246</v>
      </c>
    </row>
    <row r="172" spans="2:65" s="12" customFormat="1" ht="13.5">
      <c r="B172" s="216"/>
      <c r="C172" s="217"/>
      <c r="D172" s="207" t="s">
        <v>149</v>
      </c>
      <c r="E172" s="218" t="s">
        <v>23</v>
      </c>
      <c r="F172" s="219" t="s">
        <v>247</v>
      </c>
      <c r="G172" s="217"/>
      <c r="H172" s="220">
        <v>15.629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149</v>
      </c>
      <c r="AU172" s="226" t="s">
        <v>82</v>
      </c>
      <c r="AV172" s="12" t="s">
        <v>82</v>
      </c>
      <c r="AW172" s="12" t="s">
        <v>36</v>
      </c>
      <c r="AX172" s="12" t="s">
        <v>80</v>
      </c>
      <c r="AY172" s="226" t="s">
        <v>140</v>
      </c>
    </row>
    <row r="173" spans="2:65" s="1" customFormat="1" ht="25.5" customHeight="1">
      <c r="B173" s="41"/>
      <c r="C173" s="193" t="s">
        <v>10</v>
      </c>
      <c r="D173" s="193" t="s">
        <v>142</v>
      </c>
      <c r="E173" s="194" t="s">
        <v>248</v>
      </c>
      <c r="F173" s="195" t="s">
        <v>249</v>
      </c>
      <c r="G173" s="196" t="s">
        <v>214</v>
      </c>
      <c r="H173" s="197">
        <v>9.6120000000000001</v>
      </c>
      <c r="I173" s="198"/>
      <c r="J173" s="199">
        <f>ROUND(I173*H173,2)</f>
        <v>0</v>
      </c>
      <c r="K173" s="195" t="s">
        <v>146</v>
      </c>
      <c r="L173" s="61"/>
      <c r="M173" s="200" t="s">
        <v>23</v>
      </c>
      <c r="N173" s="201" t="s">
        <v>44</v>
      </c>
      <c r="O173" s="42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AR173" s="24" t="s">
        <v>147</v>
      </c>
      <c r="AT173" s="24" t="s">
        <v>142</v>
      </c>
      <c r="AU173" s="24" t="s">
        <v>82</v>
      </c>
      <c r="AY173" s="24" t="s">
        <v>140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4" t="s">
        <v>80</v>
      </c>
      <c r="BK173" s="204">
        <f>ROUND(I173*H173,2)</f>
        <v>0</v>
      </c>
      <c r="BL173" s="24" t="s">
        <v>147</v>
      </c>
      <c r="BM173" s="24" t="s">
        <v>250</v>
      </c>
    </row>
    <row r="174" spans="2:65" s="11" customFormat="1" ht="27">
      <c r="B174" s="205"/>
      <c r="C174" s="206"/>
      <c r="D174" s="207" t="s">
        <v>149</v>
      </c>
      <c r="E174" s="208" t="s">
        <v>23</v>
      </c>
      <c r="F174" s="209" t="s">
        <v>238</v>
      </c>
      <c r="G174" s="206"/>
      <c r="H174" s="208" t="s">
        <v>23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149</v>
      </c>
      <c r="AU174" s="215" t="s">
        <v>82</v>
      </c>
      <c r="AV174" s="11" t="s">
        <v>80</v>
      </c>
      <c r="AW174" s="11" t="s">
        <v>36</v>
      </c>
      <c r="AX174" s="11" t="s">
        <v>73</v>
      </c>
      <c r="AY174" s="215" t="s">
        <v>140</v>
      </c>
    </row>
    <row r="175" spans="2:65" s="12" customFormat="1" ht="13.5">
      <c r="B175" s="216"/>
      <c r="C175" s="217"/>
      <c r="D175" s="207" t="s">
        <v>149</v>
      </c>
      <c r="E175" s="218" t="s">
        <v>23</v>
      </c>
      <c r="F175" s="219" t="s">
        <v>251</v>
      </c>
      <c r="G175" s="217"/>
      <c r="H175" s="220">
        <v>9.6120000000000001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149</v>
      </c>
      <c r="AU175" s="226" t="s">
        <v>82</v>
      </c>
      <c r="AV175" s="12" t="s">
        <v>82</v>
      </c>
      <c r="AW175" s="12" t="s">
        <v>36</v>
      </c>
      <c r="AX175" s="12" t="s">
        <v>80</v>
      </c>
      <c r="AY175" s="226" t="s">
        <v>140</v>
      </c>
    </row>
    <row r="176" spans="2:65" s="1" customFormat="1" ht="16.5" customHeight="1">
      <c r="B176" s="41"/>
      <c r="C176" s="193" t="s">
        <v>252</v>
      </c>
      <c r="D176" s="193" t="s">
        <v>142</v>
      </c>
      <c r="E176" s="194" t="s">
        <v>253</v>
      </c>
      <c r="F176" s="195" t="s">
        <v>254</v>
      </c>
      <c r="G176" s="196" t="s">
        <v>214</v>
      </c>
      <c r="H176" s="197">
        <v>3.907</v>
      </c>
      <c r="I176" s="198"/>
      <c r="J176" s="199">
        <f>ROUND(I176*H176,2)</f>
        <v>0</v>
      </c>
      <c r="K176" s="195" t="s">
        <v>146</v>
      </c>
      <c r="L176" s="61"/>
      <c r="M176" s="200" t="s">
        <v>23</v>
      </c>
      <c r="N176" s="201" t="s">
        <v>44</v>
      </c>
      <c r="O176" s="42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AR176" s="24" t="s">
        <v>147</v>
      </c>
      <c r="AT176" s="24" t="s">
        <v>142</v>
      </c>
      <c r="AU176" s="24" t="s">
        <v>82</v>
      </c>
      <c r="AY176" s="24" t="s">
        <v>140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24" t="s">
        <v>80</v>
      </c>
      <c r="BK176" s="204">
        <f>ROUND(I176*H176,2)</f>
        <v>0</v>
      </c>
      <c r="BL176" s="24" t="s">
        <v>147</v>
      </c>
      <c r="BM176" s="24" t="s">
        <v>255</v>
      </c>
    </row>
    <row r="177" spans="2:65" s="12" customFormat="1" ht="13.5">
      <c r="B177" s="216"/>
      <c r="C177" s="217"/>
      <c r="D177" s="207" t="s">
        <v>149</v>
      </c>
      <c r="E177" s="218" t="s">
        <v>23</v>
      </c>
      <c r="F177" s="219" t="s">
        <v>256</v>
      </c>
      <c r="G177" s="217"/>
      <c r="H177" s="220">
        <v>3.907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149</v>
      </c>
      <c r="AU177" s="226" t="s">
        <v>82</v>
      </c>
      <c r="AV177" s="12" t="s">
        <v>82</v>
      </c>
      <c r="AW177" s="12" t="s">
        <v>36</v>
      </c>
      <c r="AX177" s="12" t="s">
        <v>80</v>
      </c>
      <c r="AY177" s="226" t="s">
        <v>140</v>
      </c>
    </row>
    <row r="178" spans="2:65" s="1" customFormat="1" ht="16.5" customHeight="1">
      <c r="B178" s="41"/>
      <c r="C178" s="193" t="s">
        <v>257</v>
      </c>
      <c r="D178" s="193" t="s">
        <v>142</v>
      </c>
      <c r="E178" s="194" t="s">
        <v>258</v>
      </c>
      <c r="F178" s="195" t="s">
        <v>259</v>
      </c>
      <c r="G178" s="196" t="s">
        <v>214</v>
      </c>
      <c r="H178" s="197">
        <v>9.6120000000000001</v>
      </c>
      <c r="I178" s="198"/>
      <c r="J178" s="199">
        <f>ROUND(I178*H178,2)</f>
        <v>0</v>
      </c>
      <c r="K178" s="195" t="s">
        <v>146</v>
      </c>
      <c r="L178" s="61"/>
      <c r="M178" s="200" t="s">
        <v>23</v>
      </c>
      <c r="N178" s="201" t="s">
        <v>44</v>
      </c>
      <c r="O178" s="42"/>
      <c r="P178" s="202">
        <f>O178*H178</f>
        <v>0</v>
      </c>
      <c r="Q178" s="202">
        <v>3.5000000000000001E-3</v>
      </c>
      <c r="R178" s="202">
        <f>Q178*H178</f>
        <v>3.3641999999999998E-2</v>
      </c>
      <c r="S178" s="202">
        <v>0</v>
      </c>
      <c r="T178" s="203">
        <f>S178*H178</f>
        <v>0</v>
      </c>
      <c r="AR178" s="24" t="s">
        <v>147</v>
      </c>
      <c r="AT178" s="24" t="s">
        <v>142</v>
      </c>
      <c r="AU178" s="24" t="s">
        <v>82</v>
      </c>
      <c r="AY178" s="24" t="s">
        <v>140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4" t="s">
        <v>80</v>
      </c>
      <c r="BK178" s="204">
        <f>ROUND(I178*H178,2)</f>
        <v>0</v>
      </c>
      <c r="BL178" s="24" t="s">
        <v>147</v>
      </c>
      <c r="BM178" s="24" t="s">
        <v>260</v>
      </c>
    </row>
    <row r="179" spans="2:65" s="11" customFormat="1" ht="27">
      <c r="B179" s="205"/>
      <c r="C179" s="206"/>
      <c r="D179" s="207" t="s">
        <v>149</v>
      </c>
      <c r="E179" s="208" t="s">
        <v>23</v>
      </c>
      <c r="F179" s="209" t="s">
        <v>238</v>
      </c>
      <c r="G179" s="206"/>
      <c r="H179" s="208" t="s">
        <v>23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149</v>
      </c>
      <c r="AU179" s="215" t="s">
        <v>82</v>
      </c>
      <c r="AV179" s="11" t="s">
        <v>80</v>
      </c>
      <c r="AW179" s="11" t="s">
        <v>36</v>
      </c>
      <c r="AX179" s="11" t="s">
        <v>73</v>
      </c>
      <c r="AY179" s="215" t="s">
        <v>140</v>
      </c>
    </row>
    <row r="180" spans="2:65" s="12" customFormat="1" ht="13.5">
      <c r="B180" s="216"/>
      <c r="C180" s="217"/>
      <c r="D180" s="207" t="s">
        <v>149</v>
      </c>
      <c r="E180" s="218" t="s">
        <v>23</v>
      </c>
      <c r="F180" s="219" t="s">
        <v>251</v>
      </c>
      <c r="G180" s="217"/>
      <c r="H180" s="220">
        <v>9.6120000000000001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149</v>
      </c>
      <c r="AU180" s="226" t="s">
        <v>82</v>
      </c>
      <c r="AV180" s="12" t="s">
        <v>82</v>
      </c>
      <c r="AW180" s="12" t="s">
        <v>36</v>
      </c>
      <c r="AX180" s="12" t="s">
        <v>80</v>
      </c>
      <c r="AY180" s="226" t="s">
        <v>140</v>
      </c>
    </row>
    <row r="181" spans="2:65" s="1" customFormat="1" ht="16.5" customHeight="1">
      <c r="B181" s="41"/>
      <c r="C181" s="193" t="s">
        <v>261</v>
      </c>
      <c r="D181" s="193" t="s">
        <v>142</v>
      </c>
      <c r="E181" s="194" t="s">
        <v>262</v>
      </c>
      <c r="F181" s="195" t="s">
        <v>263</v>
      </c>
      <c r="G181" s="196" t="s">
        <v>214</v>
      </c>
      <c r="H181" s="197">
        <v>6.4080000000000004</v>
      </c>
      <c r="I181" s="198"/>
      <c r="J181" s="199">
        <f>ROUND(I181*H181,2)</f>
        <v>0</v>
      </c>
      <c r="K181" s="195" t="s">
        <v>146</v>
      </c>
      <c r="L181" s="61"/>
      <c r="M181" s="200" t="s">
        <v>23</v>
      </c>
      <c r="N181" s="201" t="s">
        <v>44</v>
      </c>
      <c r="O181" s="42"/>
      <c r="P181" s="202">
        <f>O181*H181</f>
        <v>0</v>
      </c>
      <c r="Q181" s="202">
        <v>1.541E-2</v>
      </c>
      <c r="R181" s="202">
        <f>Q181*H181</f>
        <v>9.8747280000000007E-2</v>
      </c>
      <c r="S181" s="202">
        <v>0</v>
      </c>
      <c r="T181" s="203">
        <f>S181*H181</f>
        <v>0</v>
      </c>
      <c r="AR181" s="24" t="s">
        <v>147</v>
      </c>
      <c r="AT181" s="24" t="s">
        <v>142</v>
      </c>
      <c r="AU181" s="24" t="s">
        <v>82</v>
      </c>
      <c r="AY181" s="24" t="s">
        <v>140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24" t="s">
        <v>80</v>
      </c>
      <c r="BK181" s="204">
        <f>ROUND(I181*H181,2)</f>
        <v>0</v>
      </c>
      <c r="BL181" s="24" t="s">
        <v>147</v>
      </c>
      <c r="BM181" s="24" t="s">
        <v>264</v>
      </c>
    </row>
    <row r="182" spans="2:65" s="11" customFormat="1" ht="27">
      <c r="B182" s="205"/>
      <c r="C182" s="206"/>
      <c r="D182" s="207" t="s">
        <v>149</v>
      </c>
      <c r="E182" s="208" t="s">
        <v>23</v>
      </c>
      <c r="F182" s="209" t="s">
        <v>238</v>
      </c>
      <c r="G182" s="206"/>
      <c r="H182" s="208" t="s">
        <v>23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149</v>
      </c>
      <c r="AU182" s="215" t="s">
        <v>82</v>
      </c>
      <c r="AV182" s="11" t="s">
        <v>80</v>
      </c>
      <c r="AW182" s="11" t="s">
        <v>36</v>
      </c>
      <c r="AX182" s="11" t="s">
        <v>73</v>
      </c>
      <c r="AY182" s="215" t="s">
        <v>140</v>
      </c>
    </row>
    <row r="183" spans="2:65" s="12" customFormat="1" ht="13.5">
      <c r="B183" s="216"/>
      <c r="C183" s="217"/>
      <c r="D183" s="207" t="s">
        <v>149</v>
      </c>
      <c r="E183" s="218" t="s">
        <v>23</v>
      </c>
      <c r="F183" s="219" t="s">
        <v>265</v>
      </c>
      <c r="G183" s="217"/>
      <c r="H183" s="220">
        <v>6.4080000000000004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149</v>
      </c>
      <c r="AU183" s="226" t="s">
        <v>82</v>
      </c>
      <c r="AV183" s="12" t="s">
        <v>82</v>
      </c>
      <c r="AW183" s="12" t="s">
        <v>36</v>
      </c>
      <c r="AX183" s="12" t="s">
        <v>80</v>
      </c>
      <c r="AY183" s="226" t="s">
        <v>140</v>
      </c>
    </row>
    <row r="184" spans="2:65" s="1" customFormat="1" ht="38.25" customHeight="1">
      <c r="B184" s="41"/>
      <c r="C184" s="193" t="s">
        <v>266</v>
      </c>
      <c r="D184" s="193" t="s">
        <v>142</v>
      </c>
      <c r="E184" s="194" t="s">
        <v>267</v>
      </c>
      <c r="F184" s="195" t="s">
        <v>268</v>
      </c>
      <c r="G184" s="196" t="s">
        <v>214</v>
      </c>
      <c r="H184" s="197">
        <v>1869.3240000000001</v>
      </c>
      <c r="I184" s="198"/>
      <c r="J184" s="199">
        <f>ROUND(I184*H184,2)</f>
        <v>0</v>
      </c>
      <c r="K184" s="195" t="s">
        <v>146</v>
      </c>
      <c r="L184" s="61"/>
      <c r="M184" s="200" t="s">
        <v>23</v>
      </c>
      <c r="N184" s="201" t="s">
        <v>44</v>
      </c>
      <c r="O184" s="42"/>
      <c r="P184" s="202">
        <f>O184*H184</f>
        <v>0</v>
      </c>
      <c r="Q184" s="202">
        <v>0</v>
      </c>
      <c r="R184" s="202">
        <f>Q184*H184</f>
        <v>0</v>
      </c>
      <c r="S184" s="202">
        <v>0</v>
      </c>
      <c r="T184" s="203">
        <f>S184*H184</f>
        <v>0</v>
      </c>
      <c r="AR184" s="24" t="s">
        <v>147</v>
      </c>
      <c r="AT184" s="24" t="s">
        <v>142</v>
      </c>
      <c r="AU184" s="24" t="s">
        <v>82</v>
      </c>
      <c r="AY184" s="24" t="s">
        <v>140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24" t="s">
        <v>80</v>
      </c>
      <c r="BK184" s="204">
        <f>ROUND(I184*H184,2)</f>
        <v>0</v>
      </c>
      <c r="BL184" s="24" t="s">
        <v>147</v>
      </c>
      <c r="BM184" s="24" t="s">
        <v>269</v>
      </c>
    </row>
    <row r="185" spans="2:65" s="11" customFormat="1" ht="13.5">
      <c r="B185" s="205"/>
      <c r="C185" s="206"/>
      <c r="D185" s="207" t="s">
        <v>149</v>
      </c>
      <c r="E185" s="208" t="s">
        <v>23</v>
      </c>
      <c r="F185" s="209" t="s">
        <v>270</v>
      </c>
      <c r="G185" s="206"/>
      <c r="H185" s="208" t="s">
        <v>23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149</v>
      </c>
      <c r="AU185" s="215" t="s">
        <v>82</v>
      </c>
      <c r="AV185" s="11" t="s">
        <v>80</v>
      </c>
      <c r="AW185" s="11" t="s">
        <v>36</v>
      </c>
      <c r="AX185" s="11" t="s">
        <v>73</v>
      </c>
      <c r="AY185" s="215" t="s">
        <v>140</v>
      </c>
    </row>
    <row r="186" spans="2:65" s="11" customFormat="1" ht="13.5">
      <c r="B186" s="205"/>
      <c r="C186" s="206"/>
      <c r="D186" s="207" t="s">
        <v>149</v>
      </c>
      <c r="E186" s="208" t="s">
        <v>23</v>
      </c>
      <c r="F186" s="209" t="s">
        <v>271</v>
      </c>
      <c r="G186" s="206"/>
      <c r="H186" s="208" t="s">
        <v>23</v>
      </c>
      <c r="I186" s="210"/>
      <c r="J186" s="206"/>
      <c r="K186" s="206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149</v>
      </c>
      <c r="AU186" s="215" t="s">
        <v>82</v>
      </c>
      <c r="AV186" s="11" t="s">
        <v>80</v>
      </c>
      <c r="AW186" s="11" t="s">
        <v>36</v>
      </c>
      <c r="AX186" s="11" t="s">
        <v>73</v>
      </c>
      <c r="AY186" s="215" t="s">
        <v>140</v>
      </c>
    </row>
    <row r="187" spans="2:65" s="12" customFormat="1" ht="13.5">
      <c r="B187" s="216"/>
      <c r="C187" s="217"/>
      <c r="D187" s="207" t="s">
        <v>149</v>
      </c>
      <c r="E187" s="218" t="s">
        <v>23</v>
      </c>
      <c r="F187" s="219" t="s">
        <v>272</v>
      </c>
      <c r="G187" s="217"/>
      <c r="H187" s="220">
        <v>1168.0619999999999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149</v>
      </c>
      <c r="AU187" s="226" t="s">
        <v>82</v>
      </c>
      <c r="AV187" s="12" t="s">
        <v>82</v>
      </c>
      <c r="AW187" s="12" t="s">
        <v>36</v>
      </c>
      <c r="AX187" s="12" t="s">
        <v>73</v>
      </c>
      <c r="AY187" s="226" t="s">
        <v>140</v>
      </c>
    </row>
    <row r="188" spans="2:65" s="12" customFormat="1" ht="13.5">
      <c r="B188" s="216"/>
      <c r="C188" s="217"/>
      <c r="D188" s="207" t="s">
        <v>149</v>
      </c>
      <c r="E188" s="218" t="s">
        <v>23</v>
      </c>
      <c r="F188" s="219" t="s">
        <v>273</v>
      </c>
      <c r="G188" s="217"/>
      <c r="H188" s="220">
        <v>238.2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149</v>
      </c>
      <c r="AU188" s="226" t="s">
        <v>82</v>
      </c>
      <c r="AV188" s="12" t="s">
        <v>82</v>
      </c>
      <c r="AW188" s="12" t="s">
        <v>36</v>
      </c>
      <c r="AX188" s="12" t="s">
        <v>73</v>
      </c>
      <c r="AY188" s="226" t="s">
        <v>140</v>
      </c>
    </row>
    <row r="189" spans="2:65" s="12" customFormat="1" ht="13.5">
      <c r="B189" s="216"/>
      <c r="C189" s="217"/>
      <c r="D189" s="207" t="s">
        <v>149</v>
      </c>
      <c r="E189" s="218" t="s">
        <v>23</v>
      </c>
      <c r="F189" s="219" t="s">
        <v>274</v>
      </c>
      <c r="G189" s="217"/>
      <c r="H189" s="220">
        <v>392.02199999999999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149</v>
      </c>
      <c r="AU189" s="226" t="s">
        <v>82</v>
      </c>
      <c r="AV189" s="12" t="s">
        <v>82</v>
      </c>
      <c r="AW189" s="12" t="s">
        <v>36</v>
      </c>
      <c r="AX189" s="12" t="s">
        <v>73</v>
      </c>
      <c r="AY189" s="226" t="s">
        <v>140</v>
      </c>
    </row>
    <row r="190" spans="2:65" s="12" customFormat="1" ht="13.5">
      <c r="B190" s="216"/>
      <c r="C190" s="217"/>
      <c r="D190" s="207" t="s">
        <v>149</v>
      </c>
      <c r="E190" s="218" t="s">
        <v>23</v>
      </c>
      <c r="F190" s="219" t="s">
        <v>275</v>
      </c>
      <c r="G190" s="217"/>
      <c r="H190" s="220">
        <v>92.213999999999999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149</v>
      </c>
      <c r="AU190" s="226" t="s">
        <v>82</v>
      </c>
      <c r="AV190" s="12" t="s">
        <v>82</v>
      </c>
      <c r="AW190" s="12" t="s">
        <v>36</v>
      </c>
      <c r="AX190" s="12" t="s">
        <v>73</v>
      </c>
      <c r="AY190" s="226" t="s">
        <v>140</v>
      </c>
    </row>
    <row r="191" spans="2:65" s="11" customFormat="1" ht="13.5">
      <c r="B191" s="205"/>
      <c r="C191" s="206"/>
      <c r="D191" s="207" t="s">
        <v>149</v>
      </c>
      <c r="E191" s="208" t="s">
        <v>23</v>
      </c>
      <c r="F191" s="209" t="s">
        <v>276</v>
      </c>
      <c r="G191" s="206"/>
      <c r="H191" s="208" t="s">
        <v>23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149</v>
      </c>
      <c r="AU191" s="215" t="s">
        <v>82</v>
      </c>
      <c r="AV191" s="11" t="s">
        <v>80</v>
      </c>
      <c r="AW191" s="11" t="s">
        <v>36</v>
      </c>
      <c r="AX191" s="11" t="s">
        <v>73</v>
      </c>
      <c r="AY191" s="215" t="s">
        <v>140</v>
      </c>
    </row>
    <row r="192" spans="2:65" s="12" customFormat="1" ht="13.5">
      <c r="B192" s="216"/>
      <c r="C192" s="217"/>
      <c r="D192" s="207" t="s">
        <v>149</v>
      </c>
      <c r="E192" s="218" t="s">
        <v>23</v>
      </c>
      <c r="F192" s="219" t="s">
        <v>277</v>
      </c>
      <c r="G192" s="217"/>
      <c r="H192" s="220">
        <v>130.684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149</v>
      </c>
      <c r="AU192" s="226" t="s">
        <v>82</v>
      </c>
      <c r="AV192" s="12" t="s">
        <v>82</v>
      </c>
      <c r="AW192" s="12" t="s">
        <v>36</v>
      </c>
      <c r="AX192" s="12" t="s">
        <v>73</v>
      </c>
      <c r="AY192" s="226" t="s">
        <v>140</v>
      </c>
    </row>
    <row r="193" spans="2:51" s="12" customFormat="1" ht="13.5">
      <c r="B193" s="216"/>
      <c r="C193" s="217"/>
      <c r="D193" s="207" t="s">
        <v>149</v>
      </c>
      <c r="E193" s="218" t="s">
        <v>23</v>
      </c>
      <c r="F193" s="219" t="s">
        <v>278</v>
      </c>
      <c r="G193" s="217"/>
      <c r="H193" s="220">
        <v>7.91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149</v>
      </c>
      <c r="AU193" s="226" t="s">
        <v>82</v>
      </c>
      <c r="AV193" s="12" t="s">
        <v>82</v>
      </c>
      <c r="AW193" s="12" t="s">
        <v>36</v>
      </c>
      <c r="AX193" s="12" t="s">
        <v>73</v>
      </c>
      <c r="AY193" s="226" t="s">
        <v>140</v>
      </c>
    </row>
    <row r="194" spans="2:51" s="11" customFormat="1" ht="13.5">
      <c r="B194" s="205"/>
      <c r="C194" s="206"/>
      <c r="D194" s="207" t="s">
        <v>149</v>
      </c>
      <c r="E194" s="208" t="s">
        <v>23</v>
      </c>
      <c r="F194" s="209" t="s">
        <v>279</v>
      </c>
      <c r="G194" s="206"/>
      <c r="H194" s="208" t="s">
        <v>23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149</v>
      </c>
      <c r="AU194" s="215" t="s">
        <v>82</v>
      </c>
      <c r="AV194" s="11" t="s">
        <v>80</v>
      </c>
      <c r="AW194" s="11" t="s">
        <v>36</v>
      </c>
      <c r="AX194" s="11" t="s">
        <v>73</v>
      </c>
      <c r="AY194" s="215" t="s">
        <v>140</v>
      </c>
    </row>
    <row r="195" spans="2:51" s="12" customFormat="1" ht="13.5">
      <c r="B195" s="216"/>
      <c r="C195" s="217"/>
      <c r="D195" s="207" t="s">
        <v>149</v>
      </c>
      <c r="E195" s="218" t="s">
        <v>23</v>
      </c>
      <c r="F195" s="219" t="s">
        <v>280</v>
      </c>
      <c r="G195" s="217"/>
      <c r="H195" s="220">
        <v>502.048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149</v>
      </c>
      <c r="AU195" s="226" t="s">
        <v>82</v>
      </c>
      <c r="AV195" s="12" t="s">
        <v>82</v>
      </c>
      <c r="AW195" s="12" t="s">
        <v>36</v>
      </c>
      <c r="AX195" s="12" t="s">
        <v>73</v>
      </c>
      <c r="AY195" s="226" t="s">
        <v>140</v>
      </c>
    </row>
    <row r="196" spans="2:51" s="11" customFormat="1" ht="13.5">
      <c r="B196" s="205"/>
      <c r="C196" s="206"/>
      <c r="D196" s="207" t="s">
        <v>149</v>
      </c>
      <c r="E196" s="208" t="s">
        <v>23</v>
      </c>
      <c r="F196" s="209" t="s">
        <v>281</v>
      </c>
      <c r="G196" s="206"/>
      <c r="H196" s="208" t="s">
        <v>23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149</v>
      </c>
      <c r="AU196" s="215" t="s">
        <v>82</v>
      </c>
      <c r="AV196" s="11" t="s">
        <v>80</v>
      </c>
      <c r="AW196" s="11" t="s">
        <v>36</v>
      </c>
      <c r="AX196" s="11" t="s">
        <v>73</v>
      </c>
      <c r="AY196" s="215" t="s">
        <v>140</v>
      </c>
    </row>
    <row r="197" spans="2:51" s="12" customFormat="1" ht="13.5">
      <c r="B197" s="216"/>
      <c r="C197" s="217"/>
      <c r="D197" s="207" t="s">
        <v>149</v>
      </c>
      <c r="E197" s="218" t="s">
        <v>23</v>
      </c>
      <c r="F197" s="219" t="s">
        <v>282</v>
      </c>
      <c r="G197" s="217"/>
      <c r="H197" s="220">
        <v>4.7460000000000004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149</v>
      </c>
      <c r="AU197" s="226" t="s">
        <v>82</v>
      </c>
      <c r="AV197" s="12" t="s">
        <v>82</v>
      </c>
      <c r="AW197" s="12" t="s">
        <v>36</v>
      </c>
      <c r="AX197" s="12" t="s">
        <v>73</v>
      </c>
      <c r="AY197" s="226" t="s">
        <v>140</v>
      </c>
    </row>
    <row r="198" spans="2:51" s="12" customFormat="1" ht="13.5">
      <c r="B198" s="216"/>
      <c r="C198" s="217"/>
      <c r="D198" s="207" t="s">
        <v>149</v>
      </c>
      <c r="E198" s="218" t="s">
        <v>23</v>
      </c>
      <c r="F198" s="219" t="s">
        <v>283</v>
      </c>
      <c r="G198" s="217"/>
      <c r="H198" s="220">
        <v>102.087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149</v>
      </c>
      <c r="AU198" s="226" t="s">
        <v>82</v>
      </c>
      <c r="AV198" s="12" t="s">
        <v>82</v>
      </c>
      <c r="AW198" s="12" t="s">
        <v>36</v>
      </c>
      <c r="AX198" s="12" t="s">
        <v>73</v>
      </c>
      <c r="AY198" s="226" t="s">
        <v>140</v>
      </c>
    </row>
    <row r="199" spans="2:51" s="11" customFormat="1" ht="13.5">
      <c r="B199" s="205"/>
      <c r="C199" s="206"/>
      <c r="D199" s="207" t="s">
        <v>149</v>
      </c>
      <c r="E199" s="208" t="s">
        <v>23</v>
      </c>
      <c r="F199" s="209" t="s">
        <v>284</v>
      </c>
      <c r="G199" s="206"/>
      <c r="H199" s="208" t="s">
        <v>23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149</v>
      </c>
      <c r="AU199" s="215" t="s">
        <v>82</v>
      </c>
      <c r="AV199" s="11" t="s">
        <v>80</v>
      </c>
      <c r="AW199" s="11" t="s">
        <v>36</v>
      </c>
      <c r="AX199" s="11" t="s">
        <v>73</v>
      </c>
      <c r="AY199" s="215" t="s">
        <v>140</v>
      </c>
    </row>
    <row r="200" spans="2:51" s="12" customFormat="1" ht="13.5">
      <c r="B200" s="216"/>
      <c r="C200" s="217"/>
      <c r="D200" s="207" t="s">
        <v>149</v>
      </c>
      <c r="E200" s="218" t="s">
        <v>23</v>
      </c>
      <c r="F200" s="219" t="s">
        <v>285</v>
      </c>
      <c r="G200" s="217"/>
      <c r="H200" s="220">
        <v>269.49299999999999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149</v>
      </c>
      <c r="AU200" s="226" t="s">
        <v>82</v>
      </c>
      <c r="AV200" s="12" t="s">
        <v>82</v>
      </c>
      <c r="AW200" s="12" t="s">
        <v>36</v>
      </c>
      <c r="AX200" s="12" t="s">
        <v>73</v>
      </c>
      <c r="AY200" s="226" t="s">
        <v>140</v>
      </c>
    </row>
    <row r="201" spans="2:51" s="12" customFormat="1" ht="13.5">
      <c r="B201" s="216"/>
      <c r="C201" s="217"/>
      <c r="D201" s="207" t="s">
        <v>149</v>
      </c>
      <c r="E201" s="218" t="s">
        <v>23</v>
      </c>
      <c r="F201" s="219" t="s">
        <v>286</v>
      </c>
      <c r="G201" s="217"/>
      <c r="H201" s="220">
        <v>38.18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149</v>
      </c>
      <c r="AU201" s="226" t="s">
        <v>82</v>
      </c>
      <c r="AV201" s="12" t="s">
        <v>82</v>
      </c>
      <c r="AW201" s="12" t="s">
        <v>36</v>
      </c>
      <c r="AX201" s="12" t="s">
        <v>73</v>
      </c>
      <c r="AY201" s="226" t="s">
        <v>140</v>
      </c>
    </row>
    <row r="202" spans="2:51" s="11" customFormat="1" ht="13.5">
      <c r="B202" s="205"/>
      <c r="C202" s="206"/>
      <c r="D202" s="207" t="s">
        <v>149</v>
      </c>
      <c r="E202" s="208" t="s">
        <v>23</v>
      </c>
      <c r="F202" s="209" t="s">
        <v>287</v>
      </c>
      <c r="G202" s="206"/>
      <c r="H202" s="208" t="s">
        <v>23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149</v>
      </c>
      <c r="AU202" s="215" t="s">
        <v>82</v>
      </c>
      <c r="AV202" s="11" t="s">
        <v>80</v>
      </c>
      <c r="AW202" s="11" t="s">
        <v>36</v>
      </c>
      <c r="AX202" s="11" t="s">
        <v>73</v>
      </c>
      <c r="AY202" s="215" t="s">
        <v>140</v>
      </c>
    </row>
    <row r="203" spans="2:51" s="11" customFormat="1" ht="13.5">
      <c r="B203" s="205"/>
      <c r="C203" s="206"/>
      <c r="D203" s="207" t="s">
        <v>149</v>
      </c>
      <c r="E203" s="208" t="s">
        <v>23</v>
      </c>
      <c r="F203" s="209" t="s">
        <v>288</v>
      </c>
      <c r="G203" s="206"/>
      <c r="H203" s="208" t="s">
        <v>23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149</v>
      </c>
      <c r="AU203" s="215" t="s">
        <v>82</v>
      </c>
      <c r="AV203" s="11" t="s">
        <v>80</v>
      </c>
      <c r="AW203" s="11" t="s">
        <v>36</v>
      </c>
      <c r="AX203" s="11" t="s">
        <v>73</v>
      </c>
      <c r="AY203" s="215" t="s">
        <v>140</v>
      </c>
    </row>
    <row r="204" spans="2:51" s="12" customFormat="1" ht="13.5">
      <c r="B204" s="216"/>
      <c r="C204" s="217"/>
      <c r="D204" s="207" t="s">
        <v>149</v>
      </c>
      <c r="E204" s="218" t="s">
        <v>23</v>
      </c>
      <c r="F204" s="219" t="s">
        <v>289</v>
      </c>
      <c r="G204" s="217"/>
      <c r="H204" s="220">
        <v>14.256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149</v>
      </c>
      <c r="AU204" s="226" t="s">
        <v>82</v>
      </c>
      <c r="AV204" s="12" t="s">
        <v>82</v>
      </c>
      <c r="AW204" s="12" t="s">
        <v>36</v>
      </c>
      <c r="AX204" s="12" t="s">
        <v>73</v>
      </c>
      <c r="AY204" s="226" t="s">
        <v>140</v>
      </c>
    </row>
    <row r="205" spans="2:51" s="12" customFormat="1" ht="13.5">
      <c r="B205" s="216"/>
      <c r="C205" s="217"/>
      <c r="D205" s="207" t="s">
        <v>149</v>
      </c>
      <c r="E205" s="218" t="s">
        <v>23</v>
      </c>
      <c r="F205" s="219" t="s">
        <v>290</v>
      </c>
      <c r="G205" s="217"/>
      <c r="H205" s="220">
        <v>41.63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149</v>
      </c>
      <c r="AU205" s="226" t="s">
        <v>82</v>
      </c>
      <c r="AV205" s="12" t="s">
        <v>82</v>
      </c>
      <c r="AW205" s="12" t="s">
        <v>36</v>
      </c>
      <c r="AX205" s="12" t="s">
        <v>73</v>
      </c>
      <c r="AY205" s="226" t="s">
        <v>140</v>
      </c>
    </row>
    <row r="206" spans="2:51" s="12" customFormat="1" ht="13.5">
      <c r="B206" s="216"/>
      <c r="C206" s="217"/>
      <c r="D206" s="207" t="s">
        <v>149</v>
      </c>
      <c r="E206" s="218" t="s">
        <v>23</v>
      </c>
      <c r="F206" s="219" t="s">
        <v>291</v>
      </c>
      <c r="G206" s="217"/>
      <c r="H206" s="220">
        <v>33.393999999999998</v>
      </c>
      <c r="I206" s="221"/>
      <c r="J206" s="217"/>
      <c r="K206" s="217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149</v>
      </c>
      <c r="AU206" s="226" t="s">
        <v>82</v>
      </c>
      <c r="AV206" s="12" t="s">
        <v>82</v>
      </c>
      <c r="AW206" s="12" t="s">
        <v>36</v>
      </c>
      <c r="AX206" s="12" t="s">
        <v>73</v>
      </c>
      <c r="AY206" s="226" t="s">
        <v>140</v>
      </c>
    </row>
    <row r="207" spans="2:51" s="11" customFormat="1" ht="13.5">
      <c r="B207" s="205"/>
      <c r="C207" s="206"/>
      <c r="D207" s="207" t="s">
        <v>149</v>
      </c>
      <c r="E207" s="208" t="s">
        <v>23</v>
      </c>
      <c r="F207" s="209" t="s">
        <v>292</v>
      </c>
      <c r="G207" s="206"/>
      <c r="H207" s="208" t="s">
        <v>23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149</v>
      </c>
      <c r="AU207" s="215" t="s">
        <v>82</v>
      </c>
      <c r="AV207" s="11" t="s">
        <v>80</v>
      </c>
      <c r="AW207" s="11" t="s">
        <v>36</v>
      </c>
      <c r="AX207" s="11" t="s">
        <v>73</v>
      </c>
      <c r="AY207" s="215" t="s">
        <v>140</v>
      </c>
    </row>
    <row r="208" spans="2:51" s="12" customFormat="1" ht="13.5">
      <c r="B208" s="216"/>
      <c r="C208" s="217"/>
      <c r="D208" s="207" t="s">
        <v>149</v>
      </c>
      <c r="E208" s="218" t="s">
        <v>23</v>
      </c>
      <c r="F208" s="219" t="s">
        <v>293</v>
      </c>
      <c r="G208" s="217"/>
      <c r="H208" s="220">
        <v>18.756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149</v>
      </c>
      <c r="AU208" s="226" t="s">
        <v>82</v>
      </c>
      <c r="AV208" s="12" t="s">
        <v>82</v>
      </c>
      <c r="AW208" s="12" t="s">
        <v>36</v>
      </c>
      <c r="AX208" s="12" t="s">
        <v>73</v>
      </c>
      <c r="AY208" s="226" t="s">
        <v>140</v>
      </c>
    </row>
    <row r="209" spans="2:65" s="11" customFormat="1" ht="13.5">
      <c r="B209" s="205"/>
      <c r="C209" s="206"/>
      <c r="D209" s="207" t="s">
        <v>149</v>
      </c>
      <c r="E209" s="208" t="s">
        <v>23</v>
      </c>
      <c r="F209" s="209" t="s">
        <v>239</v>
      </c>
      <c r="G209" s="206"/>
      <c r="H209" s="208" t="s">
        <v>23</v>
      </c>
      <c r="I209" s="210"/>
      <c r="J209" s="206"/>
      <c r="K209" s="206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149</v>
      </c>
      <c r="AU209" s="215" t="s">
        <v>82</v>
      </c>
      <c r="AV209" s="11" t="s">
        <v>80</v>
      </c>
      <c r="AW209" s="11" t="s">
        <v>36</v>
      </c>
      <c r="AX209" s="11" t="s">
        <v>73</v>
      </c>
      <c r="AY209" s="215" t="s">
        <v>140</v>
      </c>
    </row>
    <row r="210" spans="2:65" s="12" customFormat="1" ht="13.5">
      <c r="B210" s="216"/>
      <c r="C210" s="217"/>
      <c r="D210" s="207" t="s">
        <v>149</v>
      </c>
      <c r="E210" s="218" t="s">
        <v>23</v>
      </c>
      <c r="F210" s="219" t="s">
        <v>294</v>
      </c>
      <c r="G210" s="217"/>
      <c r="H210" s="220">
        <v>20.286999999999999</v>
      </c>
      <c r="I210" s="221"/>
      <c r="J210" s="217"/>
      <c r="K210" s="217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149</v>
      </c>
      <c r="AU210" s="226" t="s">
        <v>82</v>
      </c>
      <c r="AV210" s="12" t="s">
        <v>82</v>
      </c>
      <c r="AW210" s="12" t="s">
        <v>36</v>
      </c>
      <c r="AX210" s="12" t="s">
        <v>73</v>
      </c>
      <c r="AY210" s="226" t="s">
        <v>140</v>
      </c>
    </row>
    <row r="211" spans="2:65" s="12" customFormat="1" ht="13.5">
      <c r="B211" s="216"/>
      <c r="C211" s="217"/>
      <c r="D211" s="207" t="s">
        <v>149</v>
      </c>
      <c r="E211" s="218" t="s">
        <v>23</v>
      </c>
      <c r="F211" s="219" t="s">
        <v>295</v>
      </c>
      <c r="G211" s="217"/>
      <c r="H211" s="220">
        <v>31.809000000000001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149</v>
      </c>
      <c r="AU211" s="226" t="s">
        <v>82</v>
      </c>
      <c r="AV211" s="12" t="s">
        <v>82</v>
      </c>
      <c r="AW211" s="12" t="s">
        <v>36</v>
      </c>
      <c r="AX211" s="12" t="s">
        <v>73</v>
      </c>
      <c r="AY211" s="226" t="s">
        <v>140</v>
      </c>
    </row>
    <row r="212" spans="2:65" s="12" customFormat="1" ht="13.5">
      <c r="B212" s="216"/>
      <c r="C212" s="217"/>
      <c r="D212" s="207" t="s">
        <v>149</v>
      </c>
      <c r="E212" s="218" t="s">
        <v>23</v>
      </c>
      <c r="F212" s="219" t="s">
        <v>296</v>
      </c>
      <c r="G212" s="217"/>
      <c r="H212" s="220">
        <v>9.7620000000000005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149</v>
      </c>
      <c r="AU212" s="226" t="s">
        <v>82</v>
      </c>
      <c r="AV212" s="12" t="s">
        <v>82</v>
      </c>
      <c r="AW212" s="12" t="s">
        <v>36</v>
      </c>
      <c r="AX212" s="12" t="s">
        <v>73</v>
      </c>
      <c r="AY212" s="226" t="s">
        <v>140</v>
      </c>
    </row>
    <row r="213" spans="2:65" s="13" customFormat="1" ht="13.5">
      <c r="B213" s="227"/>
      <c r="C213" s="228"/>
      <c r="D213" s="207" t="s">
        <v>149</v>
      </c>
      <c r="E213" s="229" t="s">
        <v>101</v>
      </c>
      <c r="F213" s="230" t="s">
        <v>154</v>
      </c>
      <c r="G213" s="228"/>
      <c r="H213" s="231">
        <v>3115.54</v>
      </c>
      <c r="I213" s="232"/>
      <c r="J213" s="228"/>
      <c r="K213" s="228"/>
      <c r="L213" s="233"/>
      <c r="M213" s="234"/>
      <c r="N213" s="235"/>
      <c r="O213" s="235"/>
      <c r="P213" s="235"/>
      <c r="Q213" s="235"/>
      <c r="R213" s="235"/>
      <c r="S213" s="235"/>
      <c r="T213" s="236"/>
      <c r="AT213" s="237" t="s">
        <v>149</v>
      </c>
      <c r="AU213" s="237" t="s">
        <v>82</v>
      </c>
      <c r="AV213" s="13" t="s">
        <v>147</v>
      </c>
      <c r="AW213" s="13" t="s">
        <v>36</v>
      </c>
      <c r="AX213" s="13" t="s">
        <v>73</v>
      </c>
      <c r="AY213" s="237" t="s">
        <v>140</v>
      </c>
    </row>
    <row r="214" spans="2:65" s="12" customFormat="1" ht="13.5">
      <c r="B214" s="216"/>
      <c r="C214" s="217"/>
      <c r="D214" s="207" t="s">
        <v>149</v>
      </c>
      <c r="E214" s="218" t="s">
        <v>23</v>
      </c>
      <c r="F214" s="219" t="s">
        <v>297</v>
      </c>
      <c r="G214" s="217"/>
      <c r="H214" s="220">
        <v>1869.3240000000001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149</v>
      </c>
      <c r="AU214" s="226" t="s">
        <v>82</v>
      </c>
      <c r="AV214" s="12" t="s">
        <v>82</v>
      </c>
      <c r="AW214" s="12" t="s">
        <v>36</v>
      </c>
      <c r="AX214" s="12" t="s">
        <v>80</v>
      </c>
      <c r="AY214" s="226" t="s">
        <v>140</v>
      </c>
    </row>
    <row r="215" spans="2:65" s="1" customFormat="1" ht="16.5" customHeight="1">
      <c r="B215" s="41"/>
      <c r="C215" s="193" t="s">
        <v>298</v>
      </c>
      <c r="D215" s="193" t="s">
        <v>142</v>
      </c>
      <c r="E215" s="194" t="s">
        <v>299</v>
      </c>
      <c r="F215" s="195" t="s">
        <v>300</v>
      </c>
      <c r="G215" s="196" t="s">
        <v>214</v>
      </c>
      <c r="H215" s="197">
        <v>934.66200000000003</v>
      </c>
      <c r="I215" s="198"/>
      <c r="J215" s="199">
        <f>ROUND(I215*H215,2)</f>
        <v>0</v>
      </c>
      <c r="K215" s="195" t="s">
        <v>146</v>
      </c>
      <c r="L215" s="61"/>
      <c r="M215" s="200" t="s">
        <v>23</v>
      </c>
      <c r="N215" s="201" t="s">
        <v>44</v>
      </c>
      <c r="O215" s="42"/>
      <c r="P215" s="202">
        <f>O215*H215</f>
        <v>0</v>
      </c>
      <c r="Q215" s="202">
        <v>0</v>
      </c>
      <c r="R215" s="202">
        <f>Q215*H215</f>
        <v>0</v>
      </c>
      <c r="S215" s="202">
        <v>0</v>
      </c>
      <c r="T215" s="203">
        <f>S215*H215</f>
        <v>0</v>
      </c>
      <c r="AR215" s="24" t="s">
        <v>147</v>
      </c>
      <c r="AT215" s="24" t="s">
        <v>142</v>
      </c>
      <c r="AU215" s="24" t="s">
        <v>82</v>
      </c>
      <c r="AY215" s="24" t="s">
        <v>140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24" t="s">
        <v>80</v>
      </c>
      <c r="BK215" s="204">
        <f>ROUND(I215*H215,2)</f>
        <v>0</v>
      </c>
      <c r="BL215" s="24" t="s">
        <v>147</v>
      </c>
      <c r="BM215" s="24" t="s">
        <v>301</v>
      </c>
    </row>
    <row r="216" spans="2:65" s="12" customFormat="1" ht="13.5">
      <c r="B216" s="216"/>
      <c r="C216" s="217"/>
      <c r="D216" s="207" t="s">
        <v>149</v>
      </c>
      <c r="E216" s="218" t="s">
        <v>23</v>
      </c>
      <c r="F216" s="219" t="s">
        <v>302</v>
      </c>
      <c r="G216" s="217"/>
      <c r="H216" s="220">
        <v>934.66200000000003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149</v>
      </c>
      <c r="AU216" s="226" t="s">
        <v>82</v>
      </c>
      <c r="AV216" s="12" t="s">
        <v>82</v>
      </c>
      <c r="AW216" s="12" t="s">
        <v>36</v>
      </c>
      <c r="AX216" s="12" t="s">
        <v>80</v>
      </c>
      <c r="AY216" s="226" t="s">
        <v>140</v>
      </c>
    </row>
    <row r="217" spans="2:65" s="1" customFormat="1" ht="38.25" customHeight="1">
      <c r="B217" s="41"/>
      <c r="C217" s="193" t="s">
        <v>9</v>
      </c>
      <c r="D217" s="193" t="s">
        <v>142</v>
      </c>
      <c r="E217" s="194" t="s">
        <v>303</v>
      </c>
      <c r="F217" s="195" t="s">
        <v>304</v>
      </c>
      <c r="G217" s="196" t="s">
        <v>214</v>
      </c>
      <c r="H217" s="197">
        <v>467.33100000000002</v>
      </c>
      <c r="I217" s="198"/>
      <c r="J217" s="199">
        <f>ROUND(I217*H217,2)</f>
        <v>0</v>
      </c>
      <c r="K217" s="195" t="s">
        <v>146</v>
      </c>
      <c r="L217" s="61"/>
      <c r="M217" s="200" t="s">
        <v>23</v>
      </c>
      <c r="N217" s="201" t="s">
        <v>44</v>
      </c>
      <c r="O217" s="42"/>
      <c r="P217" s="202">
        <f>O217*H217</f>
        <v>0</v>
      </c>
      <c r="Q217" s="202">
        <v>0</v>
      </c>
      <c r="R217" s="202">
        <f>Q217*H217</f>
        <v>0</v>
      </c>
      <c r="S217" s="202">
        <v>0</v>
      </c>
      <c r="T217" s="203">
        <f>S217*H217</f>
        <v>0</v>
      </c>
      <c r="AR217" s="24" t="s">
        <v>147</v>
      </c>
      <c r="AT217" s="24" t="s">
        <v>142</v>
      </c>
      <c r="AU217" s="24" t="s">
        <v>82</v>
      </c>
      <c r="AY217" s="24" t="s">
        <v>140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24" t="s">
        <v>80</v>
      </c>
      <c r="BK217" s="204">
        <f>ROUND(I217*H217,2)</f>
        <v>0</v>
      </c>
      <c r="BL217" s="24" t="s">
        <v>147</v>
      </c>
      <c r="BM217" s="24" t="s">
        <v>305</v>
      </c>
    </row>
    <row r="218" spans="2:65" s="11" customFormat="1" ht="13.5">
      <c r="B218" s="205"/>
      <c r="C218" s="206"/>
      <c r="D218" s="207" t="s">
        <v>149</v>
      </c>
      <c r="E218" s="208" t="s">
        <v>23</v>
      </c>
      <c r="F218" s="209" t="s">
        <v>306</v>
      </c>
      <c r="G218" s="206"/>
      <c r="H218" s="208" t="s">
        <v>23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149</v>
      </c>
      <c r="AU218" s="215" t="s">
        <v>82</v>
      </c>
      <c r="AV218" s="11" t="s">
        <v>80</v>
      </c>
      <c r="AW218" s="11" t="s">
        <v>36</v>
      </c>
      <c r="AX218" s="11" t="s">
        <v>73</v>
      </c>
      <c r="AY218" s="215" t="s">
        <v>140</v>
      </c>
    </row>
    <row r="219" spans="2:65" s="12" customFormat="1" ht="13.5">
      <c r="B219" s="216"/>
      <c r="C219" s="217"/>
      <c r="D219" s="207" t="s">
        <v>149</v>
      </c>
      <c r="E219" s="218" t="s">
        <v>23</v>
      </c>
      <c r="F219" s="219" t="s">
        <v>307</v>
      </c>
      <c r="G219" s="217"/>
      <c r="H219" s="220">
        <v>467.33100000000002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149</v>
      </c>
      <c r="AU219" s="226" t="s">
        <v>82</v>
      </c>
      <c r="AV219" s="12" t="s">
        <v>82</v>
      </c>
      <c r="AW219" s="12" t="s">
        <v>36</v>
      </c>
      <c r="AX219" s="12" t="s">
        <v>80</v>
      </c>
      <c r="AY219" s="226" t="s">
        <v>140</v>
      </c>
    </row>
    <row r="220" spans="2:65" s="1" customFormat="1" ht="16.5" customHeight="1">
      <c r="B220" s="41"/>
      <c r="C220" s="193" t="s">
        <v>308</v>
      </c>
      <c r="D220" s="193" t="s">
        <v>142</v>
      </c>
      <c r="E220" s="194" t="s">
        <v>309</v>
      </c>
      <c r="F220" s="195" t="s">
        <v>310</v>
      </c>
      <c r="G220" s="196" t="s">
        <v>214</v>
      </c>
      <c r="H220" s="197">
        <v>233.666</v>
      </c>
      <c r="I220" s="198"/>
      <c r="J220" s="199">
        <f>ROUND(I220*H220,2)</f>
        <v>0</v>
      </c>
      <c r="K220" s="195" t="s">
        <v>146</v>
      </c>
      <c r="L220" s="61"/>
      <c r="M220" s="200" t="s">
        <v>23</v>
      </c>
      <c r="N220" s="201" t="s">
        <v>44</v>
      </c>
      <c r="O220" s="42"/>
      <c r="P220" s="202">
        <f>O220*H220</f>
        <v>0</v>
      </c>
      <c r="Q220" s="202">
        <v>0</v>
      </c>
      <c r="R220" s="202">
        <f>Q220*H220</f>
        <v>0</v>
      </c>
      <c r="S220" s="202">
        <v>0</v>
      </c>
      <c r="T220" s="203">
        <f>S220*H220</f>
        <v>0</v>
      </c>
      <c r="AR220" s="24" t="s">
        <v>147</v>
      </c>
      <c r="AT220" s="24" t="s">
        <v>142</v>
      </c>
      <c r="AU220" s="24" t="s">
        <v>82</v>
      </c>
      <c r="AY220" s="24" t="s">
        <v>140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24" t="s">
        <v>80</v>
      </c>
      <c r="BK220" s="204">
        <f>ROUND(I220*H220,2)</f>
        <v>0</v>
      </c>
      <c r="BL220" s="24" t="s">
        <v>147</v>
      </c>
      <c r="BM220" s="24" t="s">
        <v>311</v>
      </c>
    </row>
    <row r="221" spans="2:65" s="12" customFormat="1" ht="13.5">
      <c r="B221" s="216"/>
      <c r="C221" s="217"/>
      <c r="D221" s="207" t="s">
        <v>149</v>
      </c>
      <c r="E221" s="218" t="s">
        <v>23</v>
      </c>
      <c r="F221" s="219" t="s">
        <v>312</v>
      </c>
      <c r="G221" s="217"/>
      <c r="H221" s="220">
        <v>233.666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149</v>
      </c>
      <c r="AU221" s="226" t="s">
        <v>82</v>
      </c>
      <c r="AV221" s="12" t="s">
        <v>82</v>
      </c>
      <c r="AW221" s="12" t="s">
        <v>36</v>
      </c>
      <c r="AX221" s="12" t="s">
        <v>80</v>
      </c>
      <c r="AY221" s="226" t="s">
        <v>140</v>
      </c>
    </row>
    <row r="222" spans="2:65" s="1" customFormat="1" ht="16.5" customHeight="1">
      <c r="B222" s="41"/>
      <c r="C222" s="193" t="s">
        <v>313</v>
      </c>
      <c r="D222" s="193" t="s">
        <v>142</v>
      </c>
      <c r="E222" s="194" t="s">
        <v>314</v>
      </c>
      <c r="F222" s="195" t="s">
        <v>315</v>
      </c>
      <c r="G222" s="196" t="s">
        <v>214</v>
      </c>
      <c r="H222" s="197">
        <v>467.33100000000002</v>
      </c>
      <c r="I222" s="198"/>
      <c r="J222" s="199">
        <f>ROUND(I222*H222,2)</f>
        <v>0</v>
      </c>
      <c r="K222" s="195" t="s">
        <v>146</v>
      </c>
      <c r="L222" s="61"/>
      <c r="M222" s="200" t="s">
        <v>23</v>
      </c>
      <c r="N222" s="201" t="s">
        <v>44</v>
      </c>
      <c r="O222" s="42"/>
      <c r="P222" s="202">
        <f>O222*H222</f>
        <v>0</v>
      </c>
      <c r="Q222" s="202">
        <v>1.0460000000000001E-2</v>
      </c>
      <c r="R222" s="202">
        <f>Q222*H222</f>
        <v>4.8882822600000004</v>
      </c>
      <c r="S222" s="202">
        <v>0</v>
      </c>
      <c r="T222" s="203">
        <f>S222*H222</f>
        <v>0</v>
      </c>
      <c r="AR222" s="24" t="s">
        <v>147</v>
      </c>
      <c r="AT222" s="24" t="s">
        <v>142</v>
      </c>
      <c r="AU222" s="24" t="s">
        <v>82</v>
      </c>
      <c r="AY222" s="24" t="s">
        <v>140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24" t="s">
        <v>80</v>
      </c>
      <c r="BK222" s="204">
        <f>ROUND(I222*H222,2)</f>
        <v>0</v>
      </c>
      <c r="BL222" s="24" t="s">
        <v>147</v>
      </c>
      <c r="BM222" s="24" t="s">
        <v>316</v>
      </c>
    </row>
    <row r="223" spans="2:65" s="11" customFormat="1" ht="13.5">
      <c r="B223" s="205"/>
      <c r="C223" s="206"/>
      <c r="D223" s="207" t="s">
        <v>149</v>
      </c>
      <c r="E223" s="208" t="s">
        <v>23</v>
      </c>
      <c r="F223" s="209" t="s">
        <v>306</v>
      </c>
      <c r="G223" s="206"/>
      <c r="H223" s="208" t="s">
        <v>23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149</v>
      </c>
      <c r="AU223" s="215" t="s">
        <v>82</v>
      </c>
      <c r="AV223" s="11" t="s">
        <v>80</v>
      </c>
      <c r="AW223" s="11" t="s">
        <v>36</v>
      </c>
      <c r="AX223" s="11" t="s">
        <v>73</v>
      </c>
      <c r="AY223" s="215" t="s">
        <v>140</v>
      </c>
    </row>
    <row r="224" spans="2:65" s="12" customFormat="1" ht="13.5">
      <c r="B224" s="216"/>
      <c r="C224" s="217"/>
      <c r="D224" s="207" t="s">
        <v>149</v>
      </c>
      <c r="E224" s="218" t="s">
        <v>23</v>
      </c>
      <c r="F224" s="219" t="s">
        <v>307</v>
      </c>
      <c r="G224" s="217"/>
      <c r="H224" s="220">
        <v>467.33100000000002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149</v>
      </c>
      <c r="AU224" s="226" t="s">
        <v>82</v>
      </c>
      <c r="AV224" s="12" t="s">
        <v>82</v>
      </c>
      <c r="AW224" s="12" t="s">
        <v>36</v>
      </c>
      <c r="AX224" s="12" t="s">
        <v>80</v>
      </c>
      <c r="AY224" s="226" t="s">
        <v>140</v>
      </c>
    </row>
    <row r="225" spans="2:65" s="1" customFormat="1" ht="16.5" customHeight="1">
      <c r="B225" s="41"/>
      <c r="C225" s="193" t="s">
        <v>317</v>
      </c>
      <c r="D225" s="193" t="s">
        <v>142</v>
      </c>
      <c r="E225" s="194" t="s">
        <v>318</v>
      </c>
      <c r="F225" s="195" t="s">
        <v>319</v>
      </c>
      <c r="G225" s="196" t="s">
        <v>214</v>
      </c>
      <c r="H225" s="197">
        <v>311.55399999999997</v>
      </c>
      <c r="I225" s="198"/>
      <c r="J225" s="199">
        <f>ROUND(I225*H225,2)</f>
        <v>0</v>
      </c>
      <c r="K225" s="195" t="s">
        <v>146</v>
      </c>
      <c r="L225" s="61"/>
      <c r="M225" s="200" t="s">
        <v>23</v>
      </c>
      <c r="N225" s="201" t="s">
        <v>44</v>
      </c>
      <c r="O225" s="42"/>
      <c r="P225" s="202">
        <f>O225*H225</f>
        <v>0</v>
      </c>
      <c r="Q225" s="202">
        <v>1.7049999999999999E-2</v>
      </c>
      <c r="R225" s="202">
        <f>Q225*H225</f>
        <v>5.3119956999999989</v>
      </c>
      <c r="S225" s="202">
        <v>0</v>
      </c>
      <c r="T225" s="203">
        <f>S225*H225</f>
        <v>0</v>
      </c>
      <c r="AR225" s="24" t="s">
        <v>147</v>
      </c>
      <c r="AT225" s="24" t="s">
        <v>142</v>
      </c>
      <c r="AU225" s="24" t="s">
        <v>82</v>
      </c>
      <c r="AY225" s="24" t="s">
        <v>140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24" t="s">
        <v>80</v>
      </c>
      <c r="BK225" s="204">
        <f>ROUND(I225*H225,2)</f>
        <v>0</v>
      </c>
      <c r="BL225" s="24" t="s">
        <v>147</v>
      </c>
      <c r="BM225" s="24" t="s">
        <v>320</v>
      </c>
    </row>
    <row r="226" spans="2:65" s="11" customFormat="1" ht="13.5">
      <c r="B226" s="205"/>
      <c r="C226" s="206"/>
      <c r="D226" s="207" t="s">
        <v>149</v>
      </c>
      <c r="E226" s="208" t="s">
        <v>23</v>
      </c>
      <c r="F226" s="209" t="s">
        <v>306</v>
      </c>
      <c r="G226" s="206"/>
      <c r="H226" s="208" t="s">
        <v>23</v>
      </c>
      <c r="I226" s="210"/>
      <c r="J226" s="206"/>
      <c r="K226" s="206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149</v>
      </c>
      <c r="AU226" s="215" t="s">
        <v>82</v>
      </c>
      <c r="AV226" s="11" t="s">
        <v>80</v>
      </c>
      <c r="AW226" s="11" t="s">
        <v>36</v>
      </c>
      <c r="AX226" s="11" t="s">
        <v>73</v>
      </c>
      <c r="AY226" s="215" t="s">
        <v>140</v>
      </c>
    </row>
    <row r="227" spans="2:65" s="12" customFormat="1" ht="13.5">
      <c r="B227" s="216"/>
      <c r="C227" s="217"/>
      <c r="D227" s="207" t="s">
        <v>149</v>
      </c>
      <c r="E227" s="218" t="s">
        <v>23</v>
      </c>
      <c r="F227" s="219" t="s">
        <v>321</v>
      </c>
      <c r="G227" s="217"/>
      <c r="H227" s="220">
        <v>311.55399999999997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149</v>
      </c>
      <c r="AU227" s="226" t="s">
        <v>82</v>
      </c>
      <c r="AV227" s="12" t="s">
        <v>82</v>
      </c>
      <c r="AW227" s="12" t="s">
        <v>36</v>
      </c>
      <c r="AX227" s="12" t="s">
        <v>80</v>
      </c>
      <c r="AY227" s="226" t="s">
        <v>140</v>
      </c>
    </row>
    <row r="228" spans="2:65" s="1" customFormat="1" ht="25.5" customHeight="1">
      <c r="B228" s="41"/>
      <c r="C228" s="193" t="s">
        <v>322</v>
      </c>
      <c r="D228" s="193" t="s">
        <v>142</v>
      </c>
      <c r="E228" s="194" t="s">
        <v>323</v>
      </c>
      <c r="F228" s="195" t="s">
        <v>324</v>
      </c>
      <c r="G228" s="196" t="s">
        <v>145</v>
      </c>
      <c r="H228" s="197">
        <v>3472.2460000000001</v>
      </c>
      <c r="I228" s="198"/>
      <c r="J228" s="199">
        <f>ROUND(I228*H228,2)</f>
        <v>0</v>
      </c>
      <c r="K228" s="195" t="s">
        <v>146</v>
      </c>
      <c r="L228" s="61"/>
      <c r="M228" s="200" t="s">
        <v>23</v>
      </c>
      <c r="N228" s="201" t="s">
        <v>44</v>
      </c>
      <c r="O228" s="42"/>
      <c r="P228" s="202">
        <f>O228*H228</f>
        <v>0</v>
      </c>
      <c r="Q228" s="202">
        <v>0</v>
      </c>
      <c r="R228" s="202">
        <f>Q228*H228</f>
        <v>0</v>
      </c>
      <c r="S228" s="202">
        <v>0</v>
      </c>
      <c r="T228" s="203">
        <f>S228*H228</f>
        <v>0</v>
      </c>
      <c r="AR228" s="24" t="s">
        <v>147</v>
      </c>
      <c r="AT228" s="24" t="s">
        <v>142</v>
      </c>
      <c r="AU228" s="24" t="s">
        <v>82</v>
      </c>
      <c r="AY228" s="24" t="s">
        <v>140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24" t="s">
        <v>80</v>
      </c>
      <c r="BK228" s="204">
        <f>ROUND(I228*H228,2)</f>
        <v>0</v>
      </c>
      <c r="BL228" s="24" t="s">
        <v>147</v>
      </c>
      <c r="BM228" s="24" t="s">
        <v>325</v>
      </c>
    </row>
    <row r="229" spans="2:65" s="11" customFormat="1" ht="13.5">
      <c r="B229" s="205"/>
      <c r="C229" s="206"/>
      <c r="D229" s="207" t="s">
        <v>149</v>
      </c>
      <c r="E229" s="208" t="s">
        <v>23</v>
      </c>
      <c r="F229" s="209" t="s">
        <v>306</v>
      </c>
      <c r="G229" s="206"/>
      <c r="H229" s="208" t="s">
        <v>23</v>
      </c>
      <c r="I229" s="210"/>
      <c r="J229" s="206"/>
      <c r="K229" s="206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149</v>
      </c>
      <c r="AU229" s="215" t="s">
        <v>82</v>
      </c>
      <c r="AV229" s="11" t="s">
        <v>80</v>
      </c>
      <c r="AW229" s="11" t="s">
        <v>36</v>
      </c>
      <c r="AX229" s="11" t="s">
        <v>73</v>
      </c>
      <c r="AY229" s="215" t="s">
        <v>140</v>
      </c>
    </row>
    <row r="230" spans="2:65" s="11" customFormat="1" ht="13.5">
      <c r="B230" s="205"/>
      <c r="C230" s="206"/>
      <c r="D230" s="207" t="s">
        <v>149</v>
      </c>
      <c r="E230" s="208" t="s">
        <v>23</v>
      </c>
      <c r="F230" s="209" t="s">
        <v>326</v>
      </c>
      <c r="G230" s="206"/>
      <c r="H230" s="208" t="s">
        <v>23</v>
      </c>
      <c r="I230" s="210"/>
      <c r="J230" s="206"/>
      <c r="K230" s="206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149</v>
      </c>
      <c r="AU230" s="215" t="s">
        <v>82</v>
      </c>
      <c r="AV230" s="11" t="s">
        <v>80</v>
      </c>
      <c r="AW230" s="11" t="s">
        <v>36</v>
      </c>
      <c r="AX230" s="11" t="s">
        <v>73</v>
      </c>
      <c r="AY230" s="215" t="s">
        <v>140</v>
      </c>
    </row>
    <row r="231" spans="2:65" s="12" customFormat="1" ht="13.5">
      <c r="B231" s="216"/>
      <c r="C231" s="217"/>
      <c r="D231" s="207" t="s">
        <v>149</v>
      </c>
      <c r="E231" s="218" t="s">
        <v>23</v>
      </c>
      <c r="F231" s="219" t="s">
        <v>327</v>
      </c>
      <c r="G231" s="217"/>
      <c r="H231" s="220">
        <v>1600.1020000000001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149</v>
      </c>
      <c r="AU231" s="226" t="s">
        <v>82</v>
      </c>
      <c r="AV231" s="12" t="s">
        <v>82</v>
      </c>
      <c r="AW231" s="12" t="s">
        <v>36</v>
      </c>
      <c r="AX231" s="12" t="s">
        <v>73</v>
      </c>
      <c r="AY231" s="226" t="s">
        <v>140</v>
      </c>
    </row>
    <row r="232" spans="2:65" s="12" customFormat="1" ht="13.5">
      <c r="B232" s="216"/>
      <c r="C232" s="217"/>
      <c r="D232" s="207" t="s">
        <v>149</v>
      </c>
      <c r="E232" s="218" t="s">
        <v>23</v>
      </c>
      <c r="F232" s="219" t="s">
        <v>328</v>
      </c>
      <c r="G232" s="217"/>
      <c r="H232" s="220">
        <v>1779.684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149</v>
      </c>
      <c r="AU232" s="226" t="s">
        <v>82</v>
      </c>
      <c r="AV232" s="12" t="s">
        <v>82</v>
      </c>
      <c r="AW232" s="12" t="s">
        <v>36</v>
      </c>
      <c r="AX232" s="12" t="s">
        <v>73</v>
      </c>
      <c r="AY232" s="226" t="s">
        <v>140</v>
      </c>
    </row>
    <row r="233" spans="2:65" s="11" customFormat="1" ht="13.5">
      <c r="B233" s="205"/>
      <c r="C233" s="206"/>
      <c r="D233" s="207" t="s">
        <v>149</v>
      </c>
      <c r="E233" s="208" t="s">
        <v>23</v>
      </c>
      <c r="F233" s="209" t="s">
        <v>329</v>
      </c>
      <c r="G233" s="206"/>
      <c r="H233" s="208" t="s">
        <v>23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149</v>
      </c>
      <c r="AU233" s="215" t="s">
        <v>82</v>
      </c>
      <c r="AV233" s="11" t="s">
        <v>80</v>
      </c>
      <c r="AW233" s="11" t="s">
        <v>36</v>
      </c>
      <c r="AX233" s="11" t="s">
        <v>73</v>
      </c>
      <c r="AY233" s="215" t="s">
        <v>140</v>
      </c>
    </row>
    <row r="234" spans="2:65" s="12" customFormat="1" ht="13.5">
      <c r="B234" s="216"/>
      <c r="C234" s="217"/>
      <c r="D234" s="207" t="s">
        <v>149</v>
      </c>
      <c r="E234" s="218" t="s">
        <v>23</v>
      </c>
      <c r="F234" s="219" t="s">
        <v>330</v>
      </c>
      <c r="G234" s="217"/>
      <c r="H234" s="220">
        <v>92.46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149</v>
      </c>
      <c r="AU234" s="226" t="s">
        <v>82</v>
      </c>
      <c r="AV234" s="12" t="s">
        <v>82</v>
      </c>
      <c r="AW234" s="12" t="s">
        <v>36</v>
      </c>
      <c r="AX234" s="12" t="s">
        <v>73</v>
      </c>
      <c r="AY234" s="226" t="s">
        <v>140</v>
      </c>
    </row>
    <row r="235" spans="2:65" s="13" customFormat="1" ht="13.5">
      <c r="B235" s="227"/>
      <c r="C235" s="228"/>
      <c r="D235" s="207" t="s">
        <v>149</v>
      </c>
      <c r="E235" s="229" t="s">
        <v>23</v>
      </c>
      <c r="F235" s="230" t="s">
        <v>154</v>
      </c>
      <c r="G235" s="228"/>
      <c r="H235" s="231">
        <v>3472.2460000000001</v>
      </c>
      <c r="I235" s="232"/>
      <c r="J235" s="228"/>
      <c r="K235" s="228"/>
      <c r="L235" s="233"/>
      <c r="M235" s="234"/>
      <c r="N235" s="235"/>
      <c r="O235" s="235"/>
      <c r="P235" s="235"/>
      <c r="Q235" s="235"/>
      <c r="R235" s="235"/>
      <c r="S235" s="235"/>
      <c r="T235" s="236"/>
      <c r="AT235" s="237" t="s">
        <v>149</v>
      </c>
      <c r="AU235" s="237" t="s">
        <v>82</v>
      </c>
      <c r="AV235" s="13" t="s">
        <v>147</v>
      </c>
      <c r="AW235" s="13" t="s">
        <v>36</v>
      </c>
      <c r="AX235" s="13" t="s">
        <v>80</v>
      </c>
      <c r="AY235" s="237" t="s">
        <v>140</v>
      </c>
    </row>
    <row r="236" spans="2:65" s="1" customFormat="1" ht="25.5" customHeight="1">
      <c r="B236" s="41"/>
      <c r="C236" s="193" t="s">
        <v>331</v>
      </c>
      <c r="D236" s="193" t="s">
        <v>142</v>
      </c>
      <c r="E236" s="194" t="s">
        <v>332</v>
      </c>
      <c r="F236" s="195" t="s">
        <v>333</v>
      </c>
      <c r="G236" s="196" t="s">
        <v>145</v>
      </c>
      <c r="H236" s="197">
        <v>1912.8630000000001</v>
      </c>
      <c r="I236" s="198"/>
      <c r="J236" s="199">
        <f>ROUND(I236*H236,2)</f>
        <v>0</v>
      </c>
      <c r="K236" s="195" t="s">
        <v>146</v>
      </c>
      <c r="L236" s="61"/>
      <c r="M236" s="200" t="s">
        <v>23</v>
      </c>
      <c r="N236" s="201" t="s">
        <v>44</v>
      </c>
      <c r="O236" s="42"/>
      <c r="P236" s="202">
        <f>O236*H236</f>
        <v>0</v>
      </c>
      <c r="Q236" s="202">
        <v>0</v>
      </c>
      <c r="R236" s="202">
        <f>Q236*H236</f>
        <v>0</v>
      </c>
      <c r="S236" s="202">
        <v>0</v>
      </c>
      <c r="T236" s="203">
        <f>S236*H236</f>
        <v>0</v>
      </c>
      <c r="AR236" s="24" t="s">
        <v>147</v>
      </c>
      <c r="AT236" s="24" t="s">
        <v>142</v>
      </c>
      <c r="AU236" s="24" t="s">
        <v>82</v>
      </c>
      <c r="AY236" s="24" t="s">
        <v>140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24" t="s">
        <v>80</v>
      </c>
      <c r="BK236" s="204">
        <f>ROUND(I236*H236,2)</f>
        <v>0</v>
      </c>
      <c r="BL236" s="24" t="s">
        <v>147</v>
      </c>
      <c r="BM236" s="24" t="s">
        <v>334</v>
      </c>
    </row>
    <row r="237" spans="2:65" s="11" customFormat="1" ht="13.5">
      <c r="B237" s="205"/>
      <c r="C237" s="206"/>
      <c r="D237" s="207" t="s">
        <v>149</v>
      </c>
      <c r="E237" s="208" t="s">
        <v>23</v>
      </c>
      <c r="F237" s="209" t="s">
        <v>306</v>
      </c>
      <c r="G237" s="206"/>
      <c r="H237" s="208" t="s">
        <v>23</v>
      </c>
      <c r="I237" s="210"/>
      <c r="J237" s="206"/>
      <c r="K237" s="206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149</v>
      </c>
      <c r="AU237" s="215" t="s">
        <v>82</v>
      </c>
      <c r="AV237" s="11" t="s">
        <v>80</v>
      </c>
      <c r="AW237" s="11" t="s">
        <v>36</v>
      </c>
      <c r="AX237" s="11" t="s">
        <v>73</v>
      </c>
      <c r="AY237" s="215" t="s">
        <v>140</v>
      </c>
    </row>
    <row r="238" spans="2:65" s="11" customFormat="1" ht="13.5">
      <c r="B238" s="205"/>
      <c r="C238" s="206"/>
      <c r="D238" s="207" t="s">
        <v>149</v>
      </c>
      <c r="E238" s="208" t="s">
        <v>23</v>
      </c>
      <c r="F238" s="209" t="s">
        <v>335</v>
      </c>
      <c r="G238" s="206"/>
      <c r="H238" s="208" t="s">
        <v>23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149</v>
      </c>
      <c r="AU238" s="215" t="s">
        <v>82</v>
      </c>
      <c r="AV238" s="11" t="s">
        <v>80</v>
      </c>
      <c r="AW238" s="11" t="s">
        <v>36</v>
      </c>
      <c r="AX238" s="11" t="s">
        <v>73</v>
      </c>
      <c r="AY238" s="215" t="s">
        <v>140</v>
      </c>
    </row>
    <row r="239" spans="2:65" s="12" customFormat="1" ht="13.5">
      <c r="B239" s="216"/>
      <c r="C239" s="217"/>
      <c r="D239" s="207" t="s">
        <v>149</v>
      </c>
      <c r="E239" s="218" t="s">
        <v>23</v>
      </c>
      <c r="F239" s="219" t="s">
        <v>336</v>
      </c>
      <c r="G239" s="217"/>
      <c r="H239" s="220">
        <v>204.714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149</v>
      </c>
      <c r="AU239" s="226" t="s">
        <v>82</v>
      </c>
      <c r="AV239" s="12" t="s">
        <v>82</v>
      </c>
      <c r="AW239" s="12" t="s">
        <v>36</v>
      </c>
      <c r="AX239" s="12" t="s">
        <v>73</v>
      </c>
      <c r="AY239" s="226" t="s">
        <v>140</v>
      </c>
    </row>
    <row r="240" spans="2:65" s="11" customFormat="1" ht="13.5">
      <c r="B240" s="205"/>
      <c r="C240" s="206"/>
      <c r="D240" s="207" t="s">
        <v>149</v>
      </c>
      <c r="E240" s="208" t="s">
        <v>23</v>
      </c>
      <c r="F240" s="209" t="s">
        <v>337</v>
      </c>
      <c r="G240" s="206"/>
      <c r="H240" s="208" t="s">
        <v>23</v>
      </c>
      <c r="I240" s="210"/>
      <c r="J240" s="206"/>
      <c r="K240" s="206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149</v>
      </c>
      <c r="AU240" s="215" t="s">
        <v>82</v>
      </c>
      <c r="AV240" s="11" t="s">
        <v>80</v>
      </c>
      <c r="AW240" s="11" t="s">
        <v>36</v>
      </c>
      <c r="AX240" s="11" t="s">
        <v>73</v>
      </c>
      <c r="AY240" s="215" t="s">
        <v>140</v>
      </c>
    </row>
    <row r="241" spans="2:65" s="12" customFormat="1" ht="13.5">
      <c r="B241" s="216"/>
      <c r="C241" s="217"/>
      <c r="D241" s="207" t="s">
        <v>149</v>
      </c>
      <c r="E241" s="218" t="s">
        <v>23</v>
      </c>
      <c r="F241" s="219" t="s">
        <v>338</v>
      </c>
      <c r="G241" s="217"/>
      <c r="H241" s="220">
        <v>703.3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149</v>
      </c>
      <c r="AU241" s="226" t="s">
        <v>82</v>
      </c>
      <c r="AV241" s="12" t="s">
        <v>82</v>
      </c>
      <c r="AW241" s="12" t="s">
        <v>36</v>
      </c>
      <c r="AX241" s="12" t="s">
        <v>73</v>
      </c>
      <c r="AY241" s="226" t="s">
        <v>140</v>
      </c>
    </row>
    <row r="242" spans="2:65" s="11" customFormat="1" ht="13.5">
      <c r="B242" s="205"/>
      <c r="C242" s="206"/>
      <c r="D242" s="207" t="s">
        <v>149</v>
      </c>
      <c r="E242" s="208" t="s">
        <v>23</v>
      </c>
      <c r="F242" s="209" t="s">
        <v>339</v>
      </c>
      <c r="G242" s="206"/>
      <c r="H242" s="208" t="s">
        <v>23</v>
      </c>
      <c r="I242" s="210"/>
      <c r="J242" s="206"/>
      <c r="K242" s="206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149</v>
      </c>
      <c r="AU242" s="215" t="s">
        <v>82</v>
      </c>
      <c r="AV242" s="11" t="s">
        <v>80</v>
      </c>
      <c r="AW242" s="11" t="s">
        <v>36</v>
      </c>
      <c r="AX242" s="11" t="s">
        <v>73</v>
      </c>
      <c r="AY242" s="215" t="s">
        <v>140</v>
      </c>
    </row>
    <row r="243" spans="2:65" s="12" customFormat="1" ht="13.5">
      <c r="B243" s="216"/>
      <c r="C243" s="217"/>
      <c r="D243" s="207" t="s">
        <v>149</v>
      </c>
      <c r="E243" s="218" t="s">
        <v>23</v>
      </c>
      <c r="F243" s="219" t="s">
        <v>340</v>
      </c>
      <c r="G243" s="217"/>
      <c r="H243" s="220">
        <v>216.3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149</v>
      </c>
      <c r="AU243" s="226" t="s">
        <v>82</v>
      </c>
      <c r="AV243" s="12" t="s">
        <v>82</v>
      </c>
      <c r="AW243" s="12" t="s">
        <v>36</v>
      </c>
      <c r="AX243" s="12" t="s">
        <v>73</v>
      </c>
      <c r="AY243" s="226" t="s">
        <v>140</v>
      </c>
    </row>
    <row r="244" spans="2:65" s="11" customFormat="1" ht="13.5">
      <c r="B244" s="205"/>
      <c r="C244" s="206"/>
      <c r="D244" s="207" t="s">
        <v>149</v>
      </c>
      <c r="E244" s="208" t="s">
        <v>23</v>
      </c>
      <c r="F244" s="209" t="s">
        <v>329</v>
      </c>
      <c r="G244" s="206"/>
      <c r="H244" s="208" t="s">
        <v>23</v>
      </c>
      <c r="I244" s="210"/>
      <c r="J244" s="206"/>
      <c r="K244" s="206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149</v>
      </c>
      <c r="AU244" s="215" t="s">
        <v>82</v>
      </c>
      <c r="AV244" s="11" t="s">
        <v>80</v>
      </c>
      <c r="AW244" s="11" t="s">
        <v>36</v>
      </c>
      <c r="AX244" s="11" t="s">
        <v>73</v>
      </c>
      <c r="AY244" s="215" t="s">
        <v>140</v>
      </c>
    </row>
    <row r="245" spans="2:65" s="12" customFormat="1" ht="13.5">
      <c r="B245" s="216"/>
      <c r="C245" s="217"/>
      <c r="D245" s="207" t="s">
        <v>149</v>
      </c>
      <c r="E245" s="218" t="s">
        <v>23</v>
      </c>
      <c r="F245" s="219" t="s">
        <v>341</v>
      </c>
      <c r="G245" s="217"/>
      <c r="H245" s="220">
        <v>473.80099999999999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149</v>
      </c>
      <c r="AU245" s="226" t="s">
        <v>82</v>
      </c>
      <c r="AV245" s="12" t="s">
        <v>82</v>
      </c>
      <c r="AW245" s="12" t="s">
        <v>36</v>
      </c>
      <c r="AX245" s="12" t="s">
        <v>73</v>
      </c>
      <c r="AY245" s="226" t="s">
        <v>140</v>
      </c>
    </row>
    <row r="246" spans="2:65" s="11" customFormat="1" ht="13.5">
      <c r="B246" s="205"/>
      <c r="C246" s="206"/>
      <c r="D246" s="207" t="s">
        <v>149</v>
      </c>
      <c r="E246" s="208" t="s">
        <v>23</v>
      </c>
      <c r="F246" s="209" t="s">
        <v>342</v>
      </c>
      <c r="G246" s="206"/>
      <c r="H246" s="208" t="s">
        <v>23</v>
      </c>
      <c r="I246" s="210"/>
      <c r="J246" s="206"/>
      <c r="K246" s="206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149</v>
      </c>
      <c r="AU246" s="215" t="s">
        <v>82</v>
      </c>
      <c r="AV246" s="11" t="s">
        <v>80</v>
      </c>
      <c r="AW246" s="11" t="s">
        <v>36</v>
      </c>
      <c r="AX246" s="11" t="s">
        <v>73</v>
      </c>
      <c r="AY246" s="215" t="s">
        <v>140</v>
      </c>
    </row>
    <row r="247" spans="2:65" s="12" customFormat="1" ht="13.5">
      <c r="B247" s="216"/>
      <c r="C247" s="217"/>
      <c r="D247" s="207" t="s">
        <v>149</v>
      </c>
      <c r="E247" s="218" t="s">
        <v>23</v>
      </c>
      <c r="F247" s="219" t="s">
        <v>343</v>
      </c>
      <c r="G247" s="217"/>
      <c r="H247" s="220">
        <v>314.74799999999999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149</v>
      </c>
      <c r="AU247" s="226" t="s">
        <v>82</v>
      </c>
      <c r="AV247" s="12" t="s">
        <v>82</v>
      </c>
      <c r="AW247" s="12" t="s">
        <v>36</v>
      </c>
      <c r="AX247" s="12" t="s">
        <v>73</v>
      </c>
      <c r="AY247" s="226" t="s">
        <v>140</v>
      </c>
    </row>
    <row r="248" spans="2:65" s="13" customFormat="1" ht="13.5">
      <c r="B248" s="227"/>
      <c r="C248" s="228"/>
      <c r="D248" s="207" t="s">
        <v>149</v>
      </c>
      <c r="E248" s="229" t="s">
        <v>23</v>
      </c>
      <c r="F248" s="230" t="s">
        <v>154</v>
      </c>
      <c r="G248" s="228"/>
      <c r="H248" s="231">
        <v>1912.8630000000001</v>
      </c>
      <c r="I248" s="232"/>
      <c r="J248" s="228"/>
      <c r="K248" s="228"/>
      <c r="L248" s="233"/>
      <c r="M248" s="234"/>
      <c r="N248" s="235"/>
      <c r="O248" s="235"/>
      <c r="P248" s="235"/>
      <c r="Q248" s="235"/>
      <c r="R248" s="235"/>
      <c r="S248" s="235"/>
      <c r="T248" s="236"/>
      <c r="AT248" s="237" t="s">
        <v>149</v>
      </c>
      <c r="AU248" s="237" t="s">
        <v>82</v>
      </c>
      <c r="AV248" s="13" t="s">
        <v>147</v>
      </c>
      <c r="AW248" s="13" t="s">
        <v>36</v>
      </c>
      <c r="AX248" s="13" t="s">
        <v>80</v>
      </c>
      <c r="AY248" s="237" t="s">
        <v>140</v>
      </c>
    </row>
    <row r="249" spans="2:65" s="1" customFormat="1" ht="25.5" customHeight="1">
      <c r="B249" s="41"/>
      <c r="C249" s="193" t="s">
        <v>344</v>
      </c>
      <c r="D249" s="193" t="s">
        <v>142</v>
      </c>
      <c r="E249" s="194" t="s">
        <v>345</v>
      </c>
      <c r="F249" s="195" t="s">
        <v>346</v>
      </c>
      <c r="G249" s="196" t="s">
        <v>145</v>
      </c>
      <c r="H249" s="197">
        <v>35.64</v>
      </c>
      <c r="I249" s="198"/>
      <c r="J249" s="199">
        <f>ROUND(I249*H249,2)</f>
        <v>0</v>
      </c>
      <c r="K249" s="195" t="s">
        <v>146</v>
      </c>
      <c r="L249" s="61"/>
      <c r="M249" s="200" t="s">
        <v>23</v>
      </c>
      <c r="N249" s="201" t="s">
        <v>44</v>
      </c>
      <c r="O249" s="42"/>
      <c r="P249" s="202">
        <f>O249*H249</f>
        <v>0</v>
      </c>
      <c r="Q249" s="202">
        <v>0</v>
      </c>
      <c r="R249" s="202">
        <f>Q249*H249</f>
        <v>0</v>
      </c>
      <c r="S249" s="202">
        <v>0</v>
      </c>
      <c r="T249" s="203">
        <f>S249*H249</f>
        <v>0</v>
      </c>
      <c r="AR249" s="24" t="s">
        <v>147</v>
      </c>
      <c r="AT249" s="24" t="s">
        <v>142</v>
      </c>
      <c r="AU249" s="24" t="s">
        <v>82</v>
      </c>
      <c r="AY249" s="24" t="s">
        <v>140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24" t="s">
        <v>80</v>
      </c>
      <c r="BK249" s="204">
        <f>ROUND(I249*H249,2)</f>
        <v>0</v>
      </c>
      <c r="BL249" s="24" t="s">
        <v>147</v>
      </c>
      <c r="BM249" s="24" t="s">
        <v>347</v>
      </c>
    </row>
    <row r="250" spans="2:65" s="11" customFormat="1" ht="13.5">
      <c r="B250" s="205"/>
      <c r="C250" s="206"/>
      <c r="D250" s="207" t="s">
        <v>149</v>
      </c>
      <c r="E250" s="208" t="s">
        <v>23</v>
      </c>
      <c r="F250" s="209" t="s">
        <v>348</v>
      </c>
      <c r="G250" s="206"/>
      <c r="H250" s="208" t="s">
        <v>23</v>
      </c>
      <c r="I250" s="210"/>
      <c r="J250" s="206"/>
      <c r="K250" s="206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149</v>
      </c>
      <c r="AU250" s="215" t="s">
        <v>82</v>
      </c>
      <c r="AV250" s="11" t="s">
        <v>80</v>
      </c>
      <c r="AW250" s="11" t="s">
        <v>36</v>
      </c>
      <c r="AX250" s="11" t="s">
        <v>73</v>
      </c>
      <c r="AY250" s="215" t="s">
        <v>140</v>
      </c>
    </row>
    <row r="251" spans="2:65" s="12" customFormat="1" ht="13.5">
      <c r="B251" s="216"/>
      <c r="C251" s="217"/>
      <c r="D251" s="207" t="s">
        <v>149</v>
      </c>
      <c r="E251" s="218" t="s">
        <v>23</v>
      </c>
      <c r="F251" s="219" t="s">
        <v>349</v>
      </c>
      <c r="G251" s="217"/>
      <c r="H251" s="220">
        <v>35.64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149</v>
      </c>
      <c r="AU251" s="226" t="s">
        <v>82</v>
      </c>
      <c r="AV251" s="12" t="s">
        <v>82</v>
      </c>
      <c r="AW251" s="12" t="s">
        <v>36</v>
      </c>
      <c r="AX251" s="12" t="s">
        <v>80</v>
      </c>
      <c r="AY251" s="226" t="s">
        <v>140</v>
      </c>
    </row>
    <row r="252" spans="2:65" s="1" customFormat="1" ht="25.5" customHeight="1">
      <c r="B252" s="41"/>
      <c r="C252" s="193" t="s">
        <v>350</v>
      </c>
      <c r="D252" s="193" t="s">
        <v>142</v>
      </c>
      <c r="E252" s="194" t="s">
        <v>351</v>
      </c>
      <c r="F252" s="195" t="s">
        <v>352</v>
      </c>
      <c r="G252" s="196" t="s">
        <v>145</v>
      </c>
      <c r="H252" s="197">
        <v>959.65200000000004</v>
      </c>
      <c r="I252" s="198"/>
      <c r="J252" s="199">
        <f>ROUND(I252*H252,2)</f>
        <v>0</v>
      </c>
      <c r="K252" s="195" t="s">
        <v>146</v>
      </c>
      <c r="L252" s="61"/>
      <c r="M252" s="200" t="s">
        <v>23</v>
      </c>
      <c r="N252" s="201" t="s">
        <v>44</v>
      </c>
      <c r="O252" s="42"/>
      <c r="P252" s="202">
        <f>O252*H252</f>
        <v>0</v>
      </c>
      <c r="Q252" s="202">
        <v>0</v>
      </c>
      <c r="R252" s="202">
        <f>Q252*H252</f>
        <v>0</v>
      </c>
      <c r="S252" s="202">
        <v>0</v>
      </c>
      <c r="T252" s="203">
        <f>S252*H252</f>
        <v>0</v>
      </c>
      <c r="AR252" s="24" t="s">
        <v>147</v>
      </c>
      <c r="AT252" s="24" t="s">
        <v>142</v>
      </c>
      <c r="AU252" s="24" t="s">
        <v>82</v>
      </c>
      <c r="AY252" s="24" t="s">
        <v>140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24" t="s">
        <v>80</v>
      </c>
      <c r="BK252" s="204">
        <f>ROUND(I252*H252,2)</f>
        <v>0</v>
      </c>
      <c r="BL252" s="24" t="s">
        <v>147</v>
      </c>
      <c r="BM252" s="24" t="s">
        <v>353</v>
      </c>
    </row>
    <row r="253" spans="2:65" s="11" customFormat="1" ht="13.5">
      <c r="B253" s="205"/>
      <c r="C253" s="206"/>
      <c r="D253" s="207" t="s">
        <v>149</v>
      </c>
      <c r="E253" s="208" t="s">
        <v>23</v>
      </c>
      <c r="F253" s="209" t="s">
        <v>306</v>
      </c>
      <c r="G253" s="206"/>
      <c r="H253" s="208" t="s">
        <v>23</v>
      </c>
      <c r="I253" s="210"/>
      <c r="J253" s="206"/>
      <c r="K253" s="206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149</v>
      </c>
      <c r="AU253" s="215" t="s">
        <v>82</v>
      </c>
      <c r="AV253" s="11" t="s">
        <v>80</v>
      </c>
      <c r="AW253" s="11" t="s">
        <v>36</v>
      </c>
      <c r="AX253" s="11" t="s">
        <v>73</v>
      </c>
      <c r="AY253" s="215" t="s">
        <v>140</v>
      </c>
    </row>
    <row r="254" spans="2:65" s="11" customFormat="1" ht="13.5">
      <c r="B254" s="205"/>
      <c r="C254" s="206"/>
      <c r="D254" s="207" t="s">
        <v>149</v>
      </c>
      <c r="E254" s="208" t="s">
        <v>23</v>
      </c>
      <c r="F254" s="209" t="s">
        <v>284</v>
      </c>
      <c r="G254" s="206"/>
      <c r="H254" s="208" t="s">
        <v>23</v>
      </c>
      <c r="I254" s="210"/>
      <c r="J254" s="206"/>
      <c r="K254" s="206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149</v>
      </c>
      <c r="AU254" s="215" t="s">
        <v>82</v>
      </c>
      <c r="AV254" s="11" t="s">
        <v>80</v>
      </c>
      <c r="AW254" s="11" t="s">
        <v>36</v>
      </c>
      <c r="AX254" s="11" t="s">
        <v>73</v>
      </c>
      <c r="AY254" s="215" t="s">
        <v>140</v>
      </c>
    </row>
    <row r="255" spans="2:65" s="12" customFormat="1" ht="13.5">
      <c r="B255" s="216"/>
      <c r="C255" s="217"/>
      <c r="D255" s="207" t="s">
        <v>149</v>
      </c>
      <c r="E255" s="218" t="s">
        <v>23</v>
      </c>
      <c r="F255" s="219" t="s">
        <v>354</v>
      </c>
      <c r="G255" s="217"/>
      <c r="H255" s="220">
        <v>52.704000000000001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149</v>
      </c>
      <c r="AU255" s="226" t="s">
        <v>82</v>
      </c>
      <c r="AV255" s="12" t="s">
        <v>82</v>
      </c>
      <c r="AW255" s="12" t="s">
        <v>36</v>
      </c>
      <c r="AX255" s="12" t="s">
        <v>73</v>
      </c>
      <c r="AY255" s="226" t="s">
        <v>140</v>
      </c>
    </row>
    <row r="256" spans="2:65" s="11" customFormat="1" ht="13.5">
      <c r="B256" s="205"/>
      <c r="C256" s="206"/>
      <c r="D256" s="207" t="s">
        <v>149</v>
      </c>
      <c r="E256" s="208" t="s">
        <v>23</v>
      </c>
      <c r="F256" s="209" t="s">
        <v>152</v>
      </c>
      <c r="G256" s="206"/>
      <c r="H256" s="208" t="s">
        <v>23</v>
      </c>
      <c r="I256" s="210"/>
      <c r="J256" s="206"/>
      <c r="K256" s="206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149</v>
      </c>
      <c r="AU256" s="215" t="s">
        <v>82</v>
      </c>
      <c r="AV256" s="11" t="s">
        <v>80</v>
      </c>
      <c r="AW256" s="11" t="s">
        <v>36</v>
      </c>
      <c r="AX256" s="11" t="s">
        <v>73</v>
      </c>
      <c r="AY256" s="215" t="s">
        <v>140</v>
      </c>
    </row>
    <row r="257" spans="2:65" s="12" customFormat="1" ht="13.5">
      <c r="B257" s="216"/>
      <c r="C257" s="217"/>
      <c r="D257" s="207" t="s">
        <v>149</v>
      </c>
      <c r="E257" s="218" t="s">
        <v>23</v>
      </c>
      <c r="F257" s="219" t="s">
        <v>355</v>
      </c>
      <c r="G257" s="217"/>
      <c r="H257" s="220">
        <v>906.94799999999998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149</v>
      </c>
      <c r="AU257" s="226" t="s">
        <v>82</v>
      </c>
      <c r="AV257" s="12" t="s">
        <v>82</v>
      </c>
      <c r="AW257" s="12" t="s">
        <v>36</v>
      </c>
      <c r="AX257" s="12" t="s">
        <v>73</v>
      </c>
      <c r="AY257" s="226" t="s">
        <v>140</v>
      </c>
    </row>
    <row r="258" spans="2:65" s="13" customFormat="1" ht="13.5">
      <c r="B258" s="227"/>
      <c r="C258" s="228"/>
      <c r="D258" s="207" t="s">
        <v>149</v>
      </c>
      <c r="E258" s="229" t="s">
        <v>23</v>
      </c>
      <c r="F258" s="230" t="s">
        <v>154</v>
      </c>
      <c r="G258" s="228"/>
      <c r="H258" s="231">
        <v>959.65200000000004</v>
      </c>
      <c r="I258" s="232"/>
      <c r="J258" s="228"/>
      <c r="K258" s="228"/>
      <c r="L258" s="233"/>
      <c r="M258" s="234"/>
      <c r="N258" s="235"/>
      <c r="O258" s="235"/>
      <c r="P258" s="235"/>
      <c r="Q258" s="235"/>
      <c r="R258" s="235"/>
      <c r="S258" s="235"/>
      <c r="T258" s="236"/>
      <c r="AT258" s="237" t="s">
        <v>149</v>
      </c>
      <c r="AU258" s="237" t="s">
        <v>82</v>
      </c>
      <c r="AV258" s="13" t="s">
        <v>147</v>
      </c>
      <c r="AW258" s="13" t="s">
        <v>36</v>
      </c>
      <c r="AX258" s="13" t="s">
        <v>80</v>
      </c>
      <c r="AY258" s="237" t="s">
        <v>140</v>
      </c>
    </row>
    <row r="259" spans="2:65" s="1" customFormat="1" ht="38.25" customHeight="1">
      <c r="B259" s="41"/>
      <c r="C259" s="193" t="s">
        <v>356</v>
      </c>
      <c r="D259" s="193" t="s">
        <v>142</v>
      </c>
      <c r="E259" s="194" t="s">
        <v>357</v>
      </c>
      <c r="F259" s="195" t="s">
        <v>358</v>
      </c>
      <c r="G259" s="196" t="s">
        <v>145</v>
      </c>
      <c r="H259" s="197">
        <v>55.2</v>
      </c>
      <c r="I259" s="198"/>
      <c r="J259" s="199">
        <f>ROUND(I259*H259,2)</f>
        <v>0</v>
      </c>
      <c r="K259" s="195" t="s">
        <v>146</v>
      </c>
      <c r="L259" s="61"/>
      <c r="M259" s="200" t="s">
        <v>23</v>
      </c>
      <c r="N259" s="201" t="s">
        <v>44</v>
      </c>
      <c r="O259" s="42"/>
      <c r="P259" s="202">
        <f>O259*H259</f>
        <v>0</v>
      </c>
      <c r="Q259" s="202">
        <v>0</v>
      </c>
      <c r="R259" s="202">
        <f>Q259*H259</f>
        <v>0</v>
      </c>
      <c r="S259" s="202">
        <v>0</v>
      </c>
      <c r="T259" s="203">
        <f>S259*H259</f>
        <v>0</v>
      </c>
      <c r="AR259" s="24" t="s">
        <v>147</v>
      </c>
      <c r="AT259" s="24" t="s">
        <v>142</v>
      </c>
      <c r="AU259" s="24" t="s">
        <v>82</v>
      </c>
      <c r="AY259" s="24" t="s">
        <v>140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24" t="s">
        <v>80</v>
      </c>
      <c r="BK259" s="204">
        <f>ROUND(I259*H259,2)</f>
        <v>0</v>
      </c>
      <c r="BL259" s="24" t="s">
        <v>147</v>
      </c>
      <c r="BM259" s="24" t="s">
        <v>359</v>
      </c>
    </row>
    <row r="260" spans="2:65" s="11" customFormat="1" ht="13.5">
      <c r="B260" s="205"/>
      <c r="C260" s="206"/>
      <c r="D260" s="207" t="s">
        <v>149</v>
      </c>
      <c r="E260" s="208" t="s">
        <v>23</v>
      </c>
      <c r="F260" s="209" t="s">
        <v>360</v>
      </c>
      <c r="G260" s="206"/>
      <c r="H260" s="208" t="s">
        <v>23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149</v>
      </c>
      <c r="AU260" s="215" t="s">
        <v>82</v>
      </c>
      <c r="AV260" s="11" t="s">
        <v>80</v>
      </c>
      <c r="AW260" s="11" t="s">
        <v>36</v>
      </c>
      <c r="AX260" s="11" t="s">
        <v>73</v>
      </c>
      <c r="AY260" s="215" t="s">
        <v>140</v>
      </c>
    </row>
    <row r="261" spans="2:65" s="12" customFormat="1" ht="13.5">
      <c r="B261" s="216"/>
      <c r="C261" s="217"/>
      <c r="D261" s="207" t="s">
        <v>149</v>
      </c>
      <c r="E261" s="218" t="s">
        <v>23</v>
      </c>
      <c r="F261" s="219" t="s">
        <v>361</v>
      </c>
      <c r="G261" s="217"/>
      <c r="H261" s="220">
        <v>55.2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149</v>
      </c>
      <c r="AU261" s="226" t="s">
        <v>82</v>
      </c>
      <c r="AV261" s="12" t="s">
        <v>82</v>
      </c>
      <c r="AW261" s="12" t="s">
        <v>36</v>
      </c>
      <c r="AX261" s="12" t="s">
        <v>80</v>
      </c>
      <c r="AY261" s="226" t="s">
        <v>140</v>
      </c>
    </row>
    <row r="262" spans="2:65" s="1" customFormat="1" ht="16.5" customHeight="1">
      <c r="B262" s="41"/>
      <c r="C262" s="193" t="s">
        <v>362</v>
      </c>
      <c r="D262" s="193" t="s">
        <v>142</v>
      </c>
      <c r="E262" s="194" t="s">
        <v>363</v>
      </c>
      <c r="F262" s="195" t="s">
        <v>364</v>
      </c>
      <c r="G262" s="196" t="s">
        <v>214</v>
      </c>
      <c r="H262" s="197">
        <v>1026.0519999999999</v>
      </c>
      <c r="I262" s="198"/>
      <c r="J262" s="199">
        <f>ROUND(I262*H262,2)</f>
        <v>0</v>
      </c>
      <c r="K262" s="195" t="s">
        <v>146</v>
      </c>
      <c r="L262" s="61"/>
      <c r="M262" s="200" t="s">
        <v>23</v>
      </c>
      <c r="N262" s="201" t="s">
        <v>44</v>
      </c>
      <c r="O262" s="42"/>
      <c r="P262" s="202">
        <f>O262*H262</f>
        <v>0</v>
      </c>
      <c r="Q262" s="202">
        <v>0</v>
      </c>
      <c r="R262" s="202">
        <f>Q262*H262</f>
        <v>0</v>
      </c>
      <c r="S262" s="202">
        <v>0</v>
      </c>
      <c r="T262" s="203">
        <f>S262*H262</f>
        <v>0</v>
      </c>
      <c r="AR262" s="24" t="s">
        <v>147</v>
      </c>
      <c r="AT262" s="24" t="s">
        <v>142</v>
      </c>
      <c r="AU262" s="24" t="s">
        <v>82</v>
      </c>
      <c r="AY262" s="24" t="s">
        <v>140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24" t="s">
        <v>80</v>
      </c>
      <c r="BK262" s="204">
        <f>ROUND(I262*H262,2)</f>
        <v>0</v>
      </c>
      <c r="BL262" s="24" t="s">
        <v>147</v>
      </c>
      <c r="BM262" s="24" t="s">
        <v>365</v>
      </c>
    </row>
    <row r="263" spans="2:65" s="11" customFormat="1" ht="13.5">
      <c r="B263" s="205"/>
      <c r="C263" s="206"/>
      <c r="D263" s="207" t="s">
        <v>149</v>
      </c>
      <c r="E263" s="208" t="s">
        <v>23</v>
      </c>
      <c r="F263" s="209" t="s">
        <v>216</v>
      </c>
      <c r="G263" s="206"/>
      <c r="H263" s="208" t="s">
        <v>23</v>
      </c>
      <c r="I263" s="210"/>
      <c r="J263" s="206"/>
      <c r="K263" s="206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149</v>
      </c>
      <c r="AU263" s="215" t="s">
        <v>82</v>
      </c>
      <c r="AV263" s="11" t="s">
        <v>80</v>
      </c>
      <c r="AW263" s="11" t="s">
        <v>36</v>
      </c>
      <c r="AX263" s="11" t="s">
        <v>73</v>
      </c>
      <c r="AY263" s="215" t="s">
        <v>140</v>
      </c>
    </row>
    <row r="264" spans="2:65" s="12" customFormat="1" ht="13.5">
      <c r="B264" s="216"/>
      <c r="C264" s="217"/>
      <c r="D264" s="207" t="s">
        <v>149</v>
      </c>
      <c r="E264" s="218" t="s">
        <v>23</v>
      </c>
      <c r="F264" s="219" t="s">
        <v>366</v>
      </c>
      <c r="G264" s="217"/>
      <c r="H264" s="220">
        <v>32.567999999999998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149</v>
      </c>
      <c r="AU264" s="226" t="s">
        <v>82</v>
      </c>
      <c r="AV264" s="12" t="s">
        <v>82</v>
      </c>
      <c r="AW264" s="12" t="s">
        <v>36</v>
      </c>
      <c r="AX264" s="12" t="s">
        <v>73</v>
      </c>
      <c r="AY264" s="226" t="s">
        <v>140</v>
      </c>
    </row>
    <row r="265" spans="2:65" s="12" customFormat="1" ht="13.5">
      <c r="B265" s="216"/>
      <c r="C265" s="217"/>
      <c r="D265" s="207" t="s">
        <v>149</v>
      </c>
      <c r="E265" s="218" t="s">
        <v>23</v>
      </c>
      <c r="F265" s="219" t="s">
        <v>367</v>
      </c>
      <c r="G265" s="217"/>
      <c r="H265" s="220">
        <v>94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149</v>
      </c>
      <c r="AU265" s="226" t="s">
        <v>82</v>
      </c>
      <c r="AV265" s="12" t="s">
        <v>82</v>
      </c>
      <c r="AW265" s="12" t="s">
        <v>36</v>
      </c>
      <c r="AX265" s="12" t="s">
        <v>73</v>
      </c>
      <c r="AY265" s="226" t="s">
        <v>140</v>
      </c>
    </row>
    <row r="266" spans="2:65" s="12" customFormat="1" ht="13.5">
      <c r="B266" s="216"/>
      <c r="C266" s="217"/>
      <c r="D266" s="207" t="s">
        <v>149</v>
      </c>
      <c r="E266" s="218" t="s">
        <v>23</v>
      </c>
      <c r="F266" s="219" t="s">
        <v>368</v>
      </c>
      <c r="G266" s="217"/>
      <c r="H266" s="220">
        <v>15.958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149</v>
      </c>
      <c r="AU266" s="226" t="s">
        <v>82</v>
      </c>
      <c r="AV266" s="12" t="s">
        <v>82</v>
      </c>
      <c r="AW266" s="12" t="s">
        <v>36</v>
      </c>
      <c r="AX266" s="12" t="s">
        <v>73</v>
      </c>
      <c r="AY266" s="226" t="s">
        <v>140</v>
      </c>
    </row>
    <row r="267" spans="2:65" s="12" customFormat="1" ht="13.5">
      <c r="B267" s="216"/>
      <c r="C267" s="217"/>
      <c r="D267" s="207" t="s">
        <v>149</v>
      </c>
      <c r="E267" s="218" t="s">
        <v>23</v>
      </c>
      <c r="F267" s="219" t="s">
        <v>369</v>
      </c>
      <c r="G267" s="217"/>
      <c r="H267" s="220">
        <v>44.036000000000001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149</v>
      </c>
      <c r="AU267" s="226" t="s">
        <v>82</v>
      </c>
      <c r="AV267" s="12" t="s">
        <v>82</v>
      </c>
      <c r="AW267" s="12" t="s">
        <v>36</v>
      </c>
      <c r="AX267" s="12" t="s">
        <v>73</v>
      </c>
      <c r="AY267" s="226" t="s">
        <v>140</v>
      </c>
    </row>
    <row r="268" spans="2:65" s="12" customFormat="1" ht="13.5">
      <c r="B268" s="216"/>
      <c r="C268" s="217"/>
      <c r="D268" s="207" t="s">
        <v>149</v>
      </c>
      <c r="E268" s="218" t="s">
        <v>23</v>
      </c>
      <c r="F268" s="219" t="s">
        <v>370</v>
      </c>
      <c r="G268" s="217"/>
      <c r="H268" s="220">
        <v>53.933999999999997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149</v>
      </c>
      <c r="AU268" s="226" t="s">
        <v>82</v>
      </c>
      <c r="AV268" s="12" t="s">
        <v>82</v>
      </c>
      <c r="AW268" s="12" t="s">
        <v>36</v>
      </c>
      <c r="AX268" s="12" t="s">
        <v>73</v>
      </c>
      <c r="AY268" s="226" t="s">
        <v>140</v>
      </c>
    </row>
    <row r="269" spans="2:65" s="12" customFormat="1" ht="13.5">
      <c r="B269" s="216"/>
      <c r="C269" s="217"/>
      <c r="D269" s="207" t="s">
        <v>149</v>
      </c>
      <c r="E269" s="218" t="s">
        <v>23</v>
      </c>
      <c r="F269" s="219" t="s">
        <v>371</v>
      </c>
      <c r="G269" s="217"/>
      <c r="H269" s="220">
        <v>28.555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149</v>
      </c>
      <c r="AU269" s="226" t="s">
        <v>82</v>
      </c>
      <c r="AV269" s="12" t="s">
        <v>82</v>
      </c>
      <c r="AW269" s="12" t="s">
        <v>36</v>
      </c>
      <c r="AX269" s="12" t="s">
        <v>73</v>
      </c>
      <c r="AY269" s="226" t="s">
        <v>140</v>
      </c>
    </row>
    <row r="270" spans="2:65" s="12" customFormat="1" ht="13.5">
      <c r="B270" s="216"/>
      <c r="C270" s="217"/>
      <c r="D270" s="207" t="s">
        <v>149</v>
      </c>
      <c r="E270" s="218" t="s">
        <v>23</v>
      </c>
      <c r="F270" s="219" t="s">
        <v>372</v>
      </c>
      <c r="G270" s="217"/>
      <c r="H270" s="220">
        <v>101.5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149</v>
      </c>
      <c r="AU270" s="226" t="s">
        <v>82</v>
      </c>
      <c r="AV270" s="12" t="s">
        <v>82</v>
      </c>
      <c r="AW270" s="12" t="s">
        <v>36</v>
      </c>
      <c r="AX270" s="12" t="s">
        <v>73</v>
      </c>
      <c r="AY270" s="226" t="s">
        <v>140</v>
      </c>
    </row>
    <row r="271" spans="2:65" s="12" customFormat="1" ht="13.5">
      <c r="B271" s="216"/>
      <c r="C271" s="217"/>
      <c r="D271" s="207" t="s">
        <v>149</v>
      </c>
      <c r="E271" s="218" t="s">
        <v>23</v>
      </c>
      <c r="F271" s="219" t="s">
        <v>373</v>
      </c>
      <c r="G271" s="217"/>
      <c r="H271" s="220">
        <v>68.16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149</v>
      </c>
      <c r="AU271" s="226" t="s">
        <v>82</v>
      </c>
      <c r="AV271" s="12" t="s">
        <v>82</v>
      </c>
      <c r="AW271" s="12" t="s">
        <v>36</v>
      </c>
      <c r="AX271" s="12" t="s">
        <v>73</v>
      </c>
      <c r="AY271" s="226" t="s">
        <v>140</v>
      </c>
    </row>
    <row r="272" spans="2:65" s="12" customFormat="1" ht="13.5">
      <c r="B272" s="216"/>
      <c r="C272" s="217"/>
      <c r="D272" s="207" t="s">
        <v>149</v>
      </c>
      <c r="E272" s="218" t="s">
        <v>23</v>
      </c>
      <c r="F272" s="219" t="s">
        <v>374</v>
      </c>
      <c r="G272" s="217"/>
      <c r="H272" s="220">
        <v>24.36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149</v>
      </c>
      <c r="AU272" s="226" t="s">
        <v>82</v>
      </c>
      <c r="AV272" s="12" t="s">
        <v>82</v>
      </c>
      <c r="AW272" s="12" t="s">
        <v>36</v>
      </c>
      <c r="AX272" s="12" t="s">
        <v>73</v>
      </c>
      <c r="AY272" s="226" t="s">
        <v>140</v>
      </c>
    </row>
    <row r="273" spans="2:51" s="12" customFormat="1" ht="13.5">
      <c r="B273" s="216"/>
      <c r="C273" s="217"/>
      <c r="D273" s="207" t="s">
        <v>149</v>
      </c>
      <c r="E273" s="218" t="s">
        <v>23</v>
      </c>
      <c r="F273" s="219" t="s">
        <v>375</v>
      </c>
      <c r="G273" s="217"/>
      <c r="H273" s="220">
        <v>14.058</v>
      </c>
      <c r="I273" s="221"/>
      <c r="J273" s="217"/>
      <c r="K273" s="217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149</v>
      </c>
      <c r="AU273" s="226" t="s">
        <v>82</v>
      </c>
      <c r="AV273" s="12" t="s">
        <v>82</v>
      </c>
      <c r="AW273" s="12" t="s">
        <v>36</v>
      </c>
      <c r="AX273" s="12" t="s">
        <v>73</v>
      </c>
      <c r="AY273" s="226" t="s">
        <v>140</v>
      </c>
    </row>
    <row r="274" spans="2:51" s="12" customFormat="1" ht="13.5">
      <c r="B274" s="216"/>
      <c r="C274" s="217"/>
      <c r="D274" s="207" t="s">
        <v>149</v>
      </c>
      <c r="E274" s="218" t="s">
        <v>23</v>
      </c>
      <c r="F274" s="219" t="s">
        <v>376</v>
      </c>
      <c r="G274" s="217"/>
      <c r="H274" s="220">
        <v>93.53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149</v>
      </c>
      <c r="AU274" s="226" t="s">
        <v>82</v>
      </c>
      <c r="AV274" s="12" t="s">
        <v>82</v>
      </c>
      <c r="AW274" s="12" t="s">
        <v>36</v>
      </c>
      <c r="AX274" s="12" t="s">
        <v>73</v>
      </c>
      <c r="AY274" s="226" t="s">
        <v>140</v>
      </c>
    </row>
    <row r="275" spans="2:51" s="12" customFormat="1" ht="13.5">
      <c r="B275" s="216"/>
      <c r="C275" s="217"/>
      <c r="D275" s="207" t="s">
        <v>149</v>
      </c>
      <c r="E275" s="218" t="s">
        <v>23</v>
      </c>
      <c r="F275" s="219" t="s">
        <v>377</v>
      </c>
      <c r="G275" s="217"/>
      <c r="H275" s="220">
        <v>18.291</v>
      </c>
      <c r="I275" s="221"/>
      <c r="J275" s="217"/>
      <c r="K275" s="217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149</v>
      </c>
      <c r="AU275" s="226" t="s">
        <v>82</v>
      </c>
      <c r="AV275" s="12" t="s">
        <v>82</v>
      </c>
      <c r="AW275" s="12" t="s">
        <v>36</v>
      </c>
      <c r="AX275" s="12" t="s">
        <v>73</v>
      </c>
      <c r="AY275" s="226" t="s">
        <v>140</v>
      </c>
    </row>
    <row r="276" spans="2:51" s="12" customFormat="1" ht="13.5">
      <c r="B276" s="216"/>
      <c r="C276" s="217"/>
      <c r="D276" s="207" t="s">
        <v>149</v>
      </c>
      <c r="E276" s="218" t="s">
        <v>23</v>
      </c>
      <c r="F276" s="219" t="s">
        <v>378</v>
      </c>
      <c r="G276" s="217"/>
      <c r="H276" s="220">
        <v>46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149</v>
      </c>
      <c r="AU276" s="226" t="s">
        <v>82</v>
      </c>
      <c r="AV276" s="12" t="s">
        <v>82</v>
      </c>
      <c r="AW276" s="12" t="s">
        <v>36</v>
      </c>
      <c r="AX276" s="12" t="s">
        <v>73</v>
      </c>
      <c r="AY276" s="226" t="s">
        <v>140</v>
      </c>
    </row>
    <row r="277" spans="2:51" s="12" customFormat="1" ht="13.5">
      <c r="B277" s="216"/>
      <c r="C277" s="217"/>
      <c r="D277" s="207" t="s">
        <v>149</v>
      </c>
      <c r="E277" s="218" t="s">
        <v>23</v>
      </c>
      <c r="F277" s="219" t="s">
        <v>379</v>
      </c>
      <c r="G277" s="217"/>
      <c r="H277" s="220">
        <v>38.207999999999998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149</v>
      </c>
      <c r="AU277" s="226" t="s">
        <v>82</v>
      </c>
      <c r="AV277" s="12" t="s">
        <v>82</v>
      </c>
      <c r="AW277" s="12" t="s">
        <v>36</v>
      </c>
      <c r="AX277" s="12" t="s">
        <v>73</v>
      </c>
      <c r="AY277" s="226" t="s">
        <v>140</v>
      </c>
    </row>
    <row r="278" spans="2:51" s="12" customFormat="1" ht="13.5">
      <c r="B278" s="216"/>
      <c r="C278" s="217"/>
      <c r="D278" s="207" t="s">
        <v>149</v>
      </c>
      <c r="E278" s="218" t="s">
        <v>23</v>
      </c>
      <c r="F278" s="219" t="s">
        <v>380</v>
      </c>
      <c r="G278" s="217"/>
      <c r="H278" s="220">
        <v>100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149</v>
      </c>
      <c r="AU278" s="226" t="s">
        <v>82</v>
      </c>
      <c r="AV278" s="12" t="s">
        <v>82</v>
      </c>
      <c r="AW278" s="12" t="s">
        <v>36</v>
      </c>
      <c r="AX278" s="12" t="s">
        <v>73</v>
      </c>
      <c r="AY278" s="226" t="s">
        <v>140</v>
      </c>
    </row>
    <row r="279" spans="2:51" s="12" customFormat="1" ht="13.5">
      <c r="B279" s="216"/>
      <c r="C279" s="217"/>
      <c r="D279" s="207" t="s">
        <v>149</v>
      </c>
      <c r="E279" s="218" t="s">
        <v>23</v>
      </c>
      <c r="F279" s="219" t="s">
        <v>381</v>
      </c>
      <c r="G279" s="217"/>
      <c r="H279" s="220">
        <v>33.33</v>
      </c>
      <c r="I279" s="221"/>
      <c r="J279" s="217"/>
      <c r="K279" s="217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149</v>
      </c>
      <c r="AU279" s="226" t="s">
        <v>82</v>
      </c>
      <c r="AV279" s="12" t="s">
        <v>82</v>
      </c>
      <c r="AW279" s="12" t="s">
        <v>36</v>
      </c>
      <c r="AX279" s="12" t="s">
        <v>73</v>
      </c>
      <c r="AY279" s="226" t="s">
        <v>140</v>
      </c>
    </row>
    <row r="280" spans="2:51" s="12" customFormat="1" ht="13.5">
      <c r="B280" s="216"/>
      <c r="C280" s="217"/>
      <c r="D280" s="207" t="s">
        <v>149</v>
      </c>
      <c r="E280" s="218" t="s">
        <v>23</v>
      </c>
      <c r="F280" s="219" t="s">
        <v>382</v>
      </c>
      <c r="G280" s="217"/>
      <c r="H280" s="220">
        <v>48.48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149</v>
      </c>
      <c r="AU280" s="226" t="s">
        <v>82</v>
      </c>
      <c r="AV280" s="12" t="s">
        <v>82</v>
      </c>
      <c r="AW280" s="12" t="s">
        <v>36</v>
      </c>
      <c r="AX280" s="12" t="s">
        <v>73</v>
      </c>
      <c r="AY280" s="226" t="s">
        <v>140</v>
      </c>
    </row>
    <row r="281" spans="2:51" s="11" customFormat="1" ht="13.5">
      <c r="B281" s="205"/>
      <c r="C281" s="206"/>
      <c r="D281" s="207" t="s">
        <v>149</v>
      </c>
      <c r="E281" s="208" t="s">
        <v>23</v>
      </c>
      <c r="F281" s="209" t="s">
        <v>383</v>
      </c>
      <c r="G281" s="206"/>
      <c r="H281" s="208" t="s">
        <v>23</v>
      </c>
      <c r="I281" s="210"/>
      <c r="J281" s="206"/>
      <c r="K281" s="206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149</v>
      </c>
      <c r="AU281" s="215" t="s">
        <v>82</v>
      </c>
      <c r="AV281" s="11" t="s">
        <v>80</v>
      </c>
      <c r="AW281" s="11" t="s">
        <v>36</v>
      </c>
      <c r="AX281" s="11" t="s">
        <v>73</v>
      </c>
      <c r="AY281" s="215" t="s">
        <v>140</v>
      </c>
    </row>
    <row r="282" spans="2:51" s="12" customFormat="1" ht="13.5">
      <c r="B282" s="216"/>
      <c r="C282" s="217"/>
      <c r="D282" s="207" t="s">
        <v>149</v>
      </c>
      <c r="E282" s="218" t="s">
        <v>23</v>
      </c>
      <c r="F282" s="219" t="s">
        <v>384</v>
      </c>
      <c r="G282" s="217"/>
      <c r="H282" s="220">
        <v>62.500999999999998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149</v>
      </c>
      <c r="AU282" s="226" t="s">
        <v>82</v>
      </c>
      <c r="AV282" s="12" t="s">
        <v>82</v>
      </c>
      <c r="AW282" s="12" t="s">
        <v>36</v>
      </c>
      <c r="AX282" s="12" t="s">
        <v>73</v>
      </c>
      <c r="AY282" s="226" t="s">
        <v>140</v>
      </c>
    </row>
    <row r="283" spans="2:51" s="12" customFormat="1" ht="13.5">
      <c r="B283" s="216"/>
      <c r="C283" s="217"/>
      <c r="D283" s="207" t="s">
        <v>149</v>
      </c>
      <c r="E283" s="218" t="s">
        <v>23</v>
      </c>
      <c r="F283" s="219" t="s">
        <v>385</v>
      </c>
      <c r="G283" s="217"/>
      <c r="H283" s="220">
        <v>26.783999999999999</v>
      </c>
      <c r="I283" s="221"/>
      <c r="J283" s="217"/>
      <c r="K283" s="217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149</v>
      </c>
      <c r="AU283" s="226" t="s">
        <v>82</v>
      </c>
      <c r="AV283" s="12" t="s">
        <v>82</v>
      </c>
      <c r="AW283" s="12" t="s">
        <v>36</v>
      </c>
      <c r="AX283" s="12" t="s">
        <v>73</v>
      </c>
      <c r="AY283" s="226" t="s">
        <v>140</v>
      </c>
    </row>
    <row r="284" spans="2:51" s="12" customFormat="1" ht="13.5">
      <c r="B284" s="216"/>
      <c r="C284" s="217"/>
      <c r="D284" s="207" t="s">
        <v>149</v>
      </c>
      <c r="E284" s="218" t="s">
        <v>23</v>
      </c>
      <c r="F284" s="219" t="s">
        <v>386</v>
      </c>
      <c r="G284" s="217"/>
      <c r="H284" s="220">
        <v>27.004999999999999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149</v>
      </c>
      <c r="AU284" s="226" t="s">
        <v>82</v>
      </c>
      <c r="AV284" s="12" t="s">
        <v>82</v>
      </c>
      <c r="AW284" s="12" t="s">
        <v>36</v>
      </c>
      <c r="AX284" s="12" t="s">
        <v>73</v>
      </c>
      <c r="AY284" s="226" t="s">
        <v>140</v>
      </c>
    </row>
    <row r="285" spans="2:51" s="12" customFormat="1" ht="13.5">
      <c r="B285" s="216"/>
      <c r="C285" s="217"/>
      <c r="D285" s="207" t="s">
        <v>149</v>
      </c>
      <c r="E285" s="218" t="s">
        <v>23</v>
      </c>
      <c r="F285" s="219" t="s">
        <v>387</v>
      </c>
      <c r="G285" s="217"/>
      <c r="H285" s="220">
        <v>32.015999999999998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149</v>
      </c>
      <c r="AU285" s="226" t="s">
        <v>82</v>
      </c>
      <c r="AV285" s="12" t="s">
        <v>82</v>
      </c>
      <c r="AW285" s="12" t="s">
        <v>36</v>
      </c>
      <c r="AX285" s="12" t="s">
        <v>73</v>
      </c>
      <c r="AY285" s="226" t="s">
        <v>140</v>
      </c>
    </row>
    <row r="286" spans="2:51" s="11" customFormat="1" ht="13.5">
      <c r="B286" s="205"/>
      <c r="C286" s="206"/>
      <c r="D286" s="207" t="s">
        <v>149</v>
      </c>
      <c r="E286" s="208" t="s">
        <v>23</v>
      </c>
      <c r="F286" s="209" t="s">
        <v>339</v>
      </c>
      <c r="G286" s="206"/>
      <c r="H286" s="208" t="s">
        <v>23</v>
      </c>
      <c r="I286" s="210"/>
      <c r="J286" s="206"/>
      <c r="K286" s="206"/>
      <c r="L286" s="211"/>
      <c r="M286" s="212"/>
      <c r="N286" s="213"/>
      <c r="O286" s="213"/>
      <c r="P286" s="213"/>
      <c r="Q286" s="213"/>
      <c r="R286" s="213"/>
      <c r="S286" s="213"/>
      <c r="T286" s="214"/>
      <c r="AT286" s="215" t="s">
        <v>149</v>
      </c>
      <c r="AU286" s="215" t="s">
        <v>82</v>
      </c>
      <c r="AV286" s="11" t="s">
        <v>80</v>
      </c>
      <c r="AW286" s="11" t="s">
        <v>36</v>
      </c>
      <c r="AX286" s="11" t="s">
        <v>73</v>
      </c>
      <c r="AY286" s="215" t="s">
        <v>140</v>
      </c>
    </row>
    <row r="287" spans="2:51" s="12" customFormat="1" ht="13.5">
      <c r="B287" s="216"/>
      <c r="C287" s="217"/>
      <c r="D287" s="207" t="s">
        <v>149</v>
      </c>
      <c r="E287" s="218" t="s">
        <v>23</v>
      </c>
      <c r="F287" s="219" t="s">
        <v>388</v>
      </c>
      <c r="G287" s="217"/>
      <c r="H287" s="220">
        <v>4.7249999999999996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149</v>
      </c>
      <c r="AU287" s="226" t="s">
        <v>82</v>
      </c>
      <c r="AV287" s="12" t="s">
        <v>82</v>
      </c>
      <c r="AW287" s="12" t="s">
        <v>36</v>
      </c>
      <c r="AX287" s="12" t="s">
        <v>73</v>
      </c>
      <c r="AY287" s="226" t="s">
        <v>140</v>
      </c>
    </row>
    <row r="288" spans="2:51" s="12" customFormat="1" ht="13.5">
      <c r="B288" s="216"/>
      <c r="C288" s="217"/>
      <c r="D288" s="207" t="s">
        <v>149</v>
      </c>
      <c r="E288" s="218" t="s">
        <v>23</v>
      </c>
      <c r="F288" s="219" t="s">
        <v>389</v>
      </c>
      <c r="G288" s="217"/>
      <c r="H288" s="220">
        <v>117.012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149</v>
      </c>
      <c r="AU288" s="226" t="s">
        <v>82</v>
      </c>
      <c r="AV288" s="12" t="s">
        <v>82</v>
      </c>
      <c r="AW288" s="12" t="s">
        <v>36</v>
      </c>
      <c r="AX288" s="12" t="s">
        <v>73</v>
      </c>
      <c r="AY288" s="226" t="s">
        <v>140</v>
      </c>
    </row>
    <row r="289" spans="2:65" s="11" customFormat="1" ht="13.5">
      <c r="B289" s="205"/>
      <c r="C289" s="206"/>
      <c r="D289" s="207" t="s">
        <v>149</v>
      </c>
      <c r="E289" s="208" t="s">
        <v>23</v>
      </c>
      <c r="F289" s="209" t="s">
        <v>329</v>
      </c>
      <c r="G289" s="206"/>
      <c r="H289" s="208" t="s">
        <v>23</v>
      </c>
      <c r="I289" s="210"/>
      <c r="J289" s="206"/>
      <c r="K289" s="206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149</v>
      </c>
      <c r="AU289" s="215" t="s">
        <v>82</v>
      </c>
      <c r="AV289" s="11" t="s">
        <v>80</v>
      </c>
      <c r="AW289" s="11" t="s">
        <v>36</v>
      </c>
      <c r="AX289" s="11" t="s">
        <v>73</v>
      </c>
      <c r="AY289" s="215" t="s">
        <v>140</v>
      </c>
    </row>
    <row r="290" spans="2:65" s="12" customFormat="1" ht="13.5">
      <c r="B290" s="216"/>
      <c r="C290" s="217"/>
      <c r="D290" s="207" t="s">
        <v>149</v>
      </c>
      <c r="E290" s="218" t="s">
        <v>23</v>
      </c>
      <c r="F290" s="219" t="s">
        <v>390</v>
      </c>
      <c r="G290" s="217"/>
      <c r="H290" s="220">
        <v>189.50399999999999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149</v>
      </c>
      <c r="AU290" s="226" t="s">
        <v>82</v>
      </c>
      <c r="AV290" s="12" t="s">
        <v>82</v>
      </c>
      <c r="AW290" s="12" t="s">
        <v>36</v>
      </c>
      <c r="AX290" s="12" t="s">
        <v>73</v>
      </c>
      <c r="AY290" s="226" t="s">
        <v>140</v>
      </c>
    </row>
    <row r="291" spans="2:65" s="11" customFormat="1" ht="13.5">
      <c r="B291" s="205"/>
      <c r="C291" s="206"/>
      <c r="D291" s="207" t="s">
        <v>149</v>
      </c>
      <c r="E291" s="208" t="s">
        <v>23</v>
      </c>
      <c r="F291" s="209" t="s">
        <v>391</v>
      </c>
      <c r="G291" s="206"/>
      <c r="H291" s="208" t="s">
        <v>23</v>
      </c>
      <c r="I291" s="210"/>
      <c r="J291" s="206"/>
      <c r="K291" s="206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149</v>
      </c>
      <c r="AU291" s="215" t="s">
        <v>82</v>
      </c>
      <c r="AV291" s="11" t="s">
        <v>80</v>
      </c>
      <c r="AW291" s="11" t="s">
        <v>36</v>
      </c>
      <c r="AX291" s="11" t="s">
        <v>73</v>
      </c>
      <c r="AY291" s="215" t="s">
        <v>140</v>
      </c>
    </row>
    <row r="292" spans="2:65" s="12" customFormat="1" ht="13.5">
      <c r="B292" s="216"/>
      <c r="C292" s="217"/>
      <c r="D292" s="207" t="s">
        <v>149</v>
      </c>
      <c r="E292" s="218" t="s">
        <v>23</v>
      </c>
      <c r="F292" s="219" t="s">
        <v>392</v>
      </c>
      <c r="G292" s="217"/>
      <c r="H292" s="220">
        <v>13.68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149</v>
      </c>
      <c r="AU292" s="226" t="s">
        <v>82</v>
      </c>
      <c r="AV292" s="12" t="s">
        <v>82</v>
      </c>
      <c r="AW292" s="12" t="s">
        <v>36</v>
      </c>
      <c r="AX292" s="12" t="s">
        <v>73</v>
      </c>
      <c r="AY292" s="226" t="s">
        <v>140</v>
      </c>
    </row>
    <row r="293" spans="2:65" s="12" customFormat="1" ht="13.5">
      <c r="B293" s="216"/>
      <c r="C293" s="217"/>
      <c r="D293" s="207" t="s">
        <v>149</v>
      </c>
      <c r="E293" s="218" t="s">
        <v>23</v>
      </c>
      <c r="F293" s="219" t="s">
        <v>393</v>
      </c>
      <c r="G293" s="217"/>
      <c r="H293" s="220">
        <v>5.5439999999999996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149</v>
      </c>
      <c r="AU293" s="226" t="s">
        <v>82</v>
      </c>
      <c r="AV293" s="12" t="s">
        <v>82</v>
      </c>
      <c r="AW293" s="12" t="s">
        <v>36</v>
      </c>
      <c r="AX293" s="12" t="s">
        <v>73</v>
      </c>
      <c r="AY293" s="226" t="s">
        <v>140</v>
      </c>
    </row>
    <row r="294" spans="2:65" s="12" customFormat="1" ht="13.5">
      <c r="B294" s="216"/>
      <c r="C294" s="217"/>
      <c r="D294" s="207" t="s">
        <v>149</v>
      </c>
      <c r="E294" s="218" t="s">
        <v>23</v>
      </c>
      <c r="F294" s="219" t="s">
        <v>394</v>
      </c>
      <c r="G294" s="217"/>
      <c r="H294" s="220">
        <v>28.353999999999999</v>
      </c>
      <c r="I294" s="221"/>
      <c r="J294" s="217"/>
      <c r="K294" s="217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149</v>
      </c>
      <c r="AU294" s="226" t="s">
        <v>82</v>
      </c>
      <c r="AV294" s="12" t="s">
        <v>82</v>
      </c>
      <c r="AW294" s="12" t="s">
        <v>36</v>
      </c>
      <c r="AX294" s="12" t="s">
        <v>73</v>
      </c>
      <c r="AY294" s="226" t="s">
        <v>140</v>
      </c>
    </row>
    <row r="295" spans="2:65" s="12" customFormat="1" ht="13.5">
      <c r="B295" s="216"/>
      <c r="C295" s="217"/>
      <c r="D295" s="207" t="s">
        <v>149</v>
      </c>
      <c r="E295" s="218" t="s">
        <v>23</v>
      </c>
      <c r="F295" s="219" t="s">
        <v>395</v>
      </c>
      <c r="G295" s="217"/>
      <c r="H295" s="220">
        <v>5.976</v>
      </c>
      <c r="I295" s="221"/>
      <c r="J295" s="217"/>
      <c r="K295" s="217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149</v>
      </c>
      <c r="AU295" s="226" t="s">
        <v>82</v>
      </c>
      <c r="AV295" s="12" t="s">
        <v>82</v>
      </c>
      <c r="AW295" s="12" t="s">
        <v>36</v>
      </c>
      <c r="AX295" s="12" t="s">
        <v>73</v>
      </c>
      <c r="AY295" s="226" t="s">
        <v>140</v>
      </c>
    </row>
    <row r="296" spans="2:65" s="13" customFormat="1" ht="13.5">
      <c r="B296" s="227"/>
      <c r="C296" s="228"/>
      <c r="D296" s="207" t="s">
        <v>149</v>
      </c>
      <c r="E296" s="229" t="s">
        <v>23</v>
      </c>
      <c r="F296" s="230" t="s">
        <v>154</v>
      </c>
      <c r="G296" s="228"/>
      <c r="H296" s="231">
        <v>1368.069</v>
      </c>
      <c r="I296" s="232"/>
      <c r="J296" s="228"/>
      <c r="K296" s="228"/>
      <c r="L296" s="233"/>
      <c r="M296" s="234"/>
      <c r="N296" s="235"/>
      <c r="O296" s="235"/>
      <c r="P296" s="235"/>
      <c r="Q296" s="235"/>
      <c r="R296" s="235"/>
      <c r="S296" s="235"/>
      <c r="T296" s="236"/>
      <c r="AT296" s="237" t="s">
        <v>149</v>
      </c>
      <c r="AU296" s="237" t="s">
        <v>82</v>
      </c>
      <c r="AV296" s="13" t="s">
        <v>147</v>
      </c>
      <c r="AW296" s="13" t="s">
        <v>36</v>
      </c>
      <c r="AX296" s="13" t="s">
        <v>73</v>
      </c>
      <c r="AY296" s="237" t="s">
        <v>140</v>
      </c>
    </row>
    <row r="297" spans="2:65" s="12" customFormat="1" ht="13.5">
      <c r="B297" s="216"/>
      <c r="C297" s="217"/>
      <c r="D297" s="207" t="s">
        <v>149</v>
      </c>
      <c r="E297" s="218" t="s">
        <v>23</v>
      </c>
      <c r="F297" s="219" t="s">
        <v>396</v>
      </c>
      <c r="G297" s="217"/>
      <c r="H297" s="220">
        <v>1026.0519999999999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149</v>
      </c>
      <c r="AU297" s="226" t="s">
        <v>82</v>
      </c>
      <c r="AV297" s="12" t="s">
        <v>82</v>
      </c>
      <c r="AW297" s="12" t="s">
        <v>36</v>
      </c>
      <c r="AX297" s="12" t="s">
        <v>80</v>
      </c>
      <c r="AY297" s="226" t="s">
        <v>140</v>
      </c>
    </row>
    <row r="298" spans="2:65" s="1" customFormat="1" ht="16.5" customHeight="1">
      <c r="B298" s="41"/>
      <c r="C298" s="193" t="s">
        <v>397</v>
      </c>
      <c r="D298" s="193" t="s">
        <v>142</v>
      </c>
      <c r="E298" s="194" t="s">
        <v>398</v>
      </c>
      <c r="F298" s="195" t="s">
        <v>399</v>
      </c>
      <c r="G298" s="196" t="s">
        <v>214</v>
      </c>
      <c r="H298" s="197">
        <v>1057.9649999999999</v>
      </c>
      <c r="I298" s="198"/>
      <c r="J298" s="199">
        <f>ROUND(I298*H298,2)</f>
        <v>0</v>
      </c>
      <c r="K298" s="195" t="s">
        <v>146</v>
      </c>
      <c r="L298" s="61"/>
      <c r="M298" s="200" t="s">
        <v>23</v>
      </c>
      <c r="N298" s="201" t="s">
        <v>44</v>
      </c>
      <c r="O298" s="42"/>
      <c r="P298" s="202">
        <f>O298*H298</f>
        <v>0</v>
      </c>
      <c r="Q298" s="202">
        <v>0</v>
      </c>
      <c r="R298" s="202">
        <f>Q298*H298</f>
        <v>0</v>
      </c>
      <c r="S298" s="202">
        <v>0</v>
      </c>
      <c r="T298" s="203">
        <f>S298*H298</f>
        <v>0</v>
      </c>
      <c r="AR298" s="24" t="s">
        <v>147</v>
      </c>
      <c r="AT298" s="24" t="s">
        <v>142</v>
      </c>
      <c r="AU298" s="24" t="s">
        <v>82</v>
      </c>
      <c r="AY298" s="24" t="s">
        <v>140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24" t="s">
        <v>80</v>
      </c>
      <c r="BK298" s="204">
        <f>ROUND(I298*H298,2)</f>
        <v>0</v>
      </c>
      <c r="BL298" s="24" t="s">
        <v>147</v>
      </c>
      <c r="BM298" s="24" t="s">
        <v>400</v>
      </c>
    </row>
    <row r="299" spans="2:65" s="11" customFormat="1" ht="13.5">
      <c r="B299" s="205"/>
      <c r="C299" s="206"/>
      <c r="D299" s="207" t="s">
        <v>149</v>
      </c>
      <c r="E299" s="208" t="s">
        <v>23</v>
      </c>
      <c r="F299" s="209" t="s">
        <v>216</v>
      </c>
      <c r="G299" s="206"/>
      <c r="H299" s="208" t="s">
        <v>23</v>
      </c>
      <c r="I299" s="210"/>
      <c r="J299" s="206"/>
      <c r="K299" s="206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149</v>
      </c>
      <c r="AU299" s="215" t="s">
        <v>82</v>
      </c>
      <c r="AV299" s="11" t="s">
        <v>80</v>
      </c>
      <c r="AW299" s="11" t="s">
        <v>36</v>
      </c>
      <c r="AX299" s="11" t="s">
        <v>73</v>
      </c>
      <c r="AY299" s="215" t="s">
        <v>140</v>
      </c>
    </row>
    <row r="300" spans="2:65" s="12" customFormat="1" ht="13.5">
      <c r="B300" s="216"/>
      <c r="C300" s="217"/>
      <c r="D300" s="207" t="s">
        <v>149</v>
      </c>
      <c r="E300" s="218" t="s">
        <v>23</v>
      </c>
      <c r="F300" s="219" t="s">
        <v>401</v>
      </c>
      <c r="G300" s="217"/>
      <c r="H300" s="220">
        <v>126.5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149</v>
      </c>
      <c r="AU300" s="226" t="s">
        <v>82</v>
      </c>
      <c r="AV300" s="12" t="s">
        <v>82</v>
      </c>
      <c r="AW300" s="12" t="s">
        <v>36</v>
      </c>
      <c r="AX300" s="12" t="s">
        <v>73</v>
      </c>
      <c r="AY300" s="226" t="s">
        <v>140</v>
      </c>
    </row>
    <row r="301" spans="2:65" s="12" customFormat="1" ht="13.5">
      <c r="B301" s="216"/>
      <c r="C301" s="217"/>
      <c r="D301" s="207" t="s">
        <v>149</v>
      </c>
      <c r="E301" s="218" t="s">
        <v>23</v>
      </c>
      <c r="F301" s="219" t="s">
        <v>402</v>
      </c>
      <c r="G301" s="217"/>
      <c r="H301" s="220">
        <v>151.571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149</v>
      </c>
      <c r="AU301" s="226" t="s">
        <v>82</v>
      </c>
      <c r="AV301" s="12" t="s">
        <v>82</v>
      </c>
      <c r="AW301" s="12" t="s">
        <v>36</v>
      </c>
      <c r="AX301" s="12" t="s">
        <v>73</v>
      </c>
      <c r="AY301" s="226" t="s">
        <v>140</v>
      </c>
    </row>
    <row r="302" spans="2:65" s="12" customFormat="1" ht="13.5">
      <c r="B302" s="216"/>
      <c r="C302" s="217"/>
      <c r="D302" s="207" t="s">
        <v>149</v>
      </c>
      <c r="E302" s="218" t="s">
        <v>23</v>
      </c>
      <c r="F302" s="219" t="s">
        <v>403</v>
      </c>
      <c r="G302" s="217"/>
      <c r="H302" s="220">
        <v>161.5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149</v>
      </c>
      <c r="AU302" s="226" t="s">
        <v>82</v>
      </c>
      <c r="AV302" s="12" t="s">
        <v>82</v>
      </c>
      <c r="AW302" s="12" t="s">
        <v>36</v>
      </c>
      <c r="AX302" s="12" t="s">
        <v>73</v>
      </c>
      <c r="AY302" s="226" t="s">
        <v>140</v>
      </c>
    </row>
    <row r="303" spans="2:65" s="12" customFormat="1" ht="13.5">
      <c r="B303" s="216"/>
      <c r="C303" s="217"/>
      <c r="D303" s="207" t="s">
        <v>149</v>
      </c>
      <c r="E303" s="218" t="s">
        <v>23</v>
      </c>
      <c r="F303" s="219" t="s">
        <v>404</v>
      </c>
      <c r="G303" s="217"/>
      <c r="H303" s="220">
        <v>168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149</v>
      </c>
      <c r="AU303" s="226" t="s">
        <v>82</v>
      </c>
      <c r="AV303" s="12" t="s">
        <v>82</v>
      </c>
      <c r="AW303" s="12" t="s">
        <v>36</v>
      </c>
      <c r="AX303" s="12" t="s">
        <v>73</v>
      </c>
      <c r="AY303" s="226" t="s">
        <v>140</v>
      </c>
    </row>
    <row r="304" spans="2:65" s="12" customFormat="1" ht="13.5">
      <c r="B304" s="216"/>
      <c r="C304" s="217"/>
      <c r="D304" s="207" t="s">
        <v>149</v>
      </c>
      <c r="E304" s="218" t="s">
        <v>23</v>
      </c>
      <c r="F304" s="219" t="s">
        <v>405</v>
      </c>
      <c r="G304" s="217"/>
      <c r="H304" s="220">
        <v>139.96799999999999</v>
      </c>
      <c r="I304" s="221"/>
      <c r="J304" s="217"/>
      <c r="K304" s="217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149</v>
      </c>
      <c r="AU304" s="226" t="s">
        <v>82</v>
      </c>
      <c r="AV304" s="12" t="s">
        <v>82</v>
      </c>
      <c r="AW304" s="12" t="s">
        <v>36</v>
      </c>
      <c r="AX304" s="12" t="s">
        <v>73</v>
      </c>
      <c r="AY304" s="226" t="s">
        <v>140</v>
      </c>
    </row>
    <row r="305" spans="2:51" s="12" customFormat="1" ht="13.5">
      <c r="B305" s="216"/>
      <c r="C305" s="217"/>
      <c r="D305" s="207" t="s">
        <v>149</v>
      </c>
      <c r="E305" s="218" t="s">
        <v>23</v>
      </c>
      <c r="F305" s="219" t="s">
        <v>406</v>
      </c>
      <c r="G305" s="217"/>
      <c r="H305" s="220">
        <v>15.939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149</v>
      </c>
      <c r="AU305" s="226" t="s">
        <v>82</v>
      </c>
      <c r="AV305" s="12" t="s">
        <v>82</v>
      </c>
      <c r="AW305" s="12" t="s">
        <v>36</v>
      </c>
      <c r="AX305" s="12" t="s">
        <v>73</v>
      </c>
      <c r="AY305" s="226" t="s">
        <v>140</v>
      </c>
    </row>
    <row r="306" spans="2:51" s="11" customFormat="1" ht="13.5">
      <c r="B306" s="205"/>
      <c r="C306" s="206"/>
      <c r="D306" s="207" t="s">
        <v>149</v>
      </c>
      <c r="E306" s="208" t="s">
        <v>23</v>
      </c>
      <c r="F306" s="209" t="s">
        <v>407</v>
      </c>
      <c r="G306" s="206"/>
      <c r="H306" s="208" t="s">
        <v>23</v>
      </c>
      <c r="I306" s="210"/>
      <c r="J306" s="206"/>
      <c r="K306" s="206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149</v>
      </c>
      <c r="AU306" s="215" t="s">
        <v>82</v>
      </c>
      <c r="AV306" s="11" t="s">
        <v>80</v>
      </c>
      <c r="AW306" s="11" t="s">
        <v>36</v>
      </c>
      <c r="AX306" s="11" t="s">
        <v>73</v>
      </c>
      <c r="AY306" s="215" t="s">
        <v>140</v>
      </c>
    </row>
    <row r="307" spans="2:51" s="12" customFormat="1" ht="13.5">
      <c r="B307" s="216"/>
      <c r="C307" s="217"/>
      <c r="D307" s="207" t="s">
        <v>149</v>
      </c>
      <c r="E307" s="218" t="s">
        <v>23</v>
      </c>
      <c r="F307" s="219" t="s">
        <v>408</v>
      </c>
      <c r="G307" s="217"/>
      <c r="H307" s="220">
        <v>88.421999999999997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149</v>
      </c>
      <c r="AU307" s="226" t="s">
        <v>82</v>
      </c>
      <c r="AV307" s="12" t="s">
        <v>82</v>
      </c>
      <c r="AW307" s="12" t="s">
        <v>36</v>
      </c>
      <c r="AX307" s="12" t="s">
        <v>73</v>
      </c>
      <c r="AY307" s="226" t="s">
        <v>140</v>
      </c>
    </row>
    <row r="308" spans="2:51" s="12" customFormat="1" ht="13.5">
      <c r="B308" s="216"/>
      <c r="C308" s="217"/>
      <c r="D308" s="207" t="s">
        <v>149</v>
      </c>
      <c r="E308" s="218" t="s">
        <v>23</v>
      </c>
      <c r="F308" s="219" t="s">
        <v>409</v>
      </c>
      <c r="G308" s="217"/>
      <c r="H308" s="220">
        <v>73.444999999999993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149</v>
      </c>
      <c r="AU308" s="226" t="s">
        <v>82</v>
      </c>
      <c r="AV308" s="12" t="s">
        <v>82</v>
      </c>
      <c r="AW308" s="12" t="s">
        <v>36</v>
      </c>
      <c r="AX308" s="12" t="s">
        <v>73</v>
      </c>
      <c r="AY308" s="226" t="s">
        <v>140</v>
      </c>
    </row>
    <row r="309" spans="2:51" s="12" customFormat="1" ht="13.5">
      <c r="B309" s="216"/>
      <c r="C309" s="217"/>
      <c r="D309" s="207" t="s">
        <v>149</v>
      </c>
      <c r="E309" s="218" t="s">
        <v>23</v>
      </c>
      <c r="F309" s="219" t="s">
        <v>410</v>
      </c>
      <c r="G309" s="217"/>
      <c r="H309" s="220">
        <v>95.352000000000004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149</v>
      </c>
      <c r="AU309" s="226" t="s">
        <v>82</v>
      </c>
      <c r="AV309" s="12" t="s">
        <v>82</v>
      </c>
      <c r="AW309" s="12" t="s">
        <v>36</v>
      </c>
      <c r="AX309" s="12" t="s">
        <v>73</v>
      </c>
      <c r="AY309" s="226" t="s">
        <v>140</v>
      </c>
    </row>
    <row r="310" spans="2:51" s="12" customFormat="1" ht="13.5">
      <c r="B310" s="216"/>
      <c r="C310" s="217"/>
      <c r="D310" s="207" t="s">
        <v>149</v>
      </c>
      <c r="E310" s="218" t="s">
        <v>23</v>
      </c>
      <c r="F310" s="219" t="s">
        <v>411</v>
      </c>
      <c r="G310" s="217"/>
      <c r="H310" s="220">
        <v>117.64700000000001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149</v>
      </c>
      <c r="AU310" s="226" t="s">
        <v>82</v>
      </c>
      <c r="AV310" s="12" t="s">
        <v>82</v>
      </c>
      <c r="AW310" s="12" t="s">
        <v>36</v>
      </c>
      <c r="AX310" s="12" t="s">
        <v>73</v>
      </c>
      <c r="AY310" s="226" t="s">
        <v>140</v>
      </c>
    </row>
    <row r="311" spans="2:51" s="12" customFormat="1" ht="13.5">
      <c r="B311" s="216"/>
      <c r="C311" s="217"/>
      <c r="D311" s="207" t="s">
        <v>149</v>
      </c>
      <c r="E311" s="218" t="s">
        <v>23</v>
      </c>
      <c r="F311" s="219" t="s">
        <v>412</v>
      </c>
      <c r="G311" s="217"/>
      <c r="H311" s="220">
        <v>31.7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149</v>
      </c>
      <c r="AU311" s="226" t="s">
        <v>82</v>
      </c>
      <c r="AV311" s="12" t="s">
        <v>82</v>
      </c>
      <c r="AW311" s="12" t="s">
        <v>36</v>
      </c>
      <c r="AX311" s="12" t="s">
        <v>73</v>
      </c>
      <c r="AY311" s="226" t="s">
        <v>140</v>
      </c>
    </row>
    <row r="312" spans="2:51" s="12" customFormat="1" ht="13.5">
      <c r="B312" s="216"/>
      <c r="C312" s="217"/>
      <c r="D312" s="207" t="s">
        <v>149</v>
      </c>
      <c r="E312" s="218" t="s">
        <v>23</v>
      </c>
      <c r="F312" s="219" t="s">
        <v>413</v>
      </c>
      <c r="G312" s="217"/>
      <c r="H312" s="220">
        <v>95.6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149</v>
      </c>
      <c r="AU312" s="226" t="s">
        <v>82</v>
      </c>
      <c r="AV312" s="12" t="s">
        <v>82</v>
      </c>
      <c r="AW312" s="12" t="s">
        <v>36</v>
      </c>
      <c r="AX312" s="12" t="s">
        <v>73</v>
      </c>
      <c r="AY312" s="226" t="s">
        <v>140</v>
      </c>
    </row>
    <row r="313" spans="2:51" s="11" customFormat="1" ht="13.5">
      <c r="B313" s="205"/>
      <c r="C313" s="206"/>
      <c r="D313" s="207" t="s">
        <v>149</v>
      </c>
      <c r="E313" s="208" t="s">
        <v>23</v>
      </c>
      <c r="F313" s="209" t="s">
        <v>329</v>
      </c>
      <c r="G313" s="206"/>
      <c r="H313" s="208" t="s">
        <v>23</v>
      </c>
      <c r="I313" s="210"/>
      <c r="J313" s="206"/>
      <c r="K313" s="206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149</v>
      </c>
      <c r="AU313" s="215" t="s">
        <v>82</v>
      </c>
      <c r="AV313" s="11" t="s">
        <v>80</v>
      </c>
      <c r="AW313" s="11" t="s">
        <v>36</v>
      </c>
      <c r="AX313" s="11" t="s">
        <v>73</v>
      </c>
      <c r="AY313" s="215" t="s">
        <v>140</v>
      </c>
    </row>
    <row r="314" spans="2:51" s="12" customFormat="1" ht="13.5">
      <c r="B314" s="216"/>
      <c r="C314" s="217"/>
      <c r="D314" s="207" t="s">
        <v>149</v>
      </c>
      <c r="E314" s="218" t="s">
        <v>23</v>
      </c>
      <c r="F314" s="219" t="s">
        <v>414</v>
      </c>
      <c r="G314" s="217"/>
      <c r="H314" s="220">
        <v>71.236999999999995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149</v>
      </c>
      <c r="AU314" s="226" t="s">
        <v>82</v>
      </c>
      <c r="AV314" s="12" t="s">
        <v>82</v>
      </c>
      <c r="AW314" s="12" t="s">
        <v>36</v>
      </c>
      <c r="AX314" s="12" t="s">
        <v>73</v>
      </c>
      <c r="AY314" s="226" t="s">
        <v>140</v>
      </c>
    </row>
    <row r="315" spans="2:51" s="11" customFormat="1" ht="13.5">
      <c r="B315" s="205"/>
      <c r="C315" s="206"/>
      <c r="D315" s="207" t="s">
        <v>149</v>
      </c>
      <c r="E315" s="208" t="s">
        <v>23</v>
      </c>
      <c r="F315" s="209" t="s">
        <v>391</v>
      </c>
      <c r="G315" s="206"/>
      <c r="H315" s="208" t="s">
        <v>23</v>
      </c>
      <c r="I315" s="210"/>
      <c r="J315" s="206"/>
      <c r="K315" s="206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149</v>
      </c>
      <c r="AU315" s="215" t="s">
        <v>82</v>
      </c>
      <c r="AV315" s="11" t="s">
        <v>80</v>
      </c>
      <c r="AW315" s="11" t="s">
        <v>36</v>
      </c>
      <c r="AX315" s="11" t="s">
        <v>73</v>
      </c>
      <c r="AY315" s="215" t="s">
        <v>140</v>
      </c>
    </row>
    <row r="316" spans="2:51" s="12" customFormat="1" ht="13.5">
      <c r="B316" s="216"/>
      <c r="C316" s="217"/>
      <c r="D316" s="207" t="s">
        <v>149</v>
      </c>
      <c r="E316" s="218" t="s">
        <v>23</v>
      </c>
      <c r="F316" s="219" t="s">
        <v>415</v>
      </c>
      <c r="G316" s="217"/>
      <c r="H316" s="220">
        <v>27.388999999999999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149</v>
      </c>
      <c r="AU316" s="226" t="s">
        <v>82</v>
      </c>
      <c r="AV316" s="12" t="s">
        <v>82</v>
      </c>
      <c r="AW316" s="12" t="s">
        <v>36</v>
      </c>
      <c r="AX316" s="12" t="s">
        <v>73</v>
      </c>
      <c r="AY316" s="226" t="s">
        <v>140</v>
      </c>
    </row>
    <row r="317" spans="2:51" s="12" customFormat="1" ht="13.5">
      <c r="B317" s="216"/>
      <c r="C317" s="217"/>
      <c r="D317" s="207" t="s">
        <v>149</v>
      </c>
      <c r="E317" s="218" t="s">
        <v>23</v>
      </c>
      <c r="F317" s="219" t="s">
        <v>416</v>
      </c>
      <c r="G317" s="217"/>
      <c r="H317" s="220">
        <v>20.52</v>
      </c>
      <c r="I317" s="221"/>
      <c r="J317" s="217"/>
      <c r="K317" s="217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149</v>
      </c>
      <c r="AU317" s="226" t="s">
        <v>82</v>
      </c>
      <c r="AV317" s="12" t="s">
        <v>82</v>
      </c>
      <c r="AW317" s="12" t="s">
        <v>36</v>
      </c>
      <c r="AX317" s="12" t="s">
        <v>73</v>
      </c>
      <c r="AY317" s="226" t="s">
        <v>140</v>
      </c>
    </row>
    <row r="318" spans="2:51" s="11" customFormat="1" ht="13.5">
      <c r="B318" s="205"/>
      <c r="C318" s="206"/>
      <c r="D318" s="207" t="s">
        <v>149</v>
      </c>
      <c r="E318" s="208" t="s">
        <v>23</v>
      </c>
      <c r="F318" s="209" t="s">
        <v>417</v>
      </c>
      <c r="G318" s="206"/>
      <c r="H318" s="208" t="s">
        <v>23</v>
      </c>
      <c r="I318" s="210"/>
      <c r="J318" s="206"/>
      <c r="K318" s="206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149</v>
      </c>
      <c r="AU318" s="215" t="s">
        <v>82</v>
      </c>
      <c r="AV318" s="11" t="s">
        <v>80</v>
      </c>
      <c r="AW318" s="11" t="s">
        <v>36</v>
      </c>
      <c r="AX318" s="11" t="s">
        <v>73</v>
      </c>
      <c r="AY318" s="215" t="s">
        <v>140</v>
      </c>
    </row>
    <row r="319" spans="2:51" s="12" customFormat="1" ht="13.5">
      <c r="B319" s="216"/>
      <c r="C319" s="217"/>
      <c r="D319" s="207" t="s">
        <v>149</v>
      </c>
      <c r="E319" s="218" t="s">
        <v>23</v>
      </c>
      <c r="F319" s="219" t="s">
        <v>418</v>
      </c>
      <c r="G319" s="217"/>
      <c r="H319" s="220">
        <v>25.83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149</v>
      </c>
      <c r="AU319" s="226" t="s">
        <v>82</v>
      </c>
      <c r="AV319" s="12" t="s">
        <v>82</v>
      </c>
      <c r="AW319" s="12" t="s">
        <v>36</v>
      </c>
      <c r="AX319" s="12" t="s">
        <v>73</v>
      </c>
      <c r="AY319" s="226" t="s">
        <v>140</v>
      </c>
    </row>
    <row r="320" spans="2:51" s="13" customFormat="1" ht="13.5">
      <c r="B320" s="227"/>
      <c r="C320" s="228"/>
      <c r="D320" s="207" t="s">
        <v>149</v>
      </c>
      <c r="E320" s="229" t="s">
        <v>23</v>
      </c>
      <c r="F320" s="230" t="s">
        <v>154</v>
      </c>
      <c r="G320" s="228"/>
      <c r="H320" s="231">
        <v>1410.62</v>
      </c>
      <c r="I320" s="232"/>
      <c r="J320" s="228"/>
      <c r="K320" s="228"/>
      <c r="L320" s="233"/>
      <c r="M320" s="234"/>
      <c r="N320" s="235"/>
      <c r="O320" s="235"/>
      <c r="P320" s="235"/>
      <c r="Q320" s="235"/>
      <c r="R320" s="235"/>
      <c r="S320" s="235"/>
      <c r="T320" s="236"/>
      <c r="AT320" s="237" t="s">
        <v>149</v>
      </c>
      <c r="AU320" s="237" t="s">
        <v>82</v>
      </c>
      <c r="AV320" s="13" t="s">
        <v>147</v>
      </c>
      <c r="AW320" s="13" t="s">
        <v>36</v>
      </c>
      <c r="AX320" s="13" t="s">
        <v>73</v>
      </c>
      <c r="AY320" s="237" t="s">
        <v>140</v>
      </c>
    </row>
    <row r="321" spans="2:65" s="12" customFormat="1" ht="13.5">
      <c r="B321" s="216"/>
      <c r="C321" s="217"/>
      <c r="D321" s="207" t="s">
        <v>149</v>
      </c>
      <c r="E321" s="218" t="s">
        <v>23</v>
      </c>
      <c r="F321" s="219" t="s">
        <v>419</v>
      </c>
      <c r="G321" s="217"/>
      <c r="H321" s="220">
        <v>1057.9649999999999</v>
      </c>
      <c r="I321" s="221"/>
      <c r="J321" s="217"/>
      <c r="K321" s="217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149</v>
      </c>
      <c r="AU321" s="226" t="s">
        <v>82</v>
      </c>
      <c r="AV321" s="12" t="s">
        <v>82</v>
      </c>
      <c r="AW321" s="12" t="s">
        <v>36</v>
      </c>
      <c r="AX321" s="12" t="s">
        <v>80</v>
      </c>
      <c r="AY321" s="226" t="s">
        <v>140</v>
      </c>
    </row>
    <row r="322" spans="2:65" s="1" customFormat="1" ht="16.5" customHeight="1">
      <c r="B322" s="41"/>
      <c r="C322" s="193" t="s">
        <v>420</v>
      </c>
      <c r="D322" s="193" t="s">
        <v>142</v>
      </c>
      <c r="E322" s="194" t="s">
        <v>421</v>
      </c>
      <c r="F322" s="195" t="s">
        <v>422</v>
      </c>
      <c r="G322" s="196" t="s">
        <v>214</v>
      </c>
      <c r="H322" s="197">
        <v>300.66800000000001</v>
      </c>
      <c r="I322" s="198"/>
      <c r="J322" s="199">
        <f>ROUND(I322*H322,2)</f>
        <v>0</v>
      </c>
      <c r="K322" s="195" t="s">
        <v>146</v>
      </c>
      <c r="L322" s="61"/>
      <c r="M322" s="200" t="s">
        <v>23</v>
      </c>
      <c r="N322" s="201" t="s">
        <v>44</v>
      </c>
      <c r="O322" s="42"/>
      <c r="P322" s="202">
        <f>O322*H322</f>
        <v>0</v>
      </c>
      <c r="Q322" s="202">
        <v>0</v>
      </c>
      <c r="R322" s="202">
        <f>Q322*H322</f>
        <v>0</v>
      </c>
      <c r="S322" s="202">
        <v>0</v>
      </c>
      <c r="T322" s="203">
        <f>S322*H322</f>
        <v>0</v>
      </c>
      <c r="AR322" s="24" t="s">
        <v>147</v>
      </c>
      <c r="AT322" s="24" t="s">
        <v>142</v>
      </c>
      <c r="AU322" s="24" t="s">
        <v>82</v>
      </c>
      <c r="AY322" s="24" t="s">
        <v>140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24" t="s">
        <v>80</v>
      </c>
      <c r="BK322" s="204">
        <f>ROUND(I322*H322,2)</f>
        <v>0</v>
      </c>
      <c r="BL322" s="24" t="s">
        <v>147</v>
      </c>
      <c r="BM322" s="24" t="s">
        <v>423</v>
      </c>
    </row>
    <row r="323" spans="2:65" s="11" customFormat="1" ht="13.5">
      <c r="B323" s="205"/>
      <c r="C323" s="206"/>
      <c r="D323" s="207" t="s">
        <v>149</v>
      </c>
      <c r="E323" s="208" t="s">
        <v>23</v>
      </c>
      <c r="F323" s="209" t="s">
        <v>216</v>
      </c>
      <c r="G323" s="206"/>
      <c r="H323" s="208" t="s">
        <v>23</v>
      </c>
      <c r="I323" s="210"/>
      <c r="J323" s="206"/>
      <c r="K323" s="206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149</v>
      </c>
      <c r="AU323" s="215" t="s">
        <v>82</v>
      </c>
      <c r="AV323" s="11" t="s">
        <v>80</v>
      </c>
      <c r="AW323" s="11" t="s">
        <v>36</v>
      </c>
      <c r="AX323" s="11" t="s">
        <v>73</v>
      </c>
      <c r="AY323" s="215" t="s">
        <v>140</v>
      </c>
    </row>
    <row r="324" spans="2:65" s="12" customFormat="1" ht="13.5">
      <c r="B324" s="216"/>
      <c r="C324" s="217"/>
      <c r="D324" s="207" t="s">
        <v>149</v>
      </c>
      <c r="E324" s="218" t="s">
        <v>23</v>
      </c>
      <c r="F324" s="219" t="s">
        <v>424</v>
      </c>
      <c r="G324" s="217"/>
      <c r="H324" s="220">
        <v>198</v>
      </c>
      <c r="I324" s="221"/>
      <c r="J324" s="217"/>
      <c r="K324" s="217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149</v>
      </c>
      <c r="AU324" s="226" t="s">
        <v>82</v>
      </c>
      <c r="AV324" s="12" t="s">
        <v>82</v>
      </c>
      <c r="AW324" s="12" t="s">
        <v>36</v>
      </c>
      <c r="AX324" s="12" t="s">
        <v>73</v>
      </c>
      <c r="AY324" s="226" t="s">
        <v>140</v>
      </c>
    </row>
    <row r="325" spans="2:65" s="12" customFormat="1" ht="13.5">
      <c r="B325" s="216"/>
      <c r="C325" s="217"/>
      <c r="D325" s="207" t="s">
        <v>149</v>
      </c>
      <c r="E325" s="218" t="s">
        <v>23</v>
      </c>
      <c r="F325" s="219" t="s">
        <v>425</v>
      </c>
      <c r="G325" s="217"/>
      <c r="H325" s="220">
        <v>158.91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149</v>
      </c>
      <c r="AU325" s="226" t="s">
        <v>82</v>
      </c>
      <c r="AV325" s="12" t="s">
        <v>82</v>
      </c>
      <c r="AW325" s="12" t="s">
        <v>36</v>
      </c>
      <c r="AX325" s="12" t="s">
        <v>73</v>
      </c>
      <c r="AY325" s="226" t="s">
        <v>140</v>
      </c>
    </row>
    <row r="326" spans="2:65" s="11" customFormat="1" ht="13.5">
      <c r="B326" s="205"/>
      <c r="C326" s="206"/>
      <c r="D326" s="207" t="s">
        <v>149</v>
      </c>
      <c r="E326" s="208" t="s">
        <v>23</v>
      </c>
      <c r="F326" s="209" t="s">
        <v>391</v>
      </c>
      <c r="G326" s="206"/>
      <c r="H326" s="208" t="s">
        <v>23</v>
      </c>
      <c r="I326" s="210"/>
      <c r="J326" s="206"/>
      <c r="K326" s="206"/>
      <c r="L326" s="211"/>
      <c r="M326" s="212"/>
      <c r="N326" s="213"/>
      <c r="O326" s="213"/>
      <c r="P326" s="213"/>
      <c r="Q326" s="213"/>
      <c r="R326" s="213"/>
      <c r="S326" s="213"/>
      <c r="T326" s="214"/>
      <c r="AT326" s="215" t="s">
        <v>149</v>
      </c>
      <c r="AU326" s="215" t="s">
        <v>82</v>
      </c>
      <c r="AV326" s="11" t="s">
        <v>80</v>
      </c>
      <c r="AW326" s="11" t="s">
        <v>36</v>
      </c>
      <c r="AX326" s="11" t="s">
        <v>73</v>
      </c>
      <c r="AY326" s="215" t="s">
        <v>140</v>
      </c>
    </row>
    <row r="327" spans="2:65" s="12" customFormat="1" ht="13.5">
      <c r="B327" s="216"/>
      <c r="C327" s="217"/>
      <c r="D327" s="207" t="s">
        <v>149</v>
      </c>
      <c r="E327" s="218" t="s">
        <v>23</v>
      </c>
      <c r="F327" s="219" t="s">
        <v>426</v>
      </c>
      <c r="G327" s="217"/>
      <c r="H327" s="220">
        <v>5.7309999999999999</v>
      </c>
      <c r="I327" s="221"/>
      <c r="J327" s="217"/>
      <c r="K327" s="217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149</v>
      </c>
      <c r="AU327" s="226" t="s">
        <v>82</v>
      </c>
      <c r="AV327" s="12" t="s">
        <v>82</v>
      </c>
      <c r="AW327" s="12" t="s">
        <v>36</v>
      </c>
      <c r="AX327" s="12" t="s">
        <v>73</v>
      </c>
      <c r="AY327" s="226" t="s">
        <v>140</v>
      </c>
    </row>
    <row r="328" spans="2:65" s="11" customFormat="1" ht="13.5">
      <c r="B328" s="205"/>
      <c r="C328" s="206"/>
      <c r="D328" s="207" t="s">
        <v>149</v>
      </c>
      <c r="E328" s="208" t="s">
        <v>23</v>
      </c>
      <c r="F328" s="209" t="s">
        <v>427</v>
      </c>
      <c r="G328" s="206"/>
      <c r="H328" s="208" t="s">
        <v>23</v>
      </c>
      <c r="I328" s="210"/>
      <c r="J328" s="206"/>
      <c r="K328" s="206"/>
      <c r="L328" s="211"/>
      <c r="M328" s="212"/>
      <c r="N328" s="213"/>
      <c r="O328" s="213"/>
      <c r="P328" s="213"/>
      <c r="Q328" s="213"/>
      <c r="R328" s="213"/>
      <c r="S328" s="213"/>
      <c r="T328" s="214"/>
      <c r="AT328" s="215" t="s">
        <v>149</v>
      </c>
      <c r="AU328" s="215" t="s">
        <v>82</v>
      </c>
      <c r="AV328" s="11" t="s">
        <v>80</v>
      </c>
      <c r="AW328" s="11" t="s">
        <v>36</v>
      </c>
      <c r="AX328" s="11" t="s">
        <v>73</v>
      </c>
      <c r="AY328" s="215" t="s">
        <v>140</v>
      </c>
    </row>
    <row r="329" spans="2:65" s="12" customFormat="1" ht="13.5">
      <c r="B329" s="216"/>
      <c r="C329" s="217"/>
      <c r="D329" s="207" t="s">
        <v>149</v>
      </c>
      <c r="E329" s="218" t="s">
        <v>23</v>
      </c>
      <c r="F329" s="219" t="s">
        <v>428</v>
      </c>
      <c r="G329" s="217"/>
      <c r="H329" s="220">
        <v>38.25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149</v>
      </c>
      <c r="AU329" s="226" t="s">
        <v>82</v>
      </c>
      <c r="AV329" s="12" t="s">
        <v>82</v>
      </c>
      <c r="AW329" s="12" t="s">
        <v>36</v>
      </c>
      <c r="AX329" s="12" t="s">
        <v>73</v>
      </c>
      <c r="AY329" s="226" t="s">
        <v>140</v>
      </c>
    </row>
    <row r="330" spans="2:65" s="13" customFormat="1" ht="13.5">
      <c r="B330" s="227"/>
      <c r="C330" s="228"/>
      <c r="D330" s="207" t="s">
        <v>149</v>
      </c>
      <c r="E330" s="229" t="s">
        <v>23</v>
      </c>
      <c r="F330" s="230" t="s">
        <v>154</v>
      </c>
      <c r="G330" s="228"/>
      <c r="H330" s="231">
        <v>400.89100000000002</v>
      </c>
      <c r="I330" s="232"/>
      <c r="J330" s="228"/>
      <c r="K330" s="228"/>
      <c r="L330" s="233"/>
      <c r="M330" s="234"/>
      <c r="N330" s="235"/>
      <c r="O330" s="235"/>
      <c r="P330" s="235"/>
      <c r="Q330" s="235"/>
      <c r="R330" s="235"/>
      <c r="S330" s="235"/>
      <c r="T330" s="236"/>
      <c r="AT330" s="237" t="s">
        <v>149</v>
      </c>
      <c r="AU330" s="237" t="s">
        <v>82</v>
      </c>
      <c r="AV330" s="13" t="s">
        <v>147</v>
      </c>
      <c r="AW330" s="13" t="s">
        <v>36</v>
      </c>
      <c r="AX330" s="13" t="s">
        <v>73</v>
      </c>
      <c r="AY330" s="237" t="s">
        <v>140</v>
      </c>
    </row>
    <row r="331" spans="2:65" s="12" customFormat="1" ht="13.5">
      <c r="B331" s="216"/>
      <c r="C331" s="217"/>
      <c r="D331" s="207" t="s">
        <v>149</v>
      </c>
      <c r="E331" s="218" t="s">
        <v>23</v>
      </c>
      <c r="F331" s="219" t="s">
        <v>429</v>
      </c>
      <c r="G331" s="217"/>
      <c r="H331" s="220">
        <v>300.66800000000001</v>
      </c>
      <c r="I331" s="221"/>
      <c r="J331" s="217"/>
      <c r="K331" s="217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149</v>
      </c>
      <c r="AU331" s="226" t="s">
        <v>82</v>
      </c>
      <c r="AV331" s="12" t="s">
        <v>82</v>
      </c>
      <c r="AW331" s="12" t="s">
        <v>36</v>
      </c>
      <c r="AX331" s="12" t="s">
        <v>80</v>
      </c>
      <c r="AY331" s="226" t="s">
        <v>140</v>
      </c>
    </row>
    <row r="332" spans="2:65" s="1" customFormat="1" ht="16.5" customHeight="1">
      <c r="B332" s="41"/>
      <c r="C332" s="193" t="s">
        <v>430</v>
      </c>
      <c r="D332" s="193" t="s">
        <v>142</v>
      </c>
      <c r="E332" s="194" t="s">
        <v>431</v>
      </c>
      <c r="F332" s="195" t="s">
        <v>432</v>
      </c>
      <c r="G332" s="196" t="s">
        <v>214</v>
      </c>
      <c r="H332" s="197">
        <v>342.017</v>
      </c>
      <c r="I332" s="198"/>
      <c r="J332" s="199">
        <f>ROUND(I332*H332,2)</f>
        <v>0</v>
      </c>
      <c r="K332" s="195" t="s">
        <v>146</v>
      </c>
      <c r="L332" s="61"/>
      <c r="M332" s="200" t="s">
        <v>23</v>
      </c>
      <c r="N332" s="201" t="s">
        <v>44</v>
      </c>
      <c r="O332" s="42"/>
      <c r="P332" s="202">
        <f>O332*H332</f>
        <v>0</v>
      </c>
      <c r="Q332" s="202">
        <v>0</v>
      </c>
      <c r="R332" s="202">
        <f>Q332*H332</f>
        <v>0</v>
      </c>
      <c r="S332" s="202">
        <v>0</v>
      </c>
      <c r="T332" s="203">
        <f>S332*H332</f>
        <v>0</v>
      </c>
      <c r="AR332" s="24" t="s">
        <v>147</v>
      </c>
      <c r="AT332" s="24" t="s">
        <v>142</v>
      </c>
      <c r="AU332" s="24" t="s">
        <v>82</v>
      </c>
      <c r="AY332" s="24" t="s">
        <v>140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24" t="s">
        <v>80</v>
      </c>
      <c r="BK332" s="204">
        <f>ROUND(I332*H332,2)</f>
        <v>0</v>
      </c>
      <c r="BL332" s="24" t="s">
        <v>147</v>
      </c>
      <c r="BM332" s="24" t="s">
        <v>433</v>
      </c>
    </row>
    <row r="333" spans="2:65" s="11" customFormat="1" ht="13.5">
      <c r="B333" s="205"/>
      <c r="C333" s="206"/>
      <c r="D333" s="207" t="s">
        <v>149</v>
      </c>
      <c r="E333" s="208" t="s">
        <v>23</v>
      </c>
      <c r="F333" s="209" t="s">
        <v>216</v>
      </c>
      <c r="G333" s="206"/>
      <c r="H333" s="208" t="s">
        <v>23</v>
      </c>
      <c r="I333" s="210"/>
      <c r="J333" s="206"/>
      <c r="K333" s="206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149</v>
      </c>
      <c r="AU333" s="215" t="s">
        <v>82</v>
      </c>
      <c r="AV333" s="11" t="s">
        <v>80</v>
      </c>
      <c r="AW333" s="11" t="s">
        <v>36</v>
      </c>
      <c r="AX333" s="11" t="s">
        <v>73</v>
      </c>
      <c r="AY333" s="215" t="s">
        <v>140</v>
      </c>
    </row>
    <row r="334" spans="2:65" s="12" customFormat="1" ht="13.5">
      <c r="B334" s="216"/>
      <c r="C334" s="217"/>
      <c r="D334" s="207" t="s">
        <v>149</v>
      </c>
      <c r="E334" s="218" t="s">
        <v>23</v>
      </c>
      <c r="F334" s="219" t="s">
        <v>366</v>
      </c>
      <c r="G334" s="217"/>
      <c r="H334" s="220">
        <v>32.567999999999998</v>
      </c>
      <c r="I334" s="221"/>
      <c r="J334" s="217"/>
      <c r="K334" s="217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149</v>
      </c>
      <c r="AU334" s="226" t="s">
        <v>82</v>
      </c>
      <c r="AV334" s="12" t="s">
        <v>82</v>
      </c>
      <c r="AW334" s="12" t="s">
        <v>36</v>
      </c>
      <c r="AX334" s="12" t="s">
        <v>73</v>
      </c>
      <c r="AY334" s="226" t="s">
        <v>140</v>
      </c>
    </row>
    <row r="335" spans="2:65" s="12" customFormat="1" ht="13.5">
      <c r="B335" s="216"/>
      <c r="C335" s="217"/>
      <c r="D335" s="207" t="s">
        <v>149</v>
      </c>
      <c r="E335" s="218" t="s">
        <v>23</v>
      </c>
      <c r="F335" s="219" t="s">
        <v>367</v>
      </c>
      <c r="G335" s="217"/>
      <c r="H335" s="220">
        <v>94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149</v>
      </c>
      <c r="AU335" s="226" t="s">
        <v>82</v>
      </c>
      <c r="AV335" s="12" t="s">
        <v>82</v>
      </c>
      <c r="AW335" s="12" t="s">
        <v>36</v>
      </c>
      <c r="AX335" s="12" t="s">
        <v>73</v>
      </c>
      <c r="AY335" s="226" t="s">
        <v>140</v>
      </c>
    </row>
    <row r="336" spans="2:65" s="12" customFormat="1" ht="13.5">
      <c r="B336" s="216"/>
      <c r="C336" s="217"/>
      <c r="D336" s="207" t="s">
        <v>149</v>
      </c>
      <c r="E336" s="218" t="s">
        <v>23</v>
      </c>
      <c r="F336" s="219" t="s">
        <v>368</v>
      </c>
      <c r="G336" s="217"/>
      <c r="H336" s="220">
        <v>15.958</v>
      </c>
      <c r="I336" s="221"/>
      <c r="J336" s="217"/>
      <c r="K336" s="217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149</v>
      </c>
      <c r="AU336" s="226" t="s">
        <v>82</v>
      </c>
      <c r="AV336" s="12" t="s">
        <v>82</v>
      </c>
      <c r="AW336" s="12" t="s">
        <v>36</v>
      </c>
      <c r="AX336" s="12" t="s">
        <v>73</v>
      </c>
      <c r="AY336" s="226" t="s">
        <v>140</v>
      </c>
    </row>
    <row r="337" spans="2:51" s="12" customFormat="1" ht="13.5">
      <c r="B337" s="216"/>
      <c r="C337" s="217"/>
      <c r="D337" s="207" t="s">
        <v>149</v>
      </c>
      <c r="E337" s="218" t="s">
        <v>23</v>
      </c>
      <c r="F337" s="219" t="s">
        <v>369</v>
      </c>
      <c r="G337" s="217"/>
      <c r="H337" s="220">
        <v>44.036000000000001</v>
      </c>
      <c r="I337" s="221"/>
      <c r="J337" s="217"/>
      <c r="K337" s="217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149</v>
      </c>
      <c r="AU337" s="226" t="s">
        <v>82</v>
      </c>
      <c r="AV337" s="12" t="s">
        <v>82</v>
      </c>
      <c r="AW337" s="12" t="s">
        <v>36</v>
      </c>
      <c r="AX337" s="12" t="s">
        <v>73</v>
      </c>
      <c r="AY337" s="226" t="s">
        <v>140</v>
      </c>
    </row>
    <row r="338" spans="2:51" s="12" customFormat="1" ht="13.5">
      <c r="B338" s="216"/>
      <c r="C338" s="217"/>
      <c r="D338" s="207" t="s">
        <v>149</v>
      </c>
      <c r="E338" s="218" t="s">
        <v>23</v>
      </c>
      <c r="F338" s="219" t="s">
        <v>370</v>
      </c>
      <c r="G338" s="217"/>
      <c r="H338" s="220">
        <v>53.933999999999997</v>
      </c>
      <c r="I338" s="221"/>
      <c r="J338" s="217"/>
      <c r="K338" s="217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149</v>
      </c>
      <c r="AU338" s="226" t="s">
        <v>82</v>
      </c>
      <c r="AV338" s="12" t="s">
        <v>82</v>
      </c>
      <c r="AW338" s="12" t="s">
        <v>36</v>
      </c>
      <c r="AX338" s="12" t="s">
        <v>73</v>
      </c>
      <c r="AY338" s="226" t="s">
        <v>140</v>
      </c>
    </row>
    <row r="339" spans="2:51" s="12" customFormat="1" ht="13.5">
      <c r="B339" s="216"/>
      <c r="C339" s="217"/>
      <c r="D339" s="207" t="s">
        <v>149</v>
      </c>
      <c r="E339" s="218" t="s">
        <v>23</v>
      </c>
      <c r="F339" s="219" t="s">
        <v>371</v>
      </c>
      <c r="G339" s="217"/>
      <c r="H339" s="220">
        <v>28.555</v>
      </c>
      <c r="I339" s="221"/>
      <c r="J339" s="217"/>
      <c r="K339" s="217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149</v>
      </c>
      <c r="AU339" s="226" t="s">
        <v>82</v>
      </c>
      <c r="AV339" s="12" t="s">
        <v>82</v>
      </c>
      <c r="AW339" s="12" t="s">
        <v>36</v>
      </c>
      <c r="AX339" s="12" t="s">
        <v>73</v>
      </c>
      <c r="AY339" s="226" t="s">
        <v>140</v>
      </c>
    </row>
    <row r="340" spans="2:51" s="12" customFormat="1" ht="13.5">
      <c r="B340" s="216"/>
      <c r="C340" s="217"/>
      <c r="D340" s="207" t="s">
        <v>149</v>
      </c>
      <c r="E340" s="218" t="s">
        <v>23</v>
      </c>
      <c r="F340" s="219" t="s">
        <v>372</v>
      </c>
      <c r="G340" s="217"/>
      <c r="H340" s="220">
        <v>101.5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149</v>
      </c>
      <c r="AU340" s="226" t="s">
        <v>82</v>
      </c>
      <c r="AV340" s="12" t="s">
        <v>82</v>
      </c>
      <c r="AW340" s="12" t="s">
        <v>36</v>
      </c>
      <c r="AX340" s="12" t="s">
        <v>73</v>
      </c>
      <c r="AY340" s="226" t="s">
        <v>140</v>
      </c>
    </row>
    <row r="341" spans="2:51" s="12" customFormat="1" ht="13.5">
      <c r="B341" s="216"/>
      <c r="C341" s="217"/>
      <c r="D341" s="207" t="s">
        <v>149</v>
      </c>
      <c r="E341" s="218" t="s">
        <v>23</v>
      </c>
      <c r="F341" s="219" t="s">
        <v>373</v>
      </c>
      <c r="G341" s="217"/>
      <c r="H341" s="220">
        <v>68.16</v>
      </c>
      <c r="I341" s="221"/>
      <c r="J341" s="217"/>
      <c r="K341" s="217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149</v>
      </c>
      <c r="AU341" s="226" t="s">
        <v>82</v>
      </c>
      <c r="AV341" s="12" t="s">
        <v>82</v>
      </c>
      <c r="AW341" s="12" t="s">
        <v>36</v>
      </c>
      <c r="AX341" s="12" t="s">
        <v>73</v>
      </c>
      <c r="AY341" s="226" t="s">
        <v>140</v>
      </c>
    </row>
    <row r="342" spans="2:51" s="12" customFormat="1" ht="13.5">
      <c r="B342" s="216"/>
      <c r="C342" s="217"/>
      <c r="D342" s="207" t="s">
        <v>149</v>
      </c>
      <c r="E342" s="218" t="s">
        <v>23</v>
      </c>
      <c r="F342" s="219" t="s">
        <v>374</v>
      </c>
      <c r="G342" s="217"/>
      <c r="H342" s="220">
        <v>24.36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149</v>
      </c>
      <c r="AU342" s="226" t="s">
        <v>82</v>
      </c>
      <c r="AV342" s="12" t="s">
        <v>82</v>
      </c>
      <c r="AW342" s="12" t="s">
        <v>36</v>
      </c>
      <c r="AX342" s="12" t="s">
        <v>73</v>
      </c>
      <c r="AY342" s="226" t="s">
        <v>140</v>
      </c>
    </row>
    <row r="343" spans="2:51" s="12" customFormat="1" ht="13.5">
      <c r="B343" s="216"/>
      <c r="C343" s="217"/>
      <c r="D343" s="207" t="s">
        <v>149</v>
      </c>
      <c r="E343" s="218" t="s">
        <v>23</v>
      </c>
      <c r="F343" s="219" t="s">
        <v>375</v>
      </c>
      <c r="G343" s="217"/>
      <c r="H343" s="220">
        <v>14.058</v>
      </c>
      <c r="I343" s="221"/>
      <c r="J343" s="217"/>
      <c r="K343" s="217"/>
      <c r="L343" s="222"/>
      <c r="M343" s="223"/>
      <c r="N343" s="224"/>
      <c r="O343" s="224"/>
      <c r="P343" s="224"/>
      <c r="Q343" s="224"/>
      <c r="R343" s="224"/>
      <c r="S343" s="224"/>
      <c r="T343" s="225"/>
      <c r="AT343" s="226" t="s">
        <v>149</v>
      </c>
      <c r="AU343" s="226" t="s">
        <v>82</v>
      </c>
      <c r="AV343" s="12" t="s">
        <v>82</v>
      </c>
      <c r="AW343" s="12" t="s">
        <v>36</v>
      </c>
      <c r="AX343" s="12" t="s">
        <v>73</v>
      </c>
      <c r="AY343" s="226" t="s">
        <v>140</v>
      </c>
    </row>
    <row r="344" spans="2:51" s="12" customFormat="1" ht="13.5">
      <c r="B344" s="216"/>
      <c r="C344" s="217"/>
      <c r="D344" s="207" t="s">
        <v>149</v>
      </c>
      <c r="E344" s="218" t="s">
        <v>23</v>
      </c>
      <c r="F344" s="219" t="s">
        <v>376</v>
      </c>
      <c r="G344" s="217"/>
      <c r="H344" s="220">
        <v>93.53</v>
      </c>
      <c r="I344" s="221"/>
      <c r="J344" s="217"/>
      <c r="K344" s="217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149</v>
      </c>
      <c r="AU344" s="226" t="s">
        <v>82</v>
      </c>
      <c r="AV344" s="12" t="s">
        <v>82</v>
      </c>
      <c r="AW344" s="12" t="s">
        <v>36</v>
      </c>
      <c r="AX344" s="12" t="s">
        <v>73</v>
      </c>
      <c r="AY344" s="226" t="s">
        <v>140</v>
      </c>
    </row>
    <row r="345" spans="2:51" s="12" customFormat="1" ht="13.5">
      <c r="B345" s="216"/>
      <c r="C345" s="217"/>
      <c r="D345" s="207" t="s">
        <v>149</v>
      </c>
      <c r="E345" s="218" t="s">
        <v>23</v>
      </c>
      <c r="F345" s="219" t="s">
        <v>377</v>
      </c>
      <c r="G345" s="217"/>
      <c r="H345" s="220">
        <v>18.291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149</v>
      </c>
      <c r="AU345" s="226" t="s">
        <v>82</v>
      </c>
      <c r="AV345" s="12" t="s">
        <v>82</v>
      </c>
      <c r="AW345" s="12" t="s">
        <v>36</v>
      </c>
      <c r="AX345" s="12" t="s">
        <v>73</v>
      </c>
      <c r="AY345" s="226" t="s">
        <v>140</v>
      </c>
    </row>
    <row r="346" spans="2:51" s="12" customFormat="1" ht="13.5">
      <c r="B346" s="216"/>
      <c r="C346" s="217"/>
      <c r="D346" s="207" t="s">
        <v>149</v>
      </c>
      <c r="E346" s="218" t="s">
        <v>23</v>
      </c>
      <c r="F346" s="219" t="s">
        <v>378</v>
      </c>
      <c r="G346" s="217"/>
      <c r="H346" s="220">
        <v>46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149</v>
      </c>
      <c r="AU346" s="226" t="s">
        <v>82</v>
      </c>
      <c r="AV346" s="12" t="s">
        <v>82</v>
      </c>
      <c r="AW346" s="12" t="s">
        <v>36</v>
      </c>
      <c r="AX346" s="12" t="s">
        <v>73</v>
      </c>
      <c r="AY346" s="226" t="s">
        <v>140</v>
      </c>
    </row>
    <row r="347" spans="2:51" s="12" customFormat="1" ht="13.5">
      <c r="B347" s="216"/>
      <c r="C347" s="217"/>
      <c r="D347" s="207" t="s">
        <v>149</v>
      </c>
      <c r="E347" s="218" t="s">
        <v>23</v>
      </c>
      <c r="F347" s="219" t="s">
        <v>379</v>
      </c>
      <c r="G347" s="217"/>
      <c r="H347" s="220">
        <v>38.207999999999998</v>
      </c>
      <c r="I347" s="221"/>
      <c r="J347" s="217"/>
      <c r="K347" s="217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149</v>
      </c>
      <c r="AU347" s="226" t="s">
        <v>82</v>
      </c>
      <c r="AV347" s="12" t="s">
        <v>82</v>
      </c>
      <c r="AW347" s="12" t="s">
        <v>36</v>
      </c>
      <c r="AX347" s="12" t="s">
        <v>73</v>
      </c>
      <c r="AY347" s="226" t="s">
        <v>140</v>
      </c>
    </row>
    <row r="348" spans="2:51" s="12" customFormat="1" ht="13.5">
      <c r="B348" s="216"/>
      <c r="C348" s="217"/>
      <c r="D348" s="207" t="s">
        <v>149</v>
      </c>
      <c r="E348" s="218" t="s">
        <v>23</v>
      </c>
      <c r="F348" s="219" t="s">
        <v>380</v>
      </c>
      <c r="G348" s="217"/>
      <c r="H348" s="220">
        <v>100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149</v>
      </c>
      <c r="AU348" s="226" t="s">
        <v>82</v>
      </c>
      <c r="AV348" s="12" t="s">
        <v>82</v>
      </c>
      <c r="AW348" s="12" t="s">
        <v>36</v>
      </c>
      <c r="AX348" s="12" t="s">
        <v>73</v>
      </c>
      <c r="AY348" s="226" t="s">
        <v>140</v>
      </c>
    </row>
    <row r="349" spans="2:51" s="12" customFormat="1" ht="13.5">
      <c r="B349" s="216"/>
      <c r="C349" s="217"/>
      <c r="D349" s="207" t="s">
        <v>149</v>
      </c>
      <c r="E349" s="218" t="s">
        <v>23</v>
      </c>
      <c r="F349" s="219" t="s">
        <v>381</v>
      </c>
      <c r="G349" s="217"/>
      <c r="H349" s="220">
        <v>33.33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149</v>
      </c>
      <c r="AU349" s="226" t="s">
        <v>82</v>
      </c>
      <c r="AV349" s="12" t="s">
        <v>82</v>
      </c>
      <c r="AW349" s="12" t="s">
        <v>36</v>
      </c>
      <c r="AX349" s="12" t="s">
        <v>73</v>
      </c>
      <c r="AY349" s="226" t="s">
        <v>140</v>
      </c>
    </row>
    <row r="350" spans="2:51" s="12" customFormat="1" ht="13.5">
      <c r="B350" s="216"/>
      <c r="C350" s="217"/>
      <c r="D350" s="207" t="s">
        <v>149</v>
      </c>
      <c r="E350" s="218" t="s">
        <v>23</v>
      </c>
      <c r="F350" s="219" t="s">
        <v>382</v>
      </c>
      <c r="G350" s="217"/>
      <c r="H350" s="220">
        <v>48.48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149</v>
      </c>
      <c r="AU350" s="226" t="s">
        <v>82</v>
      </c>
      <c r="AV350" s="12" t="s">
        <v>82</v>
      </c>
      <c r="AW350" s="12" t="s">
        <v>36</v>
      </c>
      <c r="AX350" s="12" t="s">
        <v>73</v>
      </c>
      <c r="AY350" s="226" t="s">
        <v>140</v>
      </c>
    </row>
    <row r="351" spans="2:51" s="11" customFormat="1" ht="13.5">
      <c r="B351" s="205"/>
      <c r="C351" s="206"/>
      <c r="D351" s="207" t="s">
        <v>149</v>
      </c>
      <c r="E351" s="208" t="s">
        <v>23</v>
      </c>
      <c r="F351" s="209" t="s">
        <v>383</v>
      </c>
      <c r="G351" s="206"/>
      <c r="H351" s="208" t="s">
        <v>23</v>
      </c>
      <c r="I351" s="210"/>
      <c r="J351" s="206"/>
      <c r="K351" s="206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149</v>
      </c>
      <c r="AU351" s="215" t="s">
        <v>82</v>
      </c>
      <c r="AV351" s="11" t="s">
        <v>80</v>
      </c>
      <c r="AW351" s="11" t="s">
        <v>36</v>
      </c>
      <c r="AX351" s="11" t="s">
        <v>73</v>
      </c>
      <c r="AY351" s="215" t="s">
        <v>140</v>
      </c>
    </row>
    <row r="352" spans="2:51" s="12" customFormat="1" ht="13.5">
      <c r="B352" s="216"/>
      <c r="C352" s="217"/>
      <c r="D352" s="207" t="s">
        <v>149</v>
      </c>
      <c r="E352" s="218" t="s">
        <v>23</v>
      </c>
      <c r="F352" s="219" t="s">
        <v>384</v>
      </c>
      <c r="G352" s="217"/>
      <c r="H352" s="220">
        <v>62.500999999999998</v>
      </c>
      <c r="I352" s="221"/>
      <c r="J352" s="217"/>
      <c r="K352" s="217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149</v>
      </c>
      <c r="AU352" s="226" t="s">
        <v>82</v>
      </c>
      <c r="AV352" s="12" t="s">
        <v>82</v>
      </c>
      <c r="AW352" s="12" t="s">
        <v>36</v>
      </c>
      <c r="AX352" s="12" t="s">
        <v>73</v>
      </c>
      <c r="AY352" s="226" t="s">
        <v>140</v>
      </c>
    </row>
    <row r="353" spans="2:65" s="12" customFormat="1" ht="13.5">
      <c r="B353" s="216"/>
      <c r="C353" s="217"/>
      <c r="D353" s="207" t="s">
        <v>149</v>
      </c>
      <c r="E353" s="218" t="s">
        <v>23</v>
      </c>
      <c r="F353" s="219" t="s">
        <v>385</v>
      </c>
      <c r="G353" s="217"/>
      <c r="H353" s="220">
        <v>26.783999999999999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149</v>
      </c>
      <c r="AU353" s="226" t="s">
        <v>82</v>
      </c>
      <c r="AV353" s="12" t="s">
        <v>82</v>
      </c>
      <c r="AW353" s="12" t="s">
        <v>36</v>
      </c>
      <c r="AX353" s="12" t="s">
        <v>73</v>
      </c>
      <c r="AY353" s="226" t="s">
        <v>140</v>
      </c>
    </row>
    <row r="354" spans="2:65" s="12" customFormat="1" ht="13.5">
      <c r="B354" s="216"/>
      <c r="C354" s="217"/>
      <c r="D354" s="207" t="s">
        <v>149</v>
      </c>
      <c r="E354" s="218" t="s">
        <v>23</v>
      </c>
      <c r="F354" s="219" t="s">
        <v>386</v>
      </c>
      <c r="G354" s="217"/>
      <c r="H354" s="220">
        <v>27.004999999999999</v>
      </c>
      <c r="I354" s="221"/>
      <c r="J354" s="217"/>
      <c r="K354" s="217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149</v>
      </c>
      <c r="AU354" s="226" t="s">
        <v>82</v>
      </c>
      <c r="AV354" s="12" t="s">
        <v>82</v>
      </c>
      <c r="AW354" s="12" t="s">
        <v>36</v>
      </c>
      <c r="AX354" s="12" t="s">
        <v>73</v>
      </c>
      <c r="AY354" s="226" t="s">
        <v>140</v>
      </c>
    </row>
    <row r="355" spans="2:65" s="12" customFormat="1" ht="13.5">
      <c r="B355" s="216"/>
      <c r="C355" s="217"/>
      <c r="D355" s="207" t="s">
        <v>149</v>
      </c>
      <c r="E355" s="218" t="s">
        <v>23</v>
      </c>
      <c r="F355" s="219" t="s">
        <v>387</v>
      </c>
      <c r="G355" s="217"/>
      <c r="H355" s="220">
        <v>32.015999999999998</v>
      </c>
      <c r="I355" s="221"/>
      <c r="J355" s="217"/>
      <c r="K355" s="217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149</v>
      </c>
      <c r="AU355" s="226" t="s">
        <v>82</v>
      </c>
      <c r="AV355" s="12" t="s">
        <v>82</v>
      </c>
      <c r="AW355" s="12" t="s">
        <v>36</v>
      </c>
      <c r="AX355" s="12" t="s">
        <v>73</v>
      </c>
      <c r="AY355" s="226" t="s">
        <v>140</v>
      </c>
    </row>
    <row r="356" spans="2:65" s="11" customFormat="1" ht="13.5">
      <c r="B356" s="205"/>
      <c r="C356" s="206"/>
      <c r="D356" s="207" t="s">
        <v>149</v>
      </c>
      <c r="E356" s="208" t="s">
        <v>23</v>
      </c>
      <c r="F356" s="209" t="s">
        <v>339</v>
      </c>
      <c r="G356" s="206"/>
      <c r="H356" s="208" t="s">
        <v>23</v>
      </c>
      <c r="I356" s="210"/>
      <c r="J356" s="206"/>
      <c r="K356" s="206"/>
      <c r="L356" s="211"/>
      <c r="M356" s="212"/>
      <c r="N356" s="213"/>
      <c r="O356" s="213"/>
      <c r="P356" s="213"/>
      <c r="Q356" s="213"/>
      <c r="R356" s="213"/>
      <c r="S356" s="213"/>
      <c r="T356" s="214"/>
      <c r="AT356" s="215" t="s">
        <v>149</v>
      </c>
      <c r="AU356" s="215" t="s">
        <v>82</v>
      </c>
      <c r="AV356" s="11" t="s">
        <v>80</v>
      </c>
      <c r="AW356" s="11" t="s">
        <v>36</v>
      </c>
      <c r="AX356" s="11" t="s">
        <v>73</v>
      </c>
      <c r="AY356" s="215" t="s">
        <v>140</v>
      </c>
    </row>
    <row r="357" spans="2:65" s="12" customFormat="1" ht="13.5">
      <c r="B357" s="216"/>
      <c r="C357" s="217"/>
      <c r="D357" s="207" t="s">
        <v>149</v>
      </c>
      <c r="E357" s="218" t="s">
        <v>23</v>
      </c>
      <c r="F357" s="219" t="s">
        <v>388</v>
      </c>
      <c r="G357" s="217"/>
      <c r="H357" s="220">
        <v>4.7249999999999996</v>
      </c>
      <c r="I357" s="221"/>
      <c r="J357" s="217"/>
      <c r="K357" s="217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149</v>
      </c>
      <c r="AU357" s="226" t="s">
        <v>82</v>
      </c>
      <c r="AV357" s="12" t="s">
        <v>82</v>
      </c>
      <c r="AW357" s="12" t="s">
        <v>36</v>
      </c>
      <c r="AX357" s="12" t="s">
        <v>73</v>
      </c>
      <c r="AY357" s="226" t="s">
        <v>140</v>
      </c>
    </row>
    <row r="358" spans="2:65" s="12" customFormat="1" ht="13.5">
      <c r="B358" s="216"/>
      <c r="C358" s="217"/>
      <c r="D358" s="207" t="s">
        <v>149</v>
      </c>
      <c r="E358" s="218" t="s">
        <v>23</v>
      </c>
      <c r="F358" s="219" t="s">
        <v>389</v>
      </c>
      <c r="G358" s="217"/>
      <c r="H358" s="220">
        <v>117.012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149</v>
      </c>
      <c r="AU358" s="226" t="s">
        <v>82</v>
      </c>
      <c r="AV358" s="12" t="s">
        <v>82</v>
      </c>
      <c r="AW358" s="12" t="s">
        <v>36</v>
      </c>
      <c r="AX358" s="12" t="s">
        <v>73</v>
      </c>
      <c r="AY358" s="226" t="s">
        <v>140</v>
      </c>
    </row>
    <row r="359" spans="2:65" s="11" customFormat="1" ht="13.5">
      <c r="B359" s="205"/>
      <c r="C359" s="206"/>
      <c r="D359" s="207" t="s">
        <v>149</v>
      </c>
      <c r="E359" s="208" t="s">
        <v>23</v>
      </c>
      <c r="F359" s="209" t="s">
        <v>329</v>
      </c>
      <c r="G359" s="206"/>
      <c r="H359" s="208" t="s">
        <v>23</v>
      </c>
      <c r="I359" s="210"/>
      <c r="J359" s="206"/>
      <c r="K359" s="206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149</v>
      </c>
      <c r="AU359" s="215" t="s">
        <v>82</v>
      </c>
      <c r="AV359" s="11" t="s">
        <v>80</v>
      </c>
      <c r="AW359" s="11" t="s">
        <v>36</v>
      </c>
      <c r="AX359" s="11" t="s">
        <v>73</v>
      </c>
      <c r="AY359" s="215" t="s">
        <v>140</v>
      </c>
    </row>
    <row r="360" spans="2:65" s="12" customFormat="1" ht="13.5">
      <c r="B360" s="216"/>
      <c r="C360" s="217"/>
      <c r="D360" s="207" t="s">
        <v>149</v>
      </c>
      <c r="E360" s="218" t="s">
        <v>23</v>
      </c>
      <c r="F360" s="219" t="s">
        <v>390</v>
      </c>
      <c r="G360" s="217"/>
      <c r="H360" s="220">
        <v>189.50399999999999</v>
      </c>
      <c r="I360" s="221"/>
      <c r="J360" s="217"/>
      <c r="K360" s="217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149</v>
      </c>
      <c r="AU360" s="226" t="s">
        <v>82</v>
      </c>
      <c r="AV360" s="12" t="s">
        <v>82</v>
      </c>
      <c r="AW360" s="12" t="s">
        <v>36</v>
      </c>
      <c r="AX360" s="12" t="s">
        <v>73</v>
      </c>
      <c r="AY360" s="226" t="s">
        <v>140</v>
      </c>
    </row>
    <row r="361" spans="2:65" s="11" customFormat="1" ht="13.5">
      <c r="B361" s="205"/>
      <c r="C361" s="206"/>
      <c r="D361" s="207" t="s">
        <v>149</v>
      </c>
      <c r="E361" s="208" t="s">
        <v>23</v>
      </c>
      <c r="F361" s="209" t="s">
        <v>391</v>
      </c>
      <c r="G361" s="206"/>
      <c r="H361" s="208" t="s">
        <v>23</v>
      </c>
      <c r="I361" s="210"/>
      <c r="J361" s="206"/>
      <c r="K361" s="206"/>
      <c r="L361" s="211"/>
      <c r="M361" s="212"/>
      <c r="N361" s="213"/>
      <c r="O361" s="213"/>
      <c r="P361" s="213"/>
      <c r="Q361" s="213"/>
      <c r="R361" s="213"/>
      <c r="S361" s="213"/>
      <c r="T361" s="214"/>
      <c r="AT361" s="215" t="s">
        <v>149</v>
      </c>
      <c r="AU361" s="215" t="s">
        <v>82</v>
      </c>
      <c r="AV361" s="11" t="s">
        <v>80</v>
      </c>
      <c r="AW361" s="11" t="s">
        <v>36</v>
      </c>
      <c r="AX361" s="11" t="s">
        <v>73</v>
      </c>
      <c r="AY361" s="215" t="s">
        <v>140</v>
      </c>
    </row>
    <row r="362" spans="2:65" s="12" customFormat="1" ht="13.5">
      <c r="B362" s="216"/>
      <c r="C362" s="217"/>
      <c r="D362" s="207" t="s">
        <v>149</v>
      </c>
      <c r="E362" s="218" t="s">
        <v>23</v>
      </c>
      <c r="F362" s="219" t="s">
        <v>392</v>
      </c>
      <c r="G362" s="217"/>
      <c r="H362" s="220">
        <v>13.68</v>
      </c>
      <c r="I362" s="221"/>
      <c r="J362" s="217"/>
      <c r="K362" s="217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149</v>
      </c>
      <c r="AU362" s="226" t="s">
        <v>82</v>
      </c>
      <c r="AV362" s="12" t="s">
        <v>82</v>
      </c>
      <c r="AW362" s="12" t="s">
        <v>36</v>
      </c>
      <c r="AX362" s="12" t="s">
        <v>73</v>
      </c>
      <c r="AY362" s="226" t="s">
        <v>140</v>
      </c>
    </row>
    <row r="363" spans="2:65" s="12" customFormat="1" ht="13.5">
      <c r="B363" s="216"/>
      <c r="C363" s="217"/>
      <c r="D363" s="207" t="s">
        <v>149</v>
      </c>
      <c r="E363" s="218" t="s">
        <v>23</v>
      </c>
      <c r="F363" s="219" t="s">
        <v>393</v>
      </c>
      <c r="G363" s="217"/>
      <c r="H363" s="220">
        <v>5.5439999999999996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149</v>
      </c>
      <c r="AU363" s="226" t="s">
        <v>82</v>
      </c>
      <c r="AV363" s="12" t="s">
        <v>82</v>
      </c>
      <c r="AW363" s="12" t="s">
        <v>36</v>
      </c>
      <c r="AX363" s="12" t="s">
        <v>73</v>
      </c>
      <c r="AY363" s="226" t="s">
        <v>140</v>
      </c>
    </row>
    <row r="364" spans="2:65" s="12" customFormat="1" ht="13.5">
      <c r="B364" s="216"/>
      <c r="C364" s="217"/>
      <c r="D364" s="207" t="s">
        <v>149</v>
      </c>
      <c r="E364" s="218" t="s">
        <v>23</v>
      </c>
      <c r="F364" s="219" t="s">
        <v>394</v>
      </c>
      <c r="G364" s="217"/>
      <c r="H364" s="220">
        <v>28.353999999999999</v>
      </c>
      <c r="I364" s="221"/>
      <c r="J364" s="217"/>
      <c r="K364" s="217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149</v>
      </c>
      <c r="AU364" s="226" t="s">
        <v>82</v>
      </c>
      <c r="AV364" s="12" t="s">
        <v>82</v>
      </c>
      <c r="AW364" s="12" t="s">
        <v>36</v>
      </c>
      <c r="AX364" s="12" t="s">
        <v>73</v>
      </c>
      <c r="AY364" s="226" t="s">
        <v>140</v>
      </c>
    </row>
    <row r="365" spans="2:65" s="12" customFormat="1" ht="13.5">
      <c r="B365" s="216"/>
      <c r="C365" s="217"/>
      <c r="D365" s="207" t="s">
        <v>149</v>
      </c>
      <c r="E365" s="218" t="s">
        <v>23</v>
      </c>
      <c r="F365" s="219" t="s">
        <v>395</v>
      </c>
      <c r="G365" s="217"/>
      <c r="H365" s="220">
        <v>5.976</v>
      </c>
      <c r="I365" s="221"/>
      <c r="J365" s="217"/>
      <c r="K365" s="217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149</v>
      </c>
      <c r="AU365" s="226" t="s">
        <v>82</v>
      </c>
      <c r="AV365" s="12" t="s">
        <v>82</v>
      </c>
      <c r="AW365" s="12" t="s">
        <v>36</v>
      </c>
      <c r="AX365" s="12" t="s">
        <v>73</v>
      </c>
      <c r="AY365" s="226" t="s">
        <v>140</v>
      </c>
    </row>
    <row r="366" spans="2:65" s="13" customFormat="1" ht="13.5">
      <c r="B366" s="227"/>
      <c r="C366" s="228"/>
      <c r="D366" s="207" t="s">
        <v>149</v>
      </c>
      <c r="E366" s="229" t="s">
        <v>23</v>
      </c>
      <c r="F366" s="230" t="s">
        <v>154</v>
      </c>
      <c r="G366" s="228"/>
      <c r="H366" s="231">
        <v>1368.069</v>
      </c>
      <c r="I366" s="232"/>
      <c r="J366" s="228"/>
      <c r="K366" s="228"/>
      <c r="L366" s="233"/>
      <c r="M366" s="234"/>
      <c r="N366" s="235"/>
      <c r="O366" s="235"/>
      <c r="P366" s="235"/>
      <c r="Q366" s="235"/>
      <c r="R366" s="235"/>
      <c r="S366" s="235"/>
      <c r="T366" s="236"/>
      <c r="AT366" s="237" t="s">
        <v>149</v>
      </c>
      <c r="AU366" s="237" t="s">
        <v>82</v>
      </c>
      <c r="AV366" s="13" t="s">
        <v>147</v>
      </c>
      <c r="AW366" s="13" t="s">
        <v>36</v>
      </c>
      <c r="AX366" s="13" t="s">
        <v>73</v>
      </c>
      <c r="AY366" s="237" t="s">
        <v>140</v>
      </c>
    </row>
    <row r="367" spans="2:65" s="12" customFormat="1" ht="13.5">
      <c r="B367" s="216"/>
      <c r="C367" s="217"/>
      <c r="D367" s="207" t="s">
        <v>149</v>
      </c>
      <c r="E367" s="218" t="s">
        <v>23</v>
      </c>
      <c r="F367" s="219" t="s">
        <v>434</v>
      </c>
      <c r="G367" s="217"/>
      <c r="H367" s="220">
        <v>342.017</v>
      </c>
      <c r="I367" s="221"/>
      <c r="J367" s="217"/>
      <c r="K367" s="217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149</v>
      </c>
      <c r="AU367" s="226" t="s">
        <v>82</v>
      </c>
      <c r="AV367" s="12" t="s">
        <v>82</v>
      </c>
      <c r="AW367" s="12" t="s">
        <v>36</v>
      </c>
      <c r="AX367" s="12" t="s">
        <v>80</v>
      </c>
      <c r="AY367" s="226" t="s">
        <v>140</v>
      </c>
    </row>
    <row r="368" spans="2:65" s="1" customFormat="1" ht="16.5" customHeight="1">
      <c r="B368" s="41"/>
      <c r="C368" s="193" t="s">
        <v>435</v>
      </c>
      <c r="D368" s="193" t="s">
        <v>142</v>
      </c>
      <c r="E368" s="194" t="s">
        <v>436</v>
      </c>
      <c r="F368" s="195" t="s">
        <v>437</v>
      </c>
      <c r="G368" s="196" t="s">
        <v>214</v>
      </c>
      <c r="H368" s="197">
        <v>352.65499999999997</v>
      </c>
      <c r="I368" s="198"/>
      <c r="J368" s="199">
        <f>ROUND(I368*H368,2)</f>
        <v>0</v>
      </c>
      <c r="K368" s="195" t="s">
        <v>146</v>
      </c>
      <c r="L368" s="61"/>
      <c r="M368" s="200" t="s">
        <v>23</v>
      </c>
      <c r="N368" s="201" t="s">
        <v>44</v>
      </c>
      <c r="O368" s="42"/>
      <c r="P368" s="202">
        <f>O368*H368</f>
        <v>0</v>
      </c>
      <c r="Q368" s="202">
        <v>0</v>
      </c>
      <c r="R368" s="202">
        <f>Q368*H368</f>
        <v>0</v>
      </c>
      <c r="S368" s="202">
        <v>0</v>
      </c>
      <c r="T368" s="203">
        <f>S368*H368</f>
        <v>0</v>
      </c>
      <c r="AR368" s="24" t="s">
        <v>147</v>
      </c>
      <c r="AT368" s="24" t="s">
        <v>142</v>
      </c>
      <c r="AU368" s="24" t="s">
        <v>82</v>
      </c>
      <c r="AY368" s="24" t="s">
        <v>140</v>
      </c>
      <c r="BE368" s="204">
        <f>IF(N368="základní",J368,0)</f>
        <v>0</v>
      </c>
      <c r="BF368" s="204">
        <f>IF(N368="snížená",J368,0)</f>
        <v>0</v>
      </c>
      <c r="BG368" s="204">
        <f>IF(N368="zákl. přenesená",J368,0)</f>
        <v>0</v>
      </c>
      <c r="BH368" s="204">
        <f>IF(N368="sníž. přenesená",J368,0)</f>
        <v>0</v>
      </c>
      <c r="BI368" s="204">
        <f>IF(N368="nulová",J368,0)</f>
        <v>0</v>
      </c>
      <c r="BJ368" s="24" t="s">
        <v>80</v>
      </c>
      <c r="BK368" s="204">
        <f>ROUND(I368*H368,2)</f>
        <v>0</v>
      </c>
      <c r="BL368" s="24" t="s">
        <v>147</v>
      </c>
      <c r="BM368" s="24" t="s">
        <v>438</v>
      </c>
    </row>
    <row r="369" spans="2:51" s="11" customFormat="1" ht="13.5">
      <c r="B369" s="205"/>
      <c r="C369" s="206"/>
      <c r="D369" s="207" t="s">
        <v>149</v>
      </c>
      <c r="E369" s="208" t="s">
        <v>23</v>
      </c>
      <c r="F369" s="209" t="s">
        <v>216</v>
      </c>
      <c r="G369" s="206"/>
      <c r="H369" s="208" t="s">
        <v>23</v>
      </c>
      <c r="I369" s="210"/>
      <c r="J369" s="206"/>
      <c r="K369" s="206"/>
      <c r="L369" s="211"/>
      <c r="M369" s="212"/>
      <c r="N369" s="213"/>
      <c r="O369" s="213"/>
      <c r="P369" s="213"/>
      <c r="Q369" s="213"/>
      <c r="R369" s="213"/>
      <c r="S369" s="213"/>
      <c r="T369" s="214"/>
      <c r="AT369" s="215" t="s">
        <v>149</v>
      </c>
      <c r="AU369" s="215" t="s">
        <v>82</v>
      </c>
      <c r="AV369" s="11" t="s">
        <v>80</v>
      </c>
      <c r="AW369" s="11" t="s">
        <v>36</v>
      </c>
      <c r="AX369" s="11" t="s">
        <v>73</v>
      </c>
      <c r="AY369" s="215" t="s">
        <v>140</v>
      </c>
    </row>
    <row r="370" spans="2:51" s="12" customFormat="1" ht="13.5">
      <c r="B370" s="216"/>
      <c r="C370" s="217"/>
      <c r="D370" s="207" t="s">
        <v>149</v>
      </c>
      <c r="E370" s="218" t="s">
        <v>23</v>
      </c>
      <c r="F370" s="219" t="s">
        <v>401</v>
      </c>
      <c r="G370" s="217"/>
      <c r="H370" s="220">
        <v>126.5</v>
      </c>
      <c r="I370" s="221"/>
      <c r="J370" s="217"/>
      <c r="K370" s="217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149</v>
      </c>
      <c r="AU370" s="226" t="s">
        <v>82</v>
      </c>
      <c r="AV370" s="12" t="s">
        <v>82</v>
      </c>
      <c r="AW370" s="12" t="s">
        <v>36</v>
      </c>
      <c r="AX370" s="12" t="s">
        <v>73</v>
      </c>
      <c r="AY370" s="226" t="s">
        <v>140</v>
      </c>
    </row>
    <row r="371" spans="2:51" s="12" customFormat="1" ht="13.5">
      <c r="B371" s="216"/>
      <c r="C371" s="217"/>
      <c r="D371" s="207" t="s">
        <v>149</v>
      </c>
      <c r="E371" s="218" t="s">
        <v>23</v>
      </c>
      <c r="F371" s="219" t="s">
        <v>402</v>
      </c>
      <c r="G371" s="217"/>
      <c r="H371" s="220">
        <v>151.571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149</v>
      </c>
      <c r="AU371" s="226" t="s">
        <v>82</v>
      </c>
      <c r="AV371" s="12" t="s">
        <v>82</v>
      </c>
      <c r="AW371" s="12" t="s">
        <v>36</v>
      </c>
      <c r="AX371" s="12" t="s">
        <v>73</v>
      </c>
      <c r="AY371" s="226" t="s">
        <v>140</v>
      </c>
    </row>
    <row r="372" spans="2:51" s="12" customFormat="1" ht="13.5">
      <c r="B372" s="216"/>
      <c r="C372" s="217"/>
      <c r="D372" s="207" t="s">
        <v>149</v>
      </c>
      <c r="E372" s="218" t="s">
        <v>23</v>
      </c>
      <c r="F372" s="219" t="s">
        <v>403</v>
      </c>
      <c r="G372" s="217"/>
      <c r="H372" s="220">
        <v>161.5</v>
      </c>
      <c r="I372" s="221"/>
      <c r="J372" s="217"/>
      <c r="K372" s="217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149</v>
      </c>
      <c r="AU372" s="226" t="s">
        <v>82</v>
      </c>
      <c r="AV372" s="12" t="s">
        <v>82</v>
      </c>
      <c r="AW372" s="12" t="s">
        <v>36</v>
      </c>
      <c r="AX372" s="12" t="s">
        <v>73</v>
      </c>
      <c r="AY372" s="226" t="s">
        <v>140</v>
      </c>
    </row>
    <row r="373" spans="2:51" s="12" customFormat="1" ht="13.5">
      <c r="B373" s="216"/>
      <c r="C373" s="217"/>
      <c r="D373" s="207" t="s">
        <v>149</v>
      </c>
      <c r="E373" s="218" t="s">
        <v>23</v>
      </c>
      <c r="F373" s="219" t="s">
        <v>404</v>
      </c>
      <c r="G373" s="217"/>
      <c r="H373" s="220">
        <v>168</v>
      </c>
      <c r="I373" s="221"/>
      <c r="J373" s="217"/>
      <c r="K373" s="217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149</v>
      </c>
      <c r="AU373" s="226" t="s">
        <v>82</v>
      </c>
      <c r="AV373" s="12" t="s">
        <v>82</v>
      </c>
      <c r="AW373" s="12" t="s">
        <v>36</v>
      </c>
      <c r="AX373" s="12" t="s">
        <v>73</v>
      </c>
      <c r="AY373" s="226" t="s">
        <v>140</v>
      </c>
    </row>
    <row r="374" spans="2:51" s="12" customFormat="1" ht="13.5">
      <c r="B374" s="216"/>
      <c r="C374" s="217"/>
      <c r="D374" s="207" t="s">
        <v>149</v>
      </c>
      <c r="E374" s="218" t="s">
        <v>23</v>
      </c>
      <c r="F374" s="219" t="s">
        <v>405</v>
      </c>
      <c r="G374" s="217"/>
      <c r="H374" s="220">
        <v>139.96799999999999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149</v>
      </c>
      <c r="AU374" s="226" t="s">
        <v>82</v>
      </c>
      <c r="AV374" s="12" t="s">
        <v>82</v>
      </c>
      <c r="AW374" s="12" t="s">
        <v>36</v>
      </c>
      <c r="AX374" s="12" t="s">
        <v>73</v>
      </c>
      <c r="AY374" s="226" t="s">
        <v>140</v>
      </c>
    </row>
    <row r="375" spans="2:51" s="12" customFormat="1" ht="13.5">
      <c r="B375" s="216"/>
      <c r="C375" s="217"/>
      <c r="D375" s="207" t="s">
        <v>149</v>
      </c>
      <c r="E375" s="218" t="s">
        <v>23</v>
      </c>
      <c r="F375" s="219" t="s">
        <v>406</v>
      </c>
      <c r="G375" s="217"/>
      <c r="H375" s="220">
        <v>15.939</v>
      </c>
      <c r="I375" s="221"/>
      <c r="J375" s="217"/>
      <c r="K375" s="217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149</v>
      </c>
      <c r="AU375" s="226" t="s">
        <v>82</v>
      </c>
      <c r="AV375" s="12" t="s">
        <v>82</v>
      </c>
      <c r="AW375" s="12" t="s">
        <v>36</v>
      </c>
      <c r="AX375" s="12" t="s">
        <v>73</v>
      </c>
      <c r="AY375" s="226" t="s">
        <v>140</v>
      </c>
    </row>
    <row r="376" spans="2:51" s="11" customFormat="1" ht="13.5">
      <c r="B376" s="205"/>
      <c r="C376" s="206"/>
      <c r="D376" s="207" t="s">
        <v>149</v>
      </c>
      <c r="E376" s="208" t="s">
        <v>23</v>
      </c>
      <c r="F376" s="209" t="s">
        <v>407</v>
      </c>
      <c r="G376" s="206"/>
      <c r="H376" s="208" t="s">
        <v>23</v>
      </c>
      <c r="I376" s="210"/>
      <c r="J376" s="206"/>
      <c r="K376" s="206"/>
      <c r="L376" s="211"/>
      <c r="M376" s="212"/>
      <c r="N376" s="213"/>
      <c r="O376" s="213"/>
      <c r="P376" s="213"/>
      <c r="Q376" s="213"/>
      <c r="R376" s="213"/>
      <c r="S376" s="213"/>
      <c r="T376" s="214"/>
      <c r="AT376" s="215" t="s">
        <v>149</v>
      </c>
      <c r="AU376" s="215" t="s">
        <v>82</v>
      </c>
      <c r="AV376" s="11" t="s">
        <v>80</v>
      </c>
      <c r="AW376" s="11" t="s">
        <v>36</v>
      </c>
      <c r="AX376" s="11" t="s">
        <v>73</v>
      </c>
      <c r="AY376" s="215" t="s">
        <v>140</v>
      </c>
    </row>
    <row r="377" spans="2:51" s="12" customFormat="1" ht="13.5">
      <c r="B377" s="216"/>
      <c r="C377" s="217"/>
      <c r="D377" s="207" t="s">
        <v>149</v>
      </c>
      <c r="E377" s="218" t="s">
        <v>23</v>
      </c>
      <c r="F377" s="219" t="s">
        <v>408</v>
      </c>
      <c r="G377" s="217"/>
      <c r="H377" s="220">
        <v>88.421999999999997</v>
      </c>
      <c r="I377" s="221"/>
      <c r="J377" s="217"/>
      <c r="K377" s="217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149</v>
      </c>
      <c r="AU377" s="226" t="s">
        <v>82</v>
      </c>
      <c r="AV377" s="12" t="s">
        <v>82</v>
      </c>
      <c r="AW377" s="12" t="s">
        <v>36</v>
      </c>
      <c r="AX377" s="12" t="s">
        <v>73</v>
      </c>
      <c r="AY377" s="226" t="s">
        <v>140</v>
      </c>
    </row>
    <row r="378" spans="2:51" s="12" customFormat="1" ht="13.5">
      <c r="B378" s="216"/>
      <c r="C378" s="217"/>
      <c r="D378" s="207" t="s">
        <v>149</v>
      </c>
      <c r="E378" s="218" t="s">
        <v>23</v>
      </c>
      <c r="F378" s="219" t="s">
        <v>409</v>
      </c>
      <c r="G378" s="217"/>
      <c r="H378" s="220">
        <v>73.444999999999993</v>
      </c>
      <c r="I378" s="221"/>
      <c r="J378" s="217"/>
      <c r="K378" s="217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149</v>
      </c>
      <c r="AU378" s="226" t="s">
        <v>82</v>
      </c>
      <c r="AV378" s="12" t="s">
        <v>82</v>
      </c>
      <c r="AW378" s="12" t="s">
        <v>36</v>
      </c>
      <c r="AX378" s="12" t="s">
        <v>73</v>
      </c>
      <c r="AY378" s="226" t="s">
        <v>140</v>
      </c>
    </row>
    <row r="379" spans="2:51" s="12" customFormat="1" ht="13.5">
      <c r="B379" s="216"/>
      <c r="C379" s="217"/>
      <c r="D379" s="207" t="s">
        <v>149</v>
      </c>
      <c r="E379" s="218" t="s">
        <v>23</v>
      </c>
      <c r="F379" s="219" t="s">
        <v>410</v>
      </c>
      <c r="G379" s="217"/>
      <c r="H379" s="220">
        <v>95.352000000000004</v>
      </c>
      <c r="I379" s="221"/>
      <c r="J379" s="217"/>
      <c r="K379" s="217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149</v>
      </c>
      <c r="AU379" s="226" t="s">
        <v>82</v>
      </c>
      <c r="AV379" s="12" t="s">
        <v>82</v>
      </c>
      <c r="AW379" s="12" t="s">
        <v>36</v>
      </c>
      <c r="AX379" s="12" t="s">
        <v>73</v>
      </c>
      <c r="AY379" s="226" t="s">
        <v>140</v>
      </c>
    </row>
    <row r="380" spans="2:51" s="12" customFormat="1" ht="13.5">
      <c r="B380" s="216"/>
      <c r="C380" s="217"/>
      <c r="D380" s="207" t="s">
        <v>149</v>
      </c>
      <c r="E380" s="218" t="s">
        <v>23</v>
      </c>
      <c r="F380" s="219" t="s">
        <v>411</v>
      </c>
      <c r="G380" s="217"/>
      <c r="H380" s="220">
        <v>117.64700000000001</v>
      </c>
      <c r="I380" s="221"/>
      <c r="J380" s="217"/>
      <c r="K380" s="217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149</v>
      </c>
      <c r="AU380" s="226" t="s">
        <v>82</v>
      </c>
      <c r="AV380" s="12" t="s">
        <v>82</v>
      </c>
      <c r="AW380" s="12" t="s">
        <v>36</v>
      </c>
      <c r="AX380" s="12" t="s">
        <v>73</v>
      </c>
      <c r="AY380" s="226" t="s">
        <v>140</v>
      </c>
    </row>
    <row r="381" spans="2:51" s="12" customFormat="1" ht="13.5">
      <c r="B381" s="216"/>
      <c r="C381" s="217"/>
      <c r="D381" s="207" t="s">
        <v>149</v>
      </c>
      <c r="E381" s="218" t="s">
        <v>23</v>
      </c>
      <c r="F381" s="219" t="s">
        <v>412</v>
      </c>
      <c r="G381" s="217"/>
      <c r="H381" s="220">
        <v>31.7</v>
      </c>
      <c r="I381" s="221"/>
      <c r="J381" s="217"/>
      <c r="K381" s="217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149</v>
      </c>
      <c r="AU381" s="226" t="s">
        <v>82</v>
      </c>
      <c r="AV381" s="12" t="s">
        <v>82</v>
      </c>
      <c r="AW381" s="12" t="s">
        <v>36</v>
      </c>
      <c r="AX381" s="12" t="s">
        <v>73</v>
      </c>
      <c r="AY381" s="226" t="s">
        <v>140</v>
      </c>
    </row>
    <row r="382" spans="2:51" s="12" customFormat="1" ht="13.5">
      <c r="B382" s="216"/>
      <c r="C382" s="217"/>
      <c r="D382" s="207" t="s">
        <v>149</v>
      </c>
      <c r="E382" s="218" t="s">
        <v>23</v>
      </c>
      <c r="F382" s="219" t="s">
        <v>413</v>
      </c>
      <c r="G382" s="217"/>
      <c r="H382" s="220">
        <v>95.6</v>
      </c>
      <c r="I382" s="221"/>
      <c r="J382" s="217"/>
      <c r="K382" s="217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149</v>
      </c>
      <c r="AU382" s="226" t="s">
        <v>82</v>
      </c>
      <c r="AV382" s="12" t="s">
        <v>82</v>
      </c>
      <c r="AW382" s="12" t="s">
        <v>36</v>
      </c>
      <c r="AX382" s="12" t="s">
        <v>73</v>
      </c>
      <c r="AY382" s="226" t="s">
        <v>140</v>
      </c>
    </row>
    <row r="383" spans="2:51" s="11" customFormat="1" ht="13.5">
      <c r="B383" s="205"/>
      <c r="C383" s="206"/>
      <c r="D383" s="207" t="s">
        <v>149</v>
      </c>
      <c r="E383" s="208" t="s">
        <v>23</v>
      </c>
      <c r="F383" s="209" t="s">
        <v>329</v>
      </c>
      <c r="G383" s="206"/>
      <c r="H383" s="208" t="s">
        <v>23</v>
      </c>
      <c r="I383" s="210"/>
      <c r="J383" s="206"/>
      <c r="K383" s="206"/>
      <c r="L383" s="211"/>
      <c r="M383" s="212"/>
      <c r="N383" s="213"/>
      <c r="O383" s="213"/>
      <c r="P383" s="213"/>
      <c r="Q383" s="213"/>
      <c r="R383" s="213"/>
      <c r="S383" s="213"/>
      <c r="T383" s="214"/>
      <c r="AT383" s="215" t="s">
        <v>149</v>
      </c>
      <c r="AU383" s="215" t="s">
        <v>82</v>
      </c>
      <c r="AV383" s="11" t="s">
        <v>80</v>
      </c>
      <c r="AW383" s="11" t="s">
        <v>36</v>
      </c>
      <c r="AX383" s="11" t="s">
        <v>73</v>
      </c>
      <c r="AY383" s="215" t="s">
        <v>140</v>
      </c>
    </row>
    <row r="384" spans="2:51" s="12" customFormat="1" ht="13.5">
      <c r="B384" s="216"/>
      <c r="C384" s="217"/>
      <c r="D384" s="207" t="s">
        <v>149</v>
      </c>
      <c r="E384" s="218" t="s">
        <v>23</v>
      </c>
      <c r="F384" s="219" t="s">
        <v>414</v>
      </c>
      <c r="G384" s="217"/>
      <c r="H384" s="220">
        <v>71.236999999999995</v>
      </c>
      <c r="I384" s="221"/>
      <c r="J384" s="217"/>
      <c r="K384" s="217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149</v>
      </c>
      <c r="AU384" s="226" t="s">
        <v>82</v>
      </c>
      <c r="AV384" s="12" t="s">
        <v>82</v>
      </c>
      <c r="AW384" s="12" t="s">
        <v>36</v>
      </c>
      <c r="AX384" s="12" t="s">
        <v>73</v>
      </c>
      <c r="AY384" s="226" t="s">
        <v>140</v>
      </c>
    </row>
    <row r="385" spans="2:65" s="11" customFormat="1" ht="13.5">
      <c r="B385" s="205"/>
      <c r="C385" s="206"/>
      <c r="D385" s="207" t="s">
        <v>149</v>
      </c>
      <c r="E385" s="208" t="s">
        <v>23</v>
      </c>
      <c r="F385" s="209" t="s">
        <v>391</v>
      </c>
      <c r="G385" s="206"/>
      <c r="H385" s="208" t="s">
        <v>23</v>
      </c>
      <c r="I385" s="210"/>
      <c r="J385" s="206"/>
      <c r="K385" s="206"/>
      <c r="L385" s="211"/>
      <c r="M385" s="212"/>
      <c r="N385" s="213"/>
      <c r="O385" s="213"/>
      <c r="P385" s="213"/>
      <c r="Q385" s="213"/>
      <c r="R385" s="213"/>
      <c r="S385" s="213"/>
      <c r="T385" s="214"/>
      <c r="AT385" s="215" t="s">
        <v>149</v>
      </c>
      <c r="AU385" s="215" t="s">
        <v>82</v>
      </c>
      <c r="AV385" s="11" t="s">
        <v>80</v>
      </c>
      <c r="AW385" s="11" t="s">
        <v>36</v>
      </c>
      <c r="AX385" s="11" t="s">
        <v>73</v>
      </c>
      <c r="AY385" s="215" t="s">
        <v>140</v>
      </c>
    </row>
    <row r="386" spans="2:65" s="12" customFormat="1" ht="13.5">
      <c r="B386" s="216"/>
      <c r="C386" s="217"/>
      <c r="D386" s="207" t="s">
        <v>149</v>
      </c>
      <c r="E386" s="218" t="s">
        <v>23</v>
      </c>
      <c r="F386" s="219" t="s">
        <v>415</v>
      </c>
      <c r="G386" s="217"/>
      <c r="H386" s="220">
        <v>27.388999999999999</v>
      </c>
      <c r="I386" s="221"/>
      <c r="J386" s="217"/>
      <c r="K386" s="217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149</v>
      </c>
      <c r="AU386" s="226" t="s">
        <v>82</v>
      </c>
      <c r="AV386" s="12" t="s">
        <v>82</v>
      </c>
      <c r="AW386" s="12" t="s">
        <v>36</v>
      </c>
      <c r="AX386" s="12" t="s">
        <v>73</v>
      </c>
      <c r="AY386" s="226" t="s">
        <v>140</v>
      </c>
    </row>
    <row r="387" spans="2:65" s="12" customFormat="1" ht="13.5">
      <c r="B387" s="216"/>
      <c r="C387" s="217"/>
      <c r="D387" s="207" t="s">
        <v>149</v>
      </c>
      <c r="E387" s="218" t="s">
        <v>23</v>
      </c>
      <c r="F387" s="219" t="s">
        <v>416</v>
      </c>
      <c r="G387" s="217"/>
      <c r="H387" s="220">
        <v>20.52</v>
      </c>
      <c r="I387" s="221"/>
      <c r="J387" s="217"/>
      <c r="K387" s="217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149</v>
      </c>
      <c r="AU387" s="226" t="s">
        <v>82</v>
      </c>
      <c r="AV387" s="12" t="s">
        <v>82</v>
      </c>
      <c r="AW387" s="12" t="s">
        <v>36</v>
      </c>
      <c r="AX387" s="12" t="s">
        <v>73</v>
      </c>
      <c r="AY387" s="226" t="s">
        <v>140</v>
      </c>
    </row>
    <row r="388" spans="2:65" s="11" customFormat="1" ht="13.5">
      <c r="B388" s="205"/>
      <c r="C388" s="206"/>
      <c r="D388" s="207" t="s">
        <v>149</v>
      </c>
      <c r="E388" s="208" t="s">
        <v>23</v>
      </c>
      <c r="F388" s="209" t="s">
        <v>417</v>
      </c>
      <c r="G388" s="206"/>
      <c r="H388" s="208" t="s">
        <v>23</v>
      </c>
      <c r="I388" s="210"/>
      <c r="J388" s="206"/>
      <c r="K388" s="206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149</v>
      </c>
      <c r="AU388" s="215" t="s">
        <v>82</v>
      </c>
      <c r="AV388" s="11" t="s">
        <v>80</v>
      </c>
      <c r="AW388" s="11" t="s">
        <v>36</v>
      </c>
      <c r="AX388" s="11" t="s">
        <v>73</v>
      </c>
      <c r="AY388" s="215" t="s">
        <v>140</v>
      </c>
    </row>
    <row r="389" spans="2:65" s="12" customFormat="1" ht="13.5">
      <c r="B389" s="216"/>
      <c r="C389" s="217"/>
      <c r="D389" s="207" t="s">
        <v>149</v>
      </c>
      <c r="E389" s="218" t="s">
        <v>23</v>
      </c>
      <c r="F389" s="219" t="s">
        <v>418</v>
      </c>
      <c r="G389" s="217"/>
      <c r="H389" s="220">
        <v>25.83</v>
      </c>
      <c r="I389" s="221"/>
      <c r="J389" s="217"/>
      <c r="K389" s="217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149</v>
      </c>
      <c r="AU389" s="226" t="s">
        <v>82</v>
      </c>
      <c r="AV389" s="12" t="s">
        <v>82</v>
      </c>
      <c r="AW389" s="12" t="s">
        <v>36</v>
      </c>
      <c r="AX389" s="12" t="s">
        <v>73</v>
      </c>
      <c r="AY389" s="226" t="s">
        <v>140</v>
      </c>
    </row>
    <row r="390" spans="2:65" s="13" customFormat="1" ht="13.5">
      <c r="B390" s="227"/>
      <c r="C390" s="228"/>
      <c r="D390" s="207" t="s">
        <v>149</v>
      </c>
      <c r="E390" s="229" t="s">
        <v>23</v>
      </c>
      <c r="F390" s="230" t="s">
        <v>154</v>
      </c>
      <c r="G390" s="228"/>
      <c r="H390" s="231">
        <v>1410.62</v>
      </c>
      <c r="I390" s="232"/>
      <c r="J390" s="228"/>
      <c r="K390" s="228"/>
      <c r="L390" s="233"/>
      <c r="M390" s="234"/>
      <c r="N390" s="235"/>
      <c r="O390" s="235"/>
      <c r="P390" s="235"/>
      <c r="Q390" s="235"/>
      <c r="R390" s="235"/>
      <c r="S390" s="235"/>
      <c r="T390" s="236"/>
      <c r="AT390" s="237" t="s">
        <v>149</v>
      </c>
      <c r="AU390" s="237" t="s">
        <v>82</v>
      </c>
      <c r="AV390" s="13" t="s">
        <v>147</v>
      </c>
      <c r="AW390" s="13" t="s">
        <v>36</v>
      </c>
      <c r="AX390" s="13" t="s">
        <v>73</v>
      </c>
      <c r="AY390" s="237" t="s">
        <v>140</v>
      </c>
    </row>
    <row r="391" spans="2:65" s="12" customFormat="1" ht="13.5">
      <c r="B391" s="216"/>
      <c r="C391" s="217"/>
      <c r="D391" s="207" t="s">
        <v>149</v>
      </c>
      <c r="E391" s="218" t="s">
        <v>23</v>
      </c>
      <c r="F391" s="219" t="s">
        <v>439</v>
      </c>
      <c r="G391" s="217"/>
      <c r="H391" s="220">
        <v>352.65499999999997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149</v>
      </c>
      <c r="AU391" s="226" t="s">
        <v>82</v>
      </c>
      <c r="AV391" s="12" t="s">
        <v>82</v>
      </c>
      <c r="AW391" s="12" t="s">
        <v>36</v>
      </c>
      <c r="AX391" s="12" t="s">
        <v>80</v>
      </c>
      <c r="AY391" s="226" t="s">
        <v>140</v>
      </c>
    </row>
    <row r="392" spans="2:65" s="1" customFormat="1" ht="16.5" customHeight="1">
      <c r="B392" s="41"/>
      <c r="C392" s="193" t="s">
        <v>440</v>
      </c>
      <c r="D392" s="193" t="s">
        <v>142</v>
      </c>
      <c r="E392" s="194" t="s">
        <v>441</v>
      </c>
      <c r="F392" s="195" t="s">
        <v>442</v>
      </c>
      <c r="G392" s="196" t="s">
        <v>214</v>
      </c>
      <c r="H392" s="197">
        <v>100.223</v>
      </c>
      <c r="I392" s="198"/>
      <c r="J392" s="199">
        <f>ROUND(I392*H392,2)</f>
        <v>0</v>
      </c>
      <c r="K392" s="195" t="s">
        <v>146</v>
      </c>
      <c r="L392" s="61"/>
      <c r="M392" s="200" t="s">
        <v>23</v>
      </c>
      <c r="N392" s="201" t="s">
        <v>44</v>
      </c>
      <c r="O392" s="42"/>
      <c r="P392" s="202">
        <f>O392*H392</f>
        <v>0</v>
      </c>
      <c r="Q392" s="202">
        <v>0</v>
      </c>
      <c r="R392" s="202">
        <f>Q392*H392</f>
        <v>0</v>
      </c>
      <c r="S392" s="202">
        <v>0</v>
      </c>
      <c r="T392" s="203">
        <f>S392*H392</f>
        <v>0</v>
      </c>
      <c r="AR392" s="24" t="s">
        <v>147</v>
      </c>
      <c r="AT392" s="24" t="s">
        <v>142</v>
      </c>
      <c r="AU392" s="24" t="s">
        <v>82</v>
      </c>
      <c r="AY392" s="24" t="s">
        <v>140</v>
      </c>
      <c r="BE392" s="204">
        <f>IF(N392="základní",J392,0)</f>
        <v>0</v>
      </c>
      <c r="BF392" s="204">
        <f>IF(N392="snížená",J392,0)</f>
        <v>0</v>
      </c>
      <c r="BG392" s="204">
        <f>IF(N392="zákl. přenesená",J392,0)</f>
        <v>0</v>
      </c>
      <c r="BH392" s="204">
        <f>IF(N392="sníž. přenesená",J392,0)</f>
        <v>0</v>
      </c>
      <c r="BI392" s="204">
        <f>IF(N392="nulová",J392,0)</f>
        <v>0</v>
      </c>
      <c r="BJ392" s="24" t="s">
        <v>80</v>
      </c>
      <c r="BK392" s="204">
        <f>ROUND(I392*H392,2)</f>
        <v>0</v>
      </c>
      <c r="BL392" s="24" t="s">
        <v>147</v>
      </c>
      <c r="BM392" s="24" t="s">
        <v>443</v>
      </c>
    </row>
    <row r="393" spans="2:65" s="11" customFormat="1" ht="13.5">
      <c r="B393" s="205"/>
      <c r="C393" s="206"/>
      <c r="D393" s="207" t="s">
        <v>149</v>
      </c>
      <c r="E393" s="208" t="s">
        <v>23</v>
      </c>
      <c r="F393" s="209" t="s">
        <v>216</v>
      </c>
      <c r="G393" s="206"/>
      <c r="H393" s="208" t="s">
        <v>23</v>
      </c>
      <c r="I393" s="210"/>
      <c r="J393" s="206"/>
      <c r="K393" s="206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149</v>
      </c>
      <c r="AU393" s="215" t="s">
        <v>82</v>
      </c>
      <c r="AV393" s="11" t="s">
        <v>80</v>
      </c>
      <c r="AW393" s="11" t="s">
        <v>36</v>
      </c>
      <c r="AX393" s="11" t="s">
        <v>73</v>
      </c>
      <c r="AY393" s="215" t="s">
        <v>140</v>
      </c>
    </row>
    <row r="394" spans="2:65" s="12" customFormat="1" ht="13.5">
      <c r="B394" s="216"/>
      <c r="C394" s="217"/>
      <c r="D394" s="207" t="s">
        <v>149</v>
      </c>
      <c r="E394" s="218" t="s">
        <v>23</v>
      </c>
      <c r="F394" s="219" t="s">
        <v>424</v>
      </c>
      <c r="G394" s="217"/>
      <c r="H394" s="220">
        <v>198</v>
      </c>
      <c r="I394" s="221"/>
      <c r="J394" s="217"/>
      <c r="K394" s="217"/>
      <c r="L394" s="222"/>
      <c r="M394" s="223"/>
      <c r="N394" s="224"/>
      <c r="O394" s="224"/>
      <c r="P394" s="224"/>
      <c r="Q394" s="224"/>
      <c r="R394" s="224"/>
      <c r="S394" s="224"/>
      <c r="T394" s="225"/>
      <c r="AT394" s="226" t="s">
        <v>149</v>
      </c>
      <c r="AU394" s="226" t="s">
        <v>82</v>
      </c>
      <c r="AV394" s="12" t="s">
        <v>82</v>
      </c>
      <c r="AW394" s="12" t="s">
        <v>36</v>
      </c>
      <c r="AX394" s="12" t="s">
        <v>73</v>
      </c>
      <c r="AY394" s="226" t="s">
        <v>140</v>
      </c>
    </row>
    <row r="395" spans="2:65" s="12" customFormat="1" ht="13.5">
      <c r="B395" s="216"/>
      <c r="C395" s="217"/>
      <c r="D395" s="207" t="s">
        <v>149</v>
      </c>
      <c r="E395" s="218" t="s">
        <v>23</v>
      </c>
      <c r="F395" s="219" t="s">
        <v>425</v>
      </c>
      <c r="G395" s="217"/>
      <c r="H395" s="220">
        <v>158.91</v>
      </c>
      <c r="I395" s="221"/>
      <c r="J395" s="217"/>
      <c r="K395" s="217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149</v>
      </c>
      <c r="AU395" s="226" t="s">
        <v>82</v>
      </c>
      <c r="AV395" s="12" t="s">
        <v>82</v>
      </c>
      <c r="AW395" s="12" t="s">
        <v>36</v>
      </c>
      <c r="AX395" s="12" t="s">
        <v>73</v>
      </c>
      <c r="AY395" s="226" t="s">
        <v>140</v>
      </c>
    </row>
    <row r="396" spans="2:65" s="11" customFormat="1" ht="13.5">
      <c r="B396" s="205"/>
      <c r="C396" s="206"/>
      <c r="D396" s="207" t="s">
        <v>149</v>
      </c>
      <c r="E396" s="208" t="s">
        <v>23</v>
      </c>
      <c r="F396" s="209" t="s">
        <v>391</v>
      </c>
      <c r="G396" s="206"/>
      <c r="H396" s="208" t="s">
        <v>23</v>
      </c>
      <c r="I396" s="210"/>
      <c r="J396" s="206"/>
      <c r="K396" s="206"/>
      <c r="L396" s="211"/>
      <c r="M396" s="212"/>
      <c r="N396" s="213"/>
      <c r="O396" s="213"/>
      <c r="P396" s="213"/>
      <c r="Q396" s="213"/>
      <c r="R396" s="213"/>
      <c r="S396" s="213"/>
      <c r="T396" s="214"/>
      <c r="AT396" s="215" t="s">
        <v>149</v>
      </c>
      <c r="AU396" s="215" t="s">
        <v>82</v>
      </c>
      <c r="AV396" s="11" t="s">
        <v>80</v>
      </c>
      <c r="AW396" s="11" t="s">
        <v>36</v>
      </c>
      <c r="AX396" s="11" t="s">
        <v>73</v>
      </c>
      <c r="AY396" s="215" t="s">
        <v>140</v>
      </c>
    </row>
    <row r="397" spans="2:65" s="12" customFormat="1" ht="13.5">
      <c r="B397" s="216"/>
      <c r="C397" s="217"/>
      <c r="D397" s="207" t="s">
        <v>149</v>
      </c>
      <c r="E397" s="218" t="s">
        <v>23</v>
      </c>
      <c r="F397" s="219" t="s">
        <v>426</v>
      </c>
      <c r="G397" s="217"/>
      <c r="H397" s="220">
        <v>5.7309999999999999</v>
      </c>
      <c r="I397" s="221"/>
      <c r="J397" s="217"/>
      <c r="K397" s="217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149</v>
      </c>
      <c r="AU397" s="226" t="s">
        <v>82</v>
      </c>
      <c r="AV397" s="12" t="s">
        <v>82</v>
      </c>
      <c r="AW397" s="12" t="s">
        <v>36</v>
      </c>
      <c r="AX397" s="12" t="s">
        <v>73</v>
      </c>
      <c r="AY397" s="226" t="s">
        <v>140</v>
      </c>
    </row>
    <row r="398" spans="2:65" s="11" customFormat="1" ht="13.5">
      <c r="B398" s="205"/>
      <c r="C398" s="206"/>
      <c r="D398" s="207" t="s">
        <v>149</v>
      </c>
      <c r="E398" s="208" t="s">
        <v>23</v>
      </c>
      <c r="F398" s="209" t="s">
        <v>427</v>
      </c>
      <c r="G398" s="206"/>
      <c r="H398" s="208" t="s">
        <v>23</v>
      </c>
      <c r="I398" s="210"/>
      <c r="J398" s="206"/>
      <c r="K398" s="206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149</v>
      </c>
      <c r="AU398" s="215" t="s">
        <v>82</v>
      </c>
      <c r="AV398" s="11" t="s">
        <v>80</v>
      </c>
      <c r="AW398" s="11" t="s">
        <v>36</v>
      </c>
      <c r="AX398" s="11" t="s">
        <v>73</v>
      </c>
      <c r="AY398" s="215" t="s">
        <v>140</v>
      </c>
    </row>
    <row r="399" spans="2:65" s="12" customFormat="1" ht="13.5">
      <c r="B399" s="216"/>
      <c r="C399" s="217"/>
      <c r="D399" s="207" t="s">
        <v>149</v>
      </c>
      <c r="E399" s="218" t="s">
        <v>23</v>
      </c>
      <c r="F399" s="219" t="s">
        <v>428</v>
      </c>
      <c r="G399" s="217"/>
      <c r="H399" s="220">
        <v>38.25</v>
      </c>
      <c r="I399" s="221"/>
      <c r="J399" s="217"/>
      <c r="K399" s="217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149</v>
      </c>
      <c r="AU399" s="226" t="s">
        <v>82</v>
      </c>
      <c r="AV399" s="12" t="s">
        <v>82</v>
      </c>
      <c r="AW399" s="12" t="s">
        <v>36</v>
      </c>
      <c r="AX399" s="12" t="s">
        <v>73</v>
      </c>
      <c r="AY399" s="226" t="s">
        <v>140</v>
      </c>
    </row>
    <row r="400" spans="2:65" s="13" customFormat="1" ht="13.5">
      <c r="B400" s="227"/>
      <c r="C400" s="228"/>
      <c r="D400" s="207" t="s">
        <v>149</v>
      </c>
      <c r="E400" s="229" t="s">
        <v>23</v>
      </c>
      <c r="F400" s="230" t="s">
        <v>154</v>
      </c>
      <c r="G400" s="228"/>
      <c r="H400" s="231">
        <v>400.89100000000002</v>
      </c>
      <c r="I400" s="232"/>
      <c r="J400" s="228"/>
      <c r="K400" s="228"/>
      <c r="L400" s="233"/>
      <c r="M400" s="234"/>
      <c r="N400" s="235"/>
      <c r="O400" s="235"/>
      <c r="P400" s="235"/>
      <c r="Q400" s="235"/>
      <c r="R400" s="235"/>
      <c r="S400" s="235"/>
      <c r="T400" s="236"/>
      <c r="AT400" s="237" t="s">
        <v>149</v>
      </c>
      <c r="AU400" s="237" t="s">
        <v>82</v>
      </c>
      <c r="AV400" s="13" t="s">
        <v>147</v>
      </c>
      <c r="AW400" s="13" t="s">
        <v>36</v>
      </c>
      <c r="AX400" s="13" t="s">
        <v>73</v>
      </c>
      <c r="AY400" s="237" t="s">
        <v>140</v>
      </c>
    </row>
    <row r="401" spans="2:65" s="12" customFormat="1" ht="13.5">
      <c r="B401" s="216"/>
      <c r="C401" s="217"/>
      <c r="D401" s="207" t="s">
        <v>149</v>
      </c>
      <c r="E401" s="218" t="s">
        <v>23</v>
      </c>
      <c r="F401" s="219" t="s">
        <v>444</v>
      </c>
      <c r="G401" s="217"/>
      <c r="H401" s="220">
        <v>100.223</v>
      </c>
      <c r="I401" s="221"/>
      <c r="J401" s="217"/>
      <c r="K401" s="217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149</v>
      </c>
      <c r="AU401" s="226" t="s">
        <v>82</v>
      </c>
      <c r="AV401" s="12" t="s">
        <v>82</v>
      </c>
      <c r="AW401" s="12" t="s">
        <v>36</v>
      </c>
      <c r="AX401" s="12" t="s">
        <v>80</v>
      </c>
      <c r="AY401" s="226" t="s">
        <v>140</v>
      </c>
    </row>
    <row r="402" spans="2:65" s="1" customFormat="1" ht="16.5" customHeight="1">
      <c r="B402" s="41"/>
      <c r="C402" s="193" t="s">
        <v>445</v>
      </c>
      <c r="D402" s="193" t="s">
        <v>142</v>
      </c>
      <c r="E402" s="194" t="s">
        <v>446</v>
      </c>
      <c r="F402" s="195" t="s">
        <v>447</v>
      </c>
      <c r="G402" s="196" t="s">
        <v>214</v>
      </c>
      <c r="H402" s="197">
        <v>2352.7460000000001</v>
      </c>
      <c r="I402" s="198"/>
      <c r="J402" s="199">
        <f>ROUND(I402*H402,2)</f>
        <v>0</v>
      </c>
      <c r="K402" s="195" t="s">
        <v>146</v>
      </c>
      <c r="L402" s="61"/>
      <c r="M402" s="200" t="s">
        <v>23</v>
      </c>
      <c r="N402" s="201" t="s">
        <v>44</v>
      </c>
      <c r="O402" s="42"/>
      <c r="P402" s="202">
        <f>O402*H402</f>
        <v>0</v>
      </c>
      <c r="Q402" s="202">
        <v>0</v>
      </c>
      <c r="R402" s="202">
        <f>Q402*H402</f>
        <v>0</v>
      </c>
      <c r="S402" s="202">
        <v>0</v>
      </c>
      <c r="T402" s="203">
        <f>S402*H402</f>
        <v>0</v>
      </c>
      <c r="AR402" s="24" t="s">
        <v>147</v>
      </c>
      <c r="AT402" s="24" t="s">
        <v>142</v>
      </c>
      <c r="AU402" s="24" t="s">
        <v>82</v>
      </c>
      <c r="AY402" s="24" t="s">
        <v>140</v>
      </c>
      <c r="BE402" s="204">
        <f>IF(N402="základní",J402,0)</f>
        <v>0</v>
      </c>
      <c r="BF402" s="204">
        <f>IF(N402="snížená",J402,0)</f>
        <v>0</v>
      </c>
      <c r="BG402" s="204">
        <f>IF(N402="zákl. přenesená",J402,0)</f>
        <v>0</v>
      </c>
      <c r="BH402" s="204">
        <f>IF(N402="sníž. přenesená",J402,0)</f>
        <v>0</v>
      </c>
      <c r="BI402" s="204">
        <f>IF(N402="nulová",J402,0)</f>
        <v>0</v>
      </c>
      <c r="BJ402" s="24" t="s">
        <v>80</v>
      </c>
      <c r="BK402" s="204">
        <f>ROUND(I402*H402,2)</f>
        <v>0</v>
      </c>
      <c r="BL402" s="24" t="s">
        <v>147</v>
      </c>
      <c r="BM402" s="24" t="s">
        <v>448</v>
      </c>
    </row>
    <row r="403" spans="2:65" s="12" customFormat="1" ht="13.5">
      <c r="B403" s="216"/>
      <c r="C403" s="217"/>
      <c r="D403" s="207" t="s">
        <v>149</v>
      </c>
      <c r="E403" s="218" t="s">
        <v>23</v>
      </c>
      <c r="F403" s="219" t="s">
        <v>449</v>
      </c>
      <c r="G403" s="217"/>
      <c r="H403" s="220">
        <v>2352.7460000000001</v>
      </c>
      <c r="I403" s="221"/>
      <c r="J403" s="217"/>
      <c r="K403" s="217"/>
      <c r="L403" s="222"/>
      <c r="M403" s="223"/>
      <c r="N403" s="224"/>
      <c r="O403" s="224"/>
      <c r="P403" s="224"/>
      <c r="Q403" s="224"/>
      <c r="R403" s="224"/>
      <c r="S403" s="224"/>
      <c r="T403" s="225"/>
      <c r="AT403" s="226" t="s">
        <v>149</v>
      </c>
      <c r="AU403" s="226" t="s">
        <v>82</v>
      </c>
      <c r="AV403" s="12" t="s">
        <v>82</v>
      </c>
      <c r="AW403" s="12" t="s">
        <v>36</v>
      </c>
      <c r="AX403" s="12" t="s">
        <v>80</v>
      </c>
      <c r="AY403" s="226" t="s">
        <v>140</v>
      </c>
    </row>
    <row r="404" spans="2:65" s="1" customFormat="1" ht="25.5" customHeight="1">
      <c r="B404" s="41"/>
      <c r="C404" s="193" t="s">
        <v>450</v>
      </c>
      <c r="D404" s="193" t="s">
        <v>142</v>
      </c>
      <c r="E404" s="194" t="s">
        <v>451</v>
      </c>
      <c r="F404" s="195" t="s">
        <v>452</v>
      </c>
      <c r="G404" s="196" t="s">
        <v>214</v>
      </c>
      <c r="H404" s="197">
        <v>14116.476000000001</v>
      </c>
      <c r="I404" s="198"/>
      <c r="J404" s="199">
        <f>ROUND(I404*H404,2)</f>
        <v>0</v>
      </c>
      <c r="K404" s="195" t="s">
        <v>146</v>
      </c>
      <c r="L404" s="61"/>
      <c r="M404" s="200" t="s">
        <v>23</v>
      </c>
      <c r="N404" s="201" t="s">
        <v>44</v>
      </c>
      <c r="O404" s="42"/>
      <c r="P404" s="202">
        <f>O404*H404</f>
        <v>0</v>
      </c>
      <c r="Q404" s="202">
        <v>0</v>
      </c>
      <c r="R404" s="202">
        <f>Q404*H404</f>
        <v>0</v>
      </c>
      <c r="S404" s="202">
        <v>0</v>
      </c>
      <c r="T404" s="203">
        <f>S404*H404</f>
        <v>0</v>
      </c>
      <c r="AR404" s="24" t="s">
        <v>147</v>
      </c>
      <c r="AT404" s="24" t="s">
        <v>142</v>
      </c>
      <c r="AU404" s="24" t="s">
        <v>82</v>
      </c>
      <c r="AY404" s="24" t="s">
        <v>140</v>
      </c>
      <c r="BE404" s="204">
        <f>IF(N404="základní",J404,0)</f>
        <v>0</v>
      </c>
      <c r="BF404" s="204">
        <f>IF(N404="snížená",J404,0)</f>
        <v>0</v>
      </c>
      <c r="BG404" s="204">
        <f>IF(N404="zákl. přenesená",J404,0)</f>
        <v>0</v>
      </c>
      <c r="BH404" s="204">
        <f>IF(N404="sníž. přenesená",J404,0)</f>
        <v>0</v>
      </c>
      <c r="BI404" s="204">
        <f>IF(N404="nulová",J404,0)</f>
        <v>0</v>
      </c>
      <c r="BJ404" s="24" t="s">
        <v>80</v>
      </c>
      <c r="BK404" s="204">
        <f>ROUND(I404*H404,2)</f>
        <v>0</v>
      </c>
      <c r="BL404" s="24" t="s">
        <v>147</v>
      </c>
      <c r="BM404" s="24" t="s">
        <v>453</v>
      </c>
    </row>
    <row r="405" spans="2:65" s="12" customFormat="1" ht="13.5">
      <c r="B405" s="216"/>
      <c r="C405" s="217"/>
      <c r="D405" s="207" t="s">
        <v>149</v>
      </c>
      <c r="E405" s="218" t="s">
        <v>23</v>
      </c>
      <c r="F405" s="219" t="s">
        <v>454</v>
      </c>
      <c r="G405" s="217"/>
      <c r="H405" s="220">
        <v>14116.476000000001</v>
      </c>
      <c r="I405" s="221"/>
      <c r="J405" s="217"/>
      <c r="K405" s="217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149</v>
      </c>
      <c r="AU405" s="226" t="s">
        <v>82</v>
      </c>
      <c r="AV405" s="12" t="s">
        <v>82</v>
      </c>
      <c r="AW405" s="12" t="s">
        <v>36</v>
      </c>
      <c r="AX405" s="12" t="s">
        <v>80</v>
      </c>
      <c r="AY405" s="226" t="s">
        <v>140</v>
      </c>
    </row>
    <row r="406" spans="2:65" s="1" customFormat="1" ht="16.5" customHeight="1">
      <c r="B406" s="41"/>
      <c r="C406" s="193" t="s">
        <v>455</v>
      </c>
      <c r="D406" s="193" t="s">
        <v>142</v>
      </c>
      <c r="E406" s="194" t="s">
        <v>456</v>
      </c>
      <c r="F406" s="195" t="s">
        <v>457</v>
      </c>
      <c r="G406" s="196" t="s">
        <v>214</v>
      </c>
      <c r="H406" s="197">
        <v>784.24900000000002</v>
      </c>
      <c r="I406" s="198"/>
      <c r="J406" s="199">
        <f>ROUND(I406*H406,2)</f>
        <v>0</v>
      </c>
      <c r="K406" s="195" t="s">
        <v>146</v>
      </c>
      <c r="L406" s="61"/>
      <c r="M406" s="200" t="s">
        <v>23</v>
      </c>
      <c r="N406" s="201" t="s">
        <v>44</v>
      </c>
      <c r="O406" s="42"/>
      <c r="P406" s="202">
        <f>O406*H406</f>
        <v>0</v>
      </c>
      <c r="Q406" s="202">
        <v>0</v>
      </c>
      <c r="R406" s="202">
        <f>Q406*H406</f>
        <v>0</v>
      </c>
      <c r="S406" s="202">
        <v>0</v>
      </c>
      <c r="T406" s="203">
        <f>S406*H406</f>
        <v>0</v>
      </c>
      <c r="AR406" s="24" t="s">
        <v>147</v>
      </c>
      <c r="AT406" s="24" t="s">
        <v>142</v>
      </c>
      <c r="AU406" s="24" t="s">
        <v>82</v>
      </c>
      <c r="AY406" s="24" t="s">
        <v>140</v>
      </c>
      <c r="BE406" s="204">
        <f>IF(N406="základní",J406,0)</f>
        <v>0</v>
      </c>
      <c r="BF406" s="204">
        <f>IF(N406="snížená",J406,0)</f>
        <v>0</v>
      </c>
      <c r="BG406" s="204">
        <f>IF(N406="zákl. přenesená",J406,0)</f>
        <v>0</v>
      </c>
      <c r="BH406" s="204">
        <f>IF(N406="sníž. přenesená",J406,0)</f>
        <v>0</v>
      </c>
      <c r="BI406" s="204">
        <f>IF(N406="nulová",J406,0)</f>
        <v>0</v>
      </c>
      <c r="BJ406" s="24" t="s">
        <v>80</v>
      </c>
      <c r="BK406" s="204">
        <f>ROUND(I406*H406,2)</f>
        <v>0</v>
      </c>
      <c r="BL406" s="24" t="s">
        <v>147</v>
      </c>
      <c r="BM406" s="24" t="s">
        <v>458</v>
      </c>
    </row>
    <row r="407" spans="2:65" s="12" customFormat="1" ht="13.5">
      <c r="B407" s="216"/>
      <c r="C407" s="217"/>
      <c r="D407" s="207" t="s">
        <v>149</v>
      </c>
      <c r="E407" s="218" t="s">
        <v>23</v>
      </c>
      <c r="F407" s="219" t="s">
        <v>459</v>
      </c>
      <c r="G407" s="217"/>
      <c r="H407" s="220">
        <v>784.24900000000002</v>
      </c>
      <c r="I407" s="221"/>
      <c r="J407" s="217"/>
      <c r="K407" s="217"/>
      <c r="L407" s="222"/>
      <c r="M407" s="223"/>
      <c r="N407" s="224"/>
      <c r="O407" s="224"/>
      <c r="P407" s="224"/>
      <c r="Q407" s="224"/>
      <c r="R407" s="224"/>
      <c r="S407" s="224"/>
      <c r="T407" s="225"/>
      <c r="AT407" s="226" t="s">
        <v>149</v>
      </c>
      <c r="AU407" s="226" t="s">
        <v>82</v>
      </c>
      <c r="AV407" s="12" t="s">
        <v>82</v>
      </c>
      <c r="AW407" s="12" t="s">
        <v>36</v>
      </c>
      <c r="AX407" s="12" t="s">
        <v>80</v>
      </c>
      <c r="AY407" s="226" t="s">
        <v>140</v>
      </c>
    </row>
    <row r="408" spans="2:65" s="1" customFormat="1" ht="25.5" customHeight="1">
      <c r="B408" s="41"/>
      <c r="C408" s="193" t="s">
        <v>460</v>
      </c>
      <c r="D408" s="193" t="s">
        <v>142</v>
      </c>
      <c r="E408" s="194" t="s">
        <v>461</v>
      </c>
      <c r="F408" s="195" t="s">
        <v>462</v>
      </c>
      <c r="G408" s="196" t="s">
        <v>214</v>
      </c>
      <c r="H408" s="197">
        <v>4705.4939999999997</v>
      </c>
      <c r="I408" s="198"/>
      <c r="J408" s="199">
        <f>ROUND(I408*H408,2)</f>
        <v>0</v>
      </c>
      <c r="K408" s="195" t="s">
        <v>146</v>
      </c>
      <c r="L408" s="61"/>
      <c r="M408" s="200" t="s">
        <v>23</v>
      </c>
      <c r="N408" s="201" t="s">
        <v>44</v>
      </c>
      <c r="O408" s="42"/>
      <c r="P408" s="202">
        <f>O408*H408</f>
        <v>0</v>
      </c>
      <c r="Q408" s="202">
        <v>0</v>
      </c>
      <c r="R408" s="202">
        <f>Q408*H408</f>
        <v>0</v>
      </c>
      <c r="S408" s="202">
        <v>0</v>
      </c>
      <c r="T408" s="203">
        <f>S408*H408</f>
        <v>0</v>
      </c>
      <c r="AR408" s="24" t="s">
        <v>147</v>
      </c>
      <c r="AT408" s="24" t="s">
        <v>142</v>
      </c>
      <c r="AU408" s="24" t="s">
        <v>82</v>
      </c>
      <c r="AY408" s="24" t="s">
        <v>140</v>
      </c>
      <c r="BE408" s="204">
        <f>IF(N408="základní",J408,0)</f>
        <v>0</v>
      </c>
      <c r="BF408" s="204">
        <f>IF(N408="snížená",J408,0)</f>
        <v>0</v>
      </c>
      <c r="BG408" s="204">
        <f>IF(N408="zákl. přenesená",J408,0)</f>
        <v>0</v>
      </c>
      <c r="BH408" s="204">
        <f>IF(N408="sníž. přenesená",J408,0)</f>
        <v>0</v>
      </c>
      <c r="BI408" s="204">
        <f>IF(N408="nulová",J408,0)</f>
        <v>0</v>
      </c>
      <c r="BJ408" s="24" t="s">
        <v>80</v>
      </c>
      <c r="BK408" s="204">
        <f>ROUND(I408*H408,2)</f>
        <v>0</v>
      </c>
      <c r="BL408" s="24" t="s">
        <v>147</v>
      </c>
      <c r="BM408" s="24" t="s">
        <v>463</v>
      </c>
    </row>
    <row r="409" spans="2:65" s="12" customFormat="1" ht="13.5">
      <c r="B409" s="216"/>
      <c r="C409" s="217"/>
      <c r="D409" s="207" t="s">
        <v>149</v>
      </c>
      <c r="E409" s="218" t="s">
        <v>23</v>
      </c>
      <c r="F409" s="219" t="s">
        <v>464</v>
      </c>
      <c r="G409" s="217"/>
      <c r="H409" s="220">
        <v>4705.4939999999997</v>
      </c>
      <c r="I409" s="221"/>
      <c r="J409" s="217"/>
      <c r="K409" s="217"/>
      <c r="L409" s="222"/>
      <c r="M409" s="223"/>
      <c r="N409" s="224"/>
      <c r="O409" s="224"/>
      <c r="P409" s="224"/>
      <c r="Q409" s="224"/>
      <c r="R409" s="224"/>
      <c r="S409" s="224"/>
      <c r="T409" s="225"/>
      <c r="AT409" s="226" t="s">
        <v>149</v>
      </c>
      <c r="AU409" s="226" t="s">
        <v>82</v>
      </c>
      <c r="AV409" s="12" t="s">
        <v>82</v>
      </c>
      <c r="AW409" s="12" t="s">
        <v>36</v>
      </c>
      <c r="AX409" s="12" t="s">
        <v>80</v>
      </c>
      <c r="AY409" s="226" t="s">
        <v>140</v>
      </c>
    </row>
    <row r="410" spans="2:65" s="1" customFormat="1" ht="16.5" customHeight="1">
      <c r="B410" s="41"/>
      <c r="C410" s="193" t="s">
        <v>465</v>
      </c>
      <c r="D410" s="193" t="s">
        <v>142</v>
      </c>
      <c r="E410" s="194" t="s">
        <v>466</v>
      </c>
      <c r="F410" s="195" t="s">
        <v>467</v>
      </c>
      <c r="G410" s="196" t="s">
        <v>214</v>
      </c>
      <c r="H410" s="197">
        <v>3136.9949999999999</v>
      </c>
      <c r="I410" s="198"/>
      <c r="J410" s="199">
        <f>ROUND(I410*H410,2)</f>
        <v>0</v>
      </c>
      <c r="K410" s="195" t="s">
        <v>146</v>
      </c>
      <c r="L410" s="61"/>
      <c r="M410" s="200" t="s">
        <v>23</v>
      </c>
      <c r="N410" s="201" t="s">
        <v>44</v>
      </c>
      <c r="O410" s="42"/>
      <c r="P410" s="202">
        <f>O410*H410</f>
        <v>0</v>
      </c>
      <c r="Q410" s="202">
        <v>0</v>
      </c>
      <c r="R410" s="202">
        <f>Q410*H410</f>
        <v>0</v>
      </c>
      <c r="S410" s="202">
        <v>0</v>
      </c>
      <c r="T410" s="203">
        <f>S410*H410</f>
        <v>0</v>
      </c>
      <c r="AR410" s="24" t="s">
        <v>147</v>
      </c>
      <c r="AT410" s="24" t="s">
        <v>142</v>
      </c>
      <c r="AU410" s="24" t="s">
        <v>82</v>
      </c>
      <c r="AY410" s="24" t="s">
        <v>140</v>
      </c>
      <c r="BE410" s="204">
        <f>IF(N410="základní",J410,0)</f>
        <v>0</v>
      </c>
      <c r="BF410" s="204">
        <f>IF(N410="snížená",J410,0)</f>
        <v>0</v>
      </c>
      <c r="BG410" s="204">
        <f>IF(N410="zákl. přenesená",J410,0)</f>
        <v>0</v>
      </c>
      <c r="BH410" s="204">
        <f>IF(N410="sníž. přenesená",J410,0)</f>
        <v>0</v>
      </c>
      <c r="BI410" s="204">
        <f>IF(N410="nulová",J410,0)</f>
        <v>0</v>
      </c>
      <c r="BJ410" s="24" t="s">
        <v>80</v>
      </c>
      <c r="BK410" s="204">
        <f>ROUND(I410*H410,2)</f>
        <v>0</v>
      </c>
      <c r="BL410" s="24" t="s">
        <v>147</v>
      </c>
      <c r="BM410" s="24" t="s">
        <v>468</v>
      </c>
    </row>
    <row r="411" spans="2:65" s="12" customFormat="1" ht="13.5">
      <c r="B411" s="216"/>
      <c r="C411" s="217"/>
      <c r="D411" s="207" t="s">
        <v>149</v>
      </c>
      <c r="E411" s="218" t="s">
        <v>23</v>
      </c>
      <c r="F411" s="219" t="s">
        <v>469</v>
      </c>
      <c r="G411" s="217"/>
      <c r="H411" s="220">
        <v>3136.9949999999999</v>
      </c>
      <c r="I411" s="221"/>
      <c r="J411" s="217"/>
      <c r="K411" s="217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149</v>
      </c>
      <c r="AU411" s="226" t="s">
        <v>82</v>
      </c>
      <c r="AV411" s="12" t="s">
        <v>82</v>
      </c>
      <c r="AW411" s="12" t="s">
        <v>36</v>
      </c>
      <c r="AX411" s="12" t="s">
        <v>80</v>
      </c>
      <c r="AY411" s="226" t="s">
        <v>140</v>
      </c>
    </row>
    <row r="412" spans="2:65" s="1" customFormat="1" ht="16.5" customHeight="1">
      <c r="B412" s="41"/>
      <c r="C412" s="193" t="s">
        <v>470</v>
      </c>
      <c r="D412" s="193" t="s">
        <v>142</v>
      </c>
      <c r="E412" s="194" t="s">
        <v>471</v>
      </c>
      <c r="F412" s="195" t="s">
        <v>472</v>
      </c>
      <c r="G412" s="196" t="s">
        <v>214</v>
      </c>
      <c r="H412" s="197">
        <v>2180.88</v>
      </c>
      <c r="I412" s="198"/>
      <c r="J412" s="199">
        <f>ROUND(I412*H412,2)</f>
        <v>0</v>
      </c>
      <c r="K412" s="195" t="s">
        <v>146</v>
      </c>
      <c r="L412" s="61"/>
      <c r="M412" s="200" t="s">
        <v>23</v>
      </c>
      <c r="N412" s="201" t="s">
        <v>44</v>
      </c>
      <c r="O412" s="42"/>
      <c r="P412" s="202">
        <f>O412*H412</f>
        <v>0</v>
      </c>
      <c r="Q412" s="202">
        <v>0</v>
      </c>
      <c r="R412" s="202">
        <f>Q412*H412</f>
        <v>0</v>
      </c>
      <c r="S412" s="202">
        <v>0</v>
      </c>
      <c r="T412" s="203">
        <f>S412*H412</f>
        <v>0</v>
      </c>
      <c r="AR412" s="24" t="s">
        <v>147</v>
      </c>
      <c r="AT412" s="24" t="s">
        <v>142</v>
      </c>
      <c r="AU412" s="24" t="s">
        <v>82</v>
      </c>
      <c r="AY412" s="24" t="s">
        <v>140</v>
      </c>
      <c r="BE412" s="204">
        <f>IF(N412="základní",J412,0)</f>
        <v>0</v>
      </c>
      <c r="BF412" s="204">
        <f>IF(N412="snížená",J412,0)</f>
        <v>0</v>
      </c>
      <c r="BG412" s="204">
        <f>IF(N412="zákl. přenesená",J412,0)</f>
        <v>0</v>
      </c>
      <c r="BH412" s="204">
        <f>IF(N412="sníž. přenesená",J412,0)</f>
        <v>0</v>
      </c>
      <c r="BI412" s="204">
        <f>IF(N412="nulová",J412,0)</f>
        <v>0</v>
      </c>
      <c r="BJ412" s="24" t="s">
        <v>80</v>
      </c>
      <c r="BK412" s="204">
        <f>ROUND(I412*H412,2)</f>
        <v>0</v>
      </c>
      <c r="BL412" s="24" t="s">
        <v>147</v>
      </c>
      <c r="BM412" s="24" t="s">
        <v>473</v>
      </c>
    </row>
    <row r="413" spans="2:65" s="11" customFormat="1" ht="13.5">
      <c r="B413" s="205"/>
      <c r="C413" s="206"/>
      <c r="D413" s="207" t="s">
        <v>149</v>
      </c>
      <c r="E413" s="208" t="s">
        <v>23</v>
      </c>
      <c r="F413" s="209" t="s">
        <v>474</v>
      </c>
      <c r="G413" s="206"/>
      <c r="H413" s="208" t="s">
        <v>23</v>
      </c>
      <c r="I413" s="210"/>
      <c r="J413" s="206"/>
      <c r="K413" s="206"/>
      <c r="L413" s="211"/>
      <c r="M413" s="212"/>
      <c r="N413" s="213"/>
      <c r="O413" s="213"/>
      <c r="P413" s="213"/>
      <c r="Q413" s="213"/>
      <c r="R413" s="213"/>
      <c r="S413" s="213"/>
      <c r="T413" s="214"/>
      <c r="AT413" s="215" t="s">
        <v>149</v>
      </c>
      <c r="AU413" s="215" t="s">
        <v>82</v>
      </c>
      <c r="AV413" s="11" t="s">
        <v>80</v>
      </c>
      <c r="AW413" s="11" t="s">
        <v>36</v>
      </c>
      <c r="AX413" s="11" t="s">
        <v>73</v>
      </c>
      <c r="AY413" s="215" t="s">
        <v>140</v>
      </c>
    </row>
    <row r="414" spans="2:65" s="11" customFormat="1" ht="13.5">
      <c r="B414" s="205"/>
      <c r="C414" s="206"/>
      <c r="D414" s="207" t="s">
        <v>149</v>
      </c>
      <c r="E414" s="208" t="s">
        <v>23</v>
      </c>
      <c r="F414" s="209" t="s">
        <v>475</v>
      </c>
      <c r="G414" s="206"/>
      <c r="H414" s="208" t="s">
        <v>23</v>
      </c>
      <c r="I414" s="210"/>
      <c r="J414" s="206"/>
      <c r="K414" s="206"/>
      <c r="L414" s="211"/>
      <c r="M414" s="212"/>
      <c r="N414" s="213"/>
      <c r="O414" s="213"/>
      <c r="P414" s="213"/>
      <c r="Q414" s="213"/>
      <c r="R414" s="213"/>
      <c r="S414" s="213"/>
      <c r="T414" s="214"/>
      <c r="AT414" s="215" t="s">
        <v>149</v>
      </c>
      <c r="AU414" s="215" t="s">
        <v>82</v>
      </c>
      <c r="AV414" s="11" t="s">
        <v>80</v>
      </c>
      <c r="AW414" s="11" t="s">
        <v>36</v>
      </c>
      <c r="AX414" s="11" t="s">
        <v>73</v>
      </c>
      <c r="AY414" s="215" t="s">
        <v>140</v>
      </c>
    </row>
    <row r="415" spans="2:65" s="12" customFormat="1" ht="13.5">
      <c r="B415" s="216"/>
      <c r="C415" s="217"/>
      <c r="D415" s="207" t="s">
        <v>149</v>
      </c>
      <c r="E415" s="218" t="s">
        <v>23</v>
      </c>
      <c r="F415" s="219" t="s">
        <v>476</v>
      </c>
      <c r="G415" s="217"/>
      <c r="H415" s="220">
        <v>810.49199999999996</v>
      </c>
      <c r="I415" s="221"/>
      <c r="J415" s="217"/>
      <c r="K415" s="217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149</v>
      </c>
      <c r="AU415" s="226" t="s">
        <v>82</v>
      </c>
      <c r="AV415" s="12" t="s">
        <v>82</v>
      </c>
      <c r="AW415" s="12" t="s">
        <v>36</v>
      </c>
      <c r="AX415" s="12" t="s">
        <v>73</v>
      </c>
      <c r="AY415" s="226" t="s">
        <v>140</v>
      </c>
    </row>
    <row r="416" spans="2:65" s="12" customFormat="1" ht="13.5">
      <c r="B416" s="216"/>
      <c r="C416" s="217"/>
      <c r="D416" s="207" t="s">
        <v>149</v>
      </c>
      <c r="E416" s="218" t="s">
        <v>23</v>
      </c>
      <c r="F416" s="219" t="s">
        <v>477</v>
      </c>
      <c r="G416" s="217"/>
      <c r="H416" s="220">
        <v>154.19999999999999</v>
      </c>
      <c r="I416" s="221"/>
      <c r="J416" s="217"/>
      <c r="K416" s="217"/>
      <c r="L416" s="222"/>
      <c r="M416" s="223"/>
      <c r="N416" s="224"/>
      <c r="O416" s="224"/>
      <c r="P416" s="224"/>
      <c r="Q416" s="224"/>
      <c r="R416" s="224"/>
      <c r="S416" s="224"/>
      <c r="T416" s="225"/>
      <c r="AT416" s="226" t="s">
        <v>149</v>
      </c>
      <c r="AU416" s="226" t="s">
        <v>82</v>
      </c>
      <c r="AV416" s="12" t="s">
        <v>82</v>
      </c>
      <c r="AW416" s="12" t="s">
        <v>36</v>
      </c>
      <c r="AX416" s="12" t="s">
        <v>73</v>
      </c>
      <c r="AY416" s="226" t="s">
        <v>140</v>
      </c>
    </row>
    <row r="417" spans="2:51" s="12" customFormat="1" ht="13.5">
      <c r="B417" s="216"/>
      <c r="C417" s="217"/>
      <c r="D417" s="207" t="s">
        <v>149</v>
      </c>
      <c r="E417" s="218" t="s">
        <v>23</v>
      </c>
      <c r="F417" s="219" t="s">
        <v>478</v>
      </c>
      <c r="G417" s="217"/>
      <c r="H417" s="220">
        <v>260.267</v>
      </c>
      <c r="I417" s="221"/>
      <c r="J417" s="217"/>
      <c r="K417" s="217"/>
      <c r="L417" s="222"/>
      <c r="M417" s="223"/>
      <c r="N417" s="224"/>
      <c r="O417" s="224"/>
      <c r="P417" s="224"/>
      <c r="Q417" s="224"/>
      <c r="R417" s="224"/>
      <c r="S417" s="224"/>
      <c r="T417" s="225"/>
      <c r="AT417" s="226" t="s">
        <v>149</v>
      </c>
      <c r="AU417" s="226" t="s">
        <v>82</v>
      </c>
      <c r="AV417" s="12" t="s">
        <v>82</v>
      </c>
      <c r="AW417" s="12" t="s">
        <v>36</v>
      </c>
      <c r="AX417" s="12" t="s">
        <v>73</v>
      </c>
      <c r="AY417" s="226" t="s">
        <v>140</v>
      </c>
    </row>
    <row r="418" spans="2:51" s="12" customFormat="1" ht="13.5">
      <c r="B418" s="216"/>
      <c r="C418" s="217"/>
      <c r="D418" s="207" t="s">
        <v>149</v>
      </c>
      <c r="E418" s="218" t="s">
        <v>23</v>
      </c>
      <c r="F418" s="219" t="s">
        <v>479</v>
      </c>
      <c r="G418" s="217"/>
      <c r="H418" s="220">
        <v>63.874000000000002</v>
      </c>
      <c r="I418" s="221"/>
      <c r="J418" s="217"/>
      <c r="K418" s="217"/>
      <c r="L418" s="222"/>
      <c r="M418" s="223"/>
      <c r="N418" s="224"/>
      <c r="O418" s="224"/>
      <c r="P418" s="224"/>
      <c r="Q418" s="224"/>
      <c r="R418" s="224"/>
      <c r="S418" s="224"/>
      <c r="T418" s="225"/>
      <c r="AT418" s="226" t="s">
        <v>149</v>
      </c>
      <c r="AU418" s="226" t="s">
        <v>82</v>
      </c>
      <c r="AV418" s="12" t="s">
        <v>82</v>
      </c>
      <c r="AW418" s="12" t="s">
        <v>36</v>
      </c>
      <c r="AX418" s="12" t="s">
        <v>73</v>
      </c>
      <c r="AY418" s="226" t="s">
        <v>140</v>
      </c>
    </row>
    <row r="419" spans="2:51" s="12" customFormat="1" ht="13.5">
      <c r="B419" s="216"/>
      <c r="C419" s="217"/>
      <c r="D419" s="207" t="s">
        <v>149</v>
      </c>
      <c r="E419" s="218" t="s">
        <v>23</v>
      </c>
      <c r="F419" s="219" t="s">
        <v>480</v>
      </c>
      <c r="G419" s="217"/>
      <c r="H419" s="220">
        <v>297.87599999999998</v>
      </c>
      <c r="I419" s="221"/>
      <c r="J419" s="217"/>
      <c r="K419" s="217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149</v>
      </c>
      <c r="AU419" s="226" t="s">
        <v>82</v>
      </c>
      <c r="AV419" s="12" t="s">
        <v>82</v>
      </c>
      <c r="AW419" s="12" t="s">
        <v>36</v>
      </c>
      <c r="AX419" s="12" t="s">
        <v>73</v>
      </c>
      <c r="AY419" s="226" t="s">
        <v>140</v>
      </c>
    </row>
    <row r="420" spans="2:51" s="12" customFormat="1" ht="13.5">
      <c r="B420" s="216"/>
      <c r="C420" s="217"/>
      <c r="D420" s="207" t="s">
        <v>149</v>
      </c>
      <c r="E420" s="218" t="s">
        <v>23</v>
      </c>
      <c r="F420" s="219" t="s">
        <v>481</v>
      </c>
      <c r="G420" s="217"/>
      <c r="H420" s="220">
        <v>116.524</v>
      </c>
      <c r="I420" s="221"/>
      <c r="J420" s="217"/>
      <c r="K420" s="217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149</v>
      </c>
      <c r="AU420" s="226" t="s">
        <v>82</v>
      </c>
      <c r="AV420" s="12" t="s">
        <v>82</v>
      </c>
      <c r="AW420" s="12" t="s">
        <v>36</v>
      </c>
      <c r="AX420" s="12" t="s">
        <v>73</v>
      </c>
      <c r="AY420" s="226" t="s">
        <v>140</v>
      </c>
    </row>
    <row r="421" spans="2:51" s="12" customFormat="1" ht="13.5">
      <c r="B421" s="216"/>
      <c r="C421" s="217"/>
      <c r="D421" s="207" t="s">
        <v>149</v>
      </c>
      <c r="E421" s="218" t="s">
        <v>23</v>
      </c>
      <c r="F421" s="219" t="s">
        <v>482</v>
      </c>
      <c r="G421" s="217"/>
      <c r="H421" s="220">
        <v>177.23599999999999</v>
      </c>
      <c r="I421" s="221"/>
      <c r="J421" s="217"/>
      <c r="K421" s="217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149</v>
      </c>
      <c r="AU421" s="226" t="s">
        <v>82</v>
      </c>
      <c r="AV421" s="12" t="s">
        <v>82</v>
      </c>
      <c r="AW421" s="12" t="s">
        <v>36</v>
      </c>
      <c r="AX421" s="12" t="s">
        <v>73</v>
      </c>
      <c r="AY421" s="226" t="s">
        <v>140</v>
      </c>
    </row>
    <row r="422" spans="2:51" s="12" customFormat="1" ht="13.5">
      <c r="B422" s="216"/>
      <c r="C422" s="217"/>
      <c r="D422" s="207" t="s">
        <v>149</v>
      </c>
      <c r="E422" s="218" t="s">
        <v>23</v>
      </c>
      <c r="F422" s="219" t="s">
        <v>483</v>
      </c>
      <c r="G422" s="217"/>
      <c r="H422" s="220">
        <v>139.416</v>
      </c>
      <c r="I422" s="221"/>
      <c r="J422" s="217"/>
      <c r="K422" s="217"/>
      <c r="L422" s="222"/>
      <c r="M422" s="223"/>
      <c r="N422" s="224"/>
      <c r="O422" s="224"/>
      <c r="P422" s="224"/>
      <c r="Q422" s="224"/>
      <c r="R422" s="224"/>
      <c r="S422" s="224"/>
      <c r="T422" s="225"/>
      <c r="AT422" s="226" t="s">
        <v>149</v>
      </c>
      <c r="AU422" s="226" t="s">
        <v>82</v>
      </c>
      <c r="AV422" s="12" t="s">
        <v>82</v>
      </c>
      <c r="AW422" s="12" t="s">
        <v>36</v>
      </c>
      <c r="AX422" s="12" t="s">
        <v>73</v>
      </c>
      <c r="AY422" s="226" t="s">
        <v>140</v>
      </c>
    </row>
    <row r="423" spans="2:51" s="12" customFormat="1" ht="13.5">
      <c r="B423" s="216"/>
      <c r="C423" s="217"/>
      <c r="D423" s="207" t="s">
        <v>149</v>
      </c>
      <c r="E423" s="218" t="s">
        <v>23</v>
      </c>
      <c r="F423" s="219" t="s">
        <v>484</v>
      </c>
      <c r="G423" s="217"/>
      <c r="H423" s="220">
        <v>7.4969999999999999</v>
      </c>
      <c r="I423" s="221"/>
      <c r="J423" s="217"/>
      <c r="K423" s="217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149</v>
      </c>
      <c r="AU423" s="226" t="s">
        <v>82</v>
      </c>
      <c r="AV423" s="12" t="s">
        <v>82</v>
      </c>
      <c r="AW423" s="12" t="s">
        <v>36</v>
      </c>
      <c r="AX423" s="12" t="s">
        <v>73</v>
      </c>
      <c r="AY423" s="226" t="s">
        <v>140</v>
      </c>
    </row>
    <row r="424" spans="2:51" s="12" customFormat="1" ht="13.5">
      <c r="B424" s="216"/>
      <c r="C424" s="217"/>
      <c r="D424" s="207" t="s">
        <v>149</v>
      </c>
      <c r="E424" s="218" t="s">
        <v>23</v>
      </c>
      <c r="F424" s="219" t="s">
        <v>485</v>
      </c>
      <c r="G424" s="217"/>
      <c r="H424" s="220">
        <v>42.625</v>
      </c>
      <c r="I424" s="221"/>
      <c r="J424" s="217"/>
      <c r="K424" s="217"/>
      <c r="L424" s="222"/>
      <c r="M424" s="223"/>
      <c r="N424" s="224"/>
      <c r="O424" s="224"/>
      <c r="P424" s="224"/>
      <c r="Q424" s="224"/>
      <c r="R424" s="224"/>
      <c r="S424" s="224"/>
      <c r="T424" s="225"/>
      <c r="AT424" s="226" t="s">
        <v>149</v>
      </c>
      <c r="AU424" s="226" t="s">
        <v>82</v>
      </c>
      <c r="AV424" s="12" t="s">
        <v>82</v>
      </c>
      <c r="AW424" s="12" t="s">
        <v>36</v>
      </c>
      <c r="AX424" s="12" t="s">
        <v>73</v>
      </c>
      <c r="AY424" s="226" t="s">
        <v>140</v>
      </c>
    </row>
    <row r="425" spans="2:51" s="11" customFormat="1" ht="13.5">
      <c r="B425" s="205"/>
      <c r="C425" s="206"/>
      <c r="D425" s="207" t="s">
        <v>149</v>
      </c>
      <c r="E425" s="208" t="s">
        <v>23</v>
      </c>
      <c r="F425" s="209" t="s">
        <v>417</v>
      </c>
      <c r="G425" s="206"/>
      <c r="H425" s="208" t="s">
        <v>23</v>
      </c>
      <c r="I425" s="210"/>
      <c r="J425" s="206"/>
      <c r="K425" s="206"/>
      <c r="L425" s="211"/>
      <c r="M425" s="212"/>
      <c r="N425" s="213"/>
      <c r="O425" s="213"/>
      <c r="P425" s="213"/>
      <c r="Q425" s="213"/>
      <c r="R425" s="213"/>
      <c r="S425" s="213"/>
      <c r="T425" s="214"/>
      <c r="AT425" s="215" t="s">
        <v>149</v>
      </c>
      <c r="AU425" s="215" t="s">
        <v>82</v>
      </c>
      <c r="AV425" s="11" t="s">
        <v>80</v>
      </c>
      <c r="AW425" s="11" t="s">
        <v>36</v>
      </c>
      <c r="AX425" s="11" t="s">
        <v>73</v>
      </c>
      <c r="AY425" s="215" t="s">
        <v>140</v>
      </c>
    </row>
    <row r="426" spans="2:51" s="12" customFormat="1" ht="13.5">
      <c r="B426" s="216"/>
      <c r="C426" s="217"/>
      <c r="D426" s="207" t="s">
        <v>149</v>
      </c>
      <c r="E426" s="218" t="s">
        <v>23</v>
      </c>
      <c r="F426" s="219" t="s">
        <v>486</v>
      </c>
      <c r="G426" s="217"/>
      <c r="H426" s="220">
        <v>17.899999999999999</v>
      </c>
      <c r="I426" s="221"/>
      <c r="J426" s="217"/>
      <c r="K426" s="217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149</v>
      </c>
      <c r="AU426" s="226" t="s">
        <v>82</v>
      </c>
      <c r="AV426" s="12" t="s">
        <v>82</v>
      </c>
      <c r="AW426" s="12" t="s">
        <v>36</v>
      </c>
      <c r="AX426" s="12" t="s">
        <v>73</v>
      </c>
      <c r="AY426" s="226" t="s">
        <v>140</v>
      </c>
    </row>
    <row r="427" spans="2:51" s="12" customFormat="1" ht="13.5">
      <c r="B427" s="216"/>
      <c r="C427" s="217"/>
      <c r="D427" s="207" t="s">
        <v>149</v>
      </c>
      <c r="E427" s="218" t="s">
        <v>23</v>
      </c>
      <c r="F427" s="219" t="s">
        <v>487</v>
      </c>
      <c r="G427" s="217"/>
      <c r="H427" s="220">
        <v>26.949000000000002</v>
      </c>
      <c r="I427" s="221"/>
      <c r="J427" s="217"/>
      <c r="K427" s="217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149</v>
      </c>
      <c r="AU427" s="226" t="s">
        <v>82</v>
      </c>
      <c r="AV427" s="12" t="s">
        <v>82</v>
      </c>
      <c r="AW427" s="12" t="s">
        <v>36</v>
      </c>
      <c r="AX427" s="12" t="s">
        <v>73</v>
      </c>
      <c r="AY427" s="226" t="s">
        <v>140</v>
      </c>
    </row>
    <row r="428" spans="2:51" s="11" customFormat="1" ht="13.5">
      <c r="B428" s="205"/>
      <c r="C428" s="206"/>
      <c r="D428" s="207" t="s">
        <v>149</v>
      </c>
      <c r="E428" s="208" t="s">
        <v>23</v>
      </c>
      <c r="F428" s="209" t="s">
        <v>488</v>
      </c>
      <c r="G428" s="206"/>
      <c r="H428" s="208" t="s">
        <v>23</v>
      </c>
      <c r="I428" s="210"/>
      <c r="J428" s="206"/>
      <c r="K428" s="206"/>
      <c r="L428" s="211"/>
      <c r="M428" s="212"/>
      <c r="N428" s="213"/>
      <c r="O428" s="213"/>
      <c r="P428" s="213"/>
      <c r="Q428" s="213"/>
      <c r="R428" s="213"/>
      <c r="S428" s="213"/>
      <c r="T428" s="214"/>
      <c r="AT428" s="215" t="s">
        <v>149</v>
      </c>
      <c r="AU428" s="215" t="s">
        <v>82</v>
      </c>
      <c r="AV428" s="11" t="s">
        <v>80</v>
      </c>
      <c r="AW428" s="11" t="s">
        <v>36</v>
      </c>
      <c r="AX428" s="11" t="s">
        <v>73</v>
      </c>
      <c r="AY428" s="215" t="s">
        <v>140</v>
      </c>
    </row>
    <row r="429" spans="2:51" s="12" customFormat="1" ht="13.5">
      <c r="B429" s="216"/>
      <c r="C429" s="217"/>
      <c r="D429" s="207" t="s">
        <v>149</v>
      </c>
      <c r="E429" s="218" t="s">
        <v>23</v>
      </c>
      <c r="F429" s="219" t="s">
        <v>489</v>
      </c>
      <c r="G429" s="217"/>
      <c r="H429" s="220">
        <v>9.36</v>
      </c>
      <c r="I429" s="221"/>
      <c r="J429" s="217"/>
      <c r="K429" s="217"/>
      <c r="L429" s="222"/>
      <c r="M429" s="223"/>
      <c r="N429" s="224"/>
      <c r="O429" s="224"/>
      <c r="P429" s="224"/>
      <c r="Q429" s="224"/>
      <c r="R429" s="224"/>
      <c r="S429" s="224"/>
      <c r="T429" s="225"/>
      <c r="AT429" s="226" t="s">
        <v>149</v>
      </c>
      <c r="AU429" s="226" t="s">
        <v>82</v>
      </c>
      <c r="AV429" s="12" t="s">
        <v>82</v>
      </c>
      <c r="AW429" s="12" t="s">
        <v>36</v>
      </c>
      <c r="AX429" s="12" t="s">
        <v>73</v>
      </c>
      <c r="AY429" s="226" t="s">
        <v>140</v>
      </c>
    </row>
    <row r="430" spans="2:51" s="12" customFormat="1" ht="13.5">
      <c r="B430" s="216"/>
      <c r="C430" s="217"/>
      <c r="D430" s="207" t="s">
        <v>149</v>
      </c>
      <c r="E430" s="218" t="s">
        <v>23</v>
      </c>
      <c r="F430" s="219" t="s">
        <v>490</v>
      </c>
      <c r="G430" s="217"/>
      <c r="H430" s="220">
        <v>30.974</v>
      </c>
      <c r="I430" s="221"/>
      <c r="J430" s="217"/>
      <c r="K430" s="217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149</v>
      </c>
      <c r="AU430" s="226" t="s">
        <v>82</v>
      </c>
      <c r="AV430" s="12" t="s">
        <v>82</v>
      </c>
      <c r="AW430" s="12" t="s">
        <v>36</v>
      </c>
      <c r="AX430" s="12" t="s">
        <v>73</v>
      </c>
      <c r="AY430" s="226" t="s">
        <v>140</v>
      </c>
    </row>
    <row r="431" spans="2:51" s="12" customFormat="1" ht="13.5">
      <c r="B431" s="216"/>
      <c r="C431" s="217"/>
      <c r="D431" s="207" t="s">
        <v>149</v>
      </c>
      <c r="E431" s="218" t="s">
        <v>23</v>
      </c>
      <c r="F431" s="219" t="s">
        <v>491</v>
      </c>
      <c r="G431" s="217"/>
      <c r="H431" s="220">
        <v>19.641999999999999</v>
      </c>
      <c r="I431" s="221"/>
      <c r="J431" s="217"/>
      <c r="K431" s="217"/>
      <c r="L431" s="222"/>
      <c r="M431" s="223"/>
      <c r="N431" s="224"/>
      <c r="O431" s="224"/>
      <c r="P431" s="224"/>
      <c r="Q431" s="224"/>
      <c r="R431" s="224"/>
      <c r="S431" s="224"/>
      <c r="T431" s="225"/>
      <c r="AT431" s="226" t="s">
        <v>149</v>
      </c>
      <c r="AU431" s="226" t="s">
        <v>82</v>
      </c>
      <c r="AV431" s="12" t="s">
        <v>82</v>
      </c>
      <c r="AW431" s="12" t="s">
        <v>36</v>
      </c>
      <c r="AX431" s="12" t="s">
        <v>73</v>
      </c>
      <c r="AY431" s="226" t="s">
        <v>140</v>
      </c>
    </row>
    <row r="432" spans="2:51" s="12" customFormat="1" ht="13.5">
      <c r="B432" s="216"/>
      <c r="C432" s="217"/>
      <c r="D432" s="207" t="s">
        <v>149</v>
      </c>
      <c r="E432" s="218" t="s">
        <v>23</v>
      </c>
      <c r="F432" s="219" t="s">
        <v>492</v>
      </c>
      <c r="G432" s="217"/>
      <c r="H432" s="220">
        <v>6.048</v>
      </c>
      <c r="I432" s="221"/>
      <c r="J432" s="217"/>
      <c r="K432" s="217"/>
      <c r="L432" s="222"/>
      <c r="M432" s="223"/>
      <c r="N432" s="224"/>
      <c r="O432" s="224"/>
      <c r="P432" s="224"/>
      <c r="Q432" s="224"/>
      <c r="R432" s="224"/>
      <c r="S432" s="224"/>
      <c r="T432" s="225"/>
      <c r="AT432" s="226" t="s">
        <v>149</v>
      </c>
      <c r="AU432" s="226" t="s">
        <v>82</v>
      </c>
      <c r="AV432" s="12" t="s">
        <v>82</v>
      </c>
      <c r="AW432" s="12" t="s">
        <v>36</v>
      </c>
      <c r="AX432" s="12" t="s">
        <v>73</v>
      </c>
      <c r="AY432" s="226" t="s">
        <v>140</v>
      </c>
    </row>
    <row r="433" spans="2:65" s="13" customFormat="1" ht="13.5">
      <c r="B433" s="227"/>
      <c r="C433" s="228"/>
      <c r="D433" s="207" t="s">
        <v>149</v>
      </c>
      <c r="E433" s="229" t="s">
        <v>23</v>
      </c>
      <c r="F433" s="230" t="s">
        <v>154</v>
      </c>
      <c r="G433" s="228"/>
      <c r="H433" s="231">
        <v>2180.88</v>
      </c>
      <c r="I433" s="232"/>
      <c r="J433" s="228"/>
      <c r="K433" s="228"/>
      <c r="L433" s="233"/>
      <c r="M433" s="234"/>
      <c r="N433" s="235"/>
      <c r="O433" s="235"/>
      <c r="P433" s="235"/>
      <c r="Q433" s="235"/>
      <c r="R433" s="235"/>
      <c r="S433" s="235"/>
      <c r="T433" s="236"/>
      <c r="AT433" s="237" t="s">
        <v>149</v>
      </c>
      <c r="AU433" s="237" t="s">
        <v>82</v>
      </c>
      <c r="AV433" s="13" t="s">
        <v>147</v>
      </c>
      <c r="AW433" s="13" t="s">
        <v>36</v>
      </c>
      <c r="AX433" s="13" t="s">
        <v>80</v>
      </c>
      <c r="AY433" s="237" t="s">
        <v>140</v>
      </c>
    </row>
    <row r="434" spans="2:65" s="1" customFormat="1" ht="25.5" customHeight="1">
      <c r="B434" s="41"/>
      <c r="C434" s="238" t="s">
        <v>493</v>
      </c>
      <c r="D434" s="238" t="s">
        <v>494</v>
      </c>
      <c r="E434" s="239" t="s">
        <v>495</v>
      </c>
      <c r="F434" s="240" t="s">
        <v>496</v>
      </c>
      <c r="G434" s="241" t="s">
        <v>497</v>
      </c>
      <c r="H434" s="242">
        <v>4276.51</v>
      </c>
      <c r="I434" s="243"/>
      <c r="J434" s="244">
        <f>ROUND(I434*H434,2)</f>
        <v>0</v>
      </c>
      <c r="K434" s="240" t="s">
        <v>164</v>
      </c>
      <c r="L434" s="245"/>
      <c r="M434" s="246" t="s">
        <v>23</v>
      </c>
      <c r="N434" s="247" t="s">
        <v>44</v>
      </c>
      <c r="O434" s="42"/>
      <c r="P434" s="202">
        <f>O434*H434</f>
        <v>0</v>
      </c>
      <c r="Q434" s="202">
        <v>1</v>
      </c>
      <c r="R434" s="202">
        <f>Q434*H434</f>
        <v>4276.51</v>
      </c>
      <c r="S434" s="202">
        <v>0</v>
      </c>
      <c r="T434" s="203">
        <f>S434*H434</f>
        <v>0</v>
      </c>
      <c r="AR434" s="24" t="s">
        <v>191</v>
      </c>
      <c r="AT434" s="24" t="s">
        <v>494</v>
      </c>
      <c r="AU434" s="24" t="s">
        <v>82</v>
      </c>
      <c r="AY434" s="24" t="s">
        <v>140</v>
      </c>
      <c r="BE434" s="204">
        <f>IF(N434="základní",J434,0)</f>
        <v>0</v>
      </c>
      <c r="BF434" s="204">
        <f>IF(N434="snížená",J434,0)</f>
        <v>0</v>
      </c>
      <c r="BG434" s="204">
        <f>IF(N434="zákl. přenesená",J434,0)</f>
        <v>0</v>
      </c>
      <c r="BH434" s="204">
        <f>IF(N434="sníž. přenesená",J434,0)</f>
        <v>0</v>
      </c>
      <c r="BI434" s="204">
        <f>IF(N434="nulová",J434,0)</f>
        <v>0</v>
      </c>
      <c r="BJ434" s="24" t="s">
        <v>80</v>
      </c>
      <c r="BK434" s="204">
        <f>ROUND(I434*H434,2)</f>
        <v>0</v>
      </c>
      <c r="BL434" s="24" t="s">
        <v>147</v>
      </c>
      <c r="BM434" s="24" t="s">
        <v>498</v>
      </c>
    </row>
    <row r="435" spans="2:65" s="11" customFormat="1" ht="13.5">
      <c r="B435" s="205"/>
      <c r="C435" s="206"/>
      <c r="D435" s="207" t="s">
        <v>149</v>
      </c>
      <c r="E435" s="208" t="s">
        <v>23</v>
      </c>
      <c r="F435" s="209" t="s">
        <v>474</v>
      </c>
      <c r="G435" s="206"/>
      <c r="H435" s="208" t="s">
        <v>23</v>
      </c>
      <c r="I435" s="210"/>
      <c r="J435" s="206"/>
      <c r="K435" s="206"/>
      <c r="L435" s="211"/>
      <c r="M435" s="212"/>
      <c r="N435" s="213"/>
      <c r="O435" s="213"/>
      <c r="P435" s="213"/>
      <c r="Q435" s="213"/>
      <c r="R435" s="213"/>
      <c r="S435" s="213"/>
      <c r="T435" s="214"/>
      <c r="AT435" s="215" t="s">
        <v>149</v>
      </c>
      <c r="AU435" s="215" t="s">
        <v>82</v>
      </c>
      <c r="AV435" s="11" t="s">
        <v>80</v>
      </c>
      <c r="AW435" s="11" t="s">
        <v>36</v>
      </c>
      <c r="AX435" s="11" t="s">
        <v>73</v>
      </c>
      <c r="AY435" s="215" t="s">
        <v>140</v>
      </c>
    </row>
    <row r="436" spans="2:65" s="11" customFormat="1" ht="13.5">
      <c r="B436" s="205"/>
      <c r="C436" s="206"/>
      <c r="D436" s="207" t="s">
        <v>149</v>
      </c>
      <c r="E436" s="208" t="s">
        <v>23</v>
      </c>
      <c r="F436" s="209" t="s">
        <v>475</v>
      </c>
      <c r="G436" s="206"/>
      <c r="H436" s="208" t="s">
        <v>23</v>
      </c>
      <c r="I436" s="210"/>
      <c r="J436" s="206"/>
      <c r="K436" s="206"/>
      <c r="L436" s="211"/>
      <c r="M436" s="212"/>
      <c r="N436" s="213"/>
      <c r="O436" s="213"/>
      <c r="P436" s="213"/>
      <c r="Q436" s="213"/>
      <c r="R436" s="213"/>
      <c r="S436" s="213"/>
      <c r="T436" s="214"/>
      <c r="AT436" s="215" t="s">
        <v>149</v>
      </c>
      <c r="AU436" s="215" t="s">
        <v>82</v>
      </c>
      <c r="AV436" s="11" t="s">
        <v>80</v>
      </c>
      <c r="AW436" s="11" t="s">
        <v>36</v>
      </c>
      <c r="AX436" s="11" t="s">
        <v>73</v>
      </c>
      <c r="AY436" s="215" t="s">
        <v>140</v>
      </c>
    </row>
    <row r="437" spans="2:65" s="12" customFormat="1" ht="13.5">
      <c r="B437" s="216"/>
      <c r="C437" s="217"/>
      <c r="D437" s="207" t="s">
        <v>149</v>
      </c>
      <c r="E437" s="218" t="s">
        <v>23</v>
      </c>
      <c r="F437" s="219" t="s">
        <v>476</v>
      </c>
      <c r="G437" s="217"/>
      <c r="H437" s="220">
        <v>810.49199999999996</v>
      </c>
      <c r="I437" s="221"/>
      <c r="J437" s="217"/>
      <c r="K437" s="217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149</v>
      </c>
      <c r="AU437" s="226" t="s">
        <v>82</v>
      </c>
      <c r="AV437" s="12" t="s">
        <v>82</v>
      </c>
      <c r="AW437" s="12" t="s">
        <v>36</v>
      </c>
      <c r="AX437" s="12" t="s">
        <v>73</v>
      </c>
      <c r="AY437" s="226" t="s">
        <v>140</v>
      </c>
    </row>
    <row r="438" spans="2:65" s="12" customFormat="1" ht="13.5">
      <c r="B438" s="216"/>
      <c r="C438" s="217"/>
      <c r="D438" s="207" t="s">
        <v>149</v>
      </c>
      <c r="E438" s="218" t="s">
        <v>23</v>
      </c>
      <c r="F438" s="219" t="s">
        <v>477</v>
      </c>
      <c r="G438" s="217"/>
      <c r="H438" s="220">
        <v>154.19999999999999</v>
      </c>
      <c r="I438" s="221"/>
      <c r="J438" s="217"/>
      <c r="K438" s="217"/>
      <c r="L438" s="222"/>
      <c r="M438" s="223"/>
      <c r="N438" s="224"/>
      <c r="O438" s="224"/>
      <c r="P438" s="224"/>
      <c r="Q438" s="224"/>
      <c r="R438" s="224"/>
      <c r="S438" s="224"/>
      <c r="T438" s="225"/>
      <c r="AT438" s="226" t="s">
        <v>149</v>
      </c>
      <c r="AU438" s="226" t="s">
        <v>82</v>
      </c>
      <c r="AV438" s="12" t="s">
        <v>82</v>
      </c>
      <c r="AW438" s="12" t="s">
        <v>36</v>
      </c>
      <c r="AX438" s="12" t="s">
        <v>73</v>
      </c>
      <c r="AY438" s="226" t="s">
        <v>140</v>
      </c>
    </row>
    <row r="439" spans="2:65" s="12" customFormat="1" ht="13.5">
      <c r="B439" s="216"/>
      <c r="C439" s="217"/>
      <c r="D439" s="207" t="s">
        <v>149</v>
      </c>
      <c r="E439" s="218" t="s">
        <v>23</v>
      </c>
      <c r="F439" s="219" t="s">
        <v>478</v>
      </c>
      <c r="G439" s="217"/>
      <c r="H439" s="220">
        <v>260.267</v>
      </c>
      <c r="I439" s="221"/>
      <c r="J439" s="217"/>
      <c r="K439" s="217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149</v>
      </c>
      <c r="AU439" s="226" t="s">
        <v>82</v>
      </c>
      <c r="AV439" s="12" t="s">
        <v>82</v>
      </c>
      <c r="AW439" s="12" t="s">
        <v>36</v>
      </c>
      <c r="AX439" s="12" t="s">
        <v>73</v>
      </c>
      <c r="AY439" s="226" t="s">
        <v>140</v>
      </c>
    </row>
    <row r="440" spans="2:65" s="12" customFormat="1" ht="13.5">
      <c r="B440" s="216"/>
      <c r="C440" s="217"/>
      <c r="D440" s="207" t="s">
        <v>149</v>
      </c>
      <c r="E440" s="218" t="s">
        <v>23</v>
      </c>
      <c r="F440" s="219" t="s">
        <v>479</v>
      </c>
      <c r="G440" s="217"/>
      <c r="H440" s="220">
        <v>63.874000000000002</v>
      </c>
      <c r="I440" s="221"/>
      <c r="J440" s="217"/>
      <c r="K440" s="217"/>
      <c r="L440" s="222"/>
      <c r="M440" s="223"/>
      <c r="N440" s="224"/>
      <c r="O440" s="224"/>
      <c r="P440" s="224"/>
      <c r="Q440" s="224"/>
      <c r="R440" s="224"/>
      <c r="S440" s="224"/>
      <c r="T440" s="225"/>
      <c r="AT440" s="226" t="s">
        <v>149</v>
      </c>
      <c r="AU440" s="226" t="s">
        <v>82</v>
      </c>
      <c r="AV440" s="12" t="s">
        <v>82</v>
      </c>
      <c r="AW440" s="12" t="s">
        <v>36</v>
      </c>
      <c r="AX440" s="12" t="s">
        <v>73</v>
      </c>
      <c r="AY440" s="226" t="s">
        <v>140</v>
      </c>
    </row>
    <row r="441" spans="2:65" s="12" customFormat="1" ht="13.5">
      <c r="B441" s="216"/>
      <c r="C441" s="217"/>
      <c r="D441" s="207" t="s">
        <v>149</v>
      </c>
      <c r="E441" s="218" t="s">
        <v>23</v>
      </c>
      <c r="F441" s="219" t="s">
        <v>480</v>
      </c>
      <c r="G441" s="217"/>
      <c r="H441" s="220">
        <v>297.87599999999998</v>
      </c>
      <c r="I441" s="221"/>
      <c r="J441" s="217"/>
      <c r="K441" s="217"/>
      <c r="L441" s="222"/>
      <c r="M441" s="223"/>
      <c r="N441" s="224"/>
      <c r="O441" s="224"/>
      <c r="P441" s="224"/>
      <c r="Q441" s="224"/>
      <c r="R441" s="224"/>
      <c r="S441" s="224"/>
      <c r="T441" s="225"/>
      <c r="AT441" s="226" t="s">
        <v>149</v>
      </c>
      <c r="AU441" s="226" t="s">
        <v>82</v>
      </c>
      <c r="AV441" s="12" t="s">
        <v>82</v>
      </c>
      <c r="AW441" s="12" t="s">
        <v>36</v>
      </c>
      <c r="AX441" s="12" t="s">
        <v>73</v>
      </c>
      <c r="AY441" s="226" t="s">
        <v>140</v>
      </c>
    </row>
    <row r="442" spans="2:65" s="12" customFormat="1" ht="13.5">
      <c r="B442" s="216"/>
      <c r="C442" s="217"/>
      <c r="D442" s="207" t="s">
        <v>149</v>
      </c>
      <c r="E442" s="218" t="s">
        <v>23</v>
      </c>
      <c r="F442" s="219" t="s">
        <v>481</v>
      </c>
      <c r="G442" s="217"/>
      <c r="H442" s="220">
        <v>116.524</v>
      </c>
      <c r="I442" s="221"/>
      <c r="J442" s="217"/>
      <c r="K442" s="217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149</v>
      </c>
      <c r="AU442" s="226" t="s">
        <v>82</v>
      </c>
      <c r="AV442" s="12" t="s">
        <v>82</v>
      </c>
      <c r="AW442" s="12" t="s">
        <v>36</v>
      </c>
      <c r="AX442" s="12" t="s">
        <v>73</v>
      </c>
      <c r="AY442" s="226" t="s">
        <v>140</v>
      </c>
    </row>
    <row r="443" spans="2:65" s="12" customFormat="1" ht="13.5">
      <c r="B443" s="216"/>
      <c r="C443" s="217"/>
      <c r="D443" s="207" t="s">
        <v>149</v>
      </c>
      <c r="E443" s="218" t="s">
        <v>23</v>
      </c>
      <c r="F443" s="219" t="s">
        <v>482</v>
      </c>
      <c r="G443" s="217"/>
      <c r="H443" s="220">
        <v>177.23599999999999</v>
      </c>
      <c r="I443" s="221"/>
      <c r="J443" s="217"/>
      <c r="K443" s="217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149</v>
      </c>
      <c r="AU443" s="226" t="s">
        <v>82</v>
      </c>
      <c r="AV443" s="12" t="s">
        <v>82</v>
      </c>
      <c r="AW443" s="12" t="s">
        <v>36</v>
      </c>
      <c r="AX443" s="12" t="s">
        <v>73</v>
      </c>
      <c r="AY443" s="226" t="s">
        <v>140</v>
      </c>
    </row>
    <row r="444" spans="2:65" s="12" customFormat="1" ht="13.5">
      <c r="B444" s="216"/>
      <c r="C444" s="217"/>
      <c r="D444" s="207" t="s">
        <v>149</v>
      </c>
      <c r="E444" s="218" t="s">
        <v>23</v>
      </c>
      <c r="F444" s="219" t="s">
        <v>483</v>
      </c>
      <c r="G444" s="217"/>
      <c r="H444" s="220">
        <v>139.416</v>
      </c>
      <c r="I444" s="221"/>
      <c r="J444" s="217"/>
      <c r="K444" s="217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149</v>
      </c>
      <c r="AU444" s="226" t="s">
        <v>82</v>
      </c>
      <c r="AV444" s="12" t="s">
        <v>82</v>
      </c>
      <c r="AW444" s="12" t="s">
        <v>36</v>
      </c>
      <c r="AX444" s="12" t="s">
        <v>73</v>
      </c>
      <c r="AY444" s="226" t="s">
        <v>140</v>
      </c>
    </row>
    <row r="445" spans="2:65" s="12" customFormat="1" ht="13.5">
      <c r="B445" s="216"/>
      <c r="C445" s="217"/>
      <c r="D445" s="207" t="s">
        <v>149</v>
      </c>
      <c r="E445" s="218" t="s">
        <v>23</v>
      </c>
      <c r="F445" s="219" t="s">
        <v>484</v>
      </c>
      <c r="G445" s="217"/>
      <c r="H445" s="220">
        <v>7.4969999999999999</v>
      </c>
      <c r="I445" s="221"/>
      <c r="J445" s="217"/>
      <c r="K445" s="217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149</v>
      </c>
      <c r="AU445" s="226" t="s">
        <v>82</v>
      </c>
      <c r="AV445" s="12" t="s">
        <v>82</v>
      </c>
      <c r="AW445" s="12" t="s">
        <v>36</v>
      </c>
      <c r="AX445" s="12" t="s">
        <v>73</v>
      </c>
      <c r="AY445" s="226" t="s">
        <v>140</v>
      </c>
    </row>
    <row r="446" spans="2:65" s="11" customFormat="1" ht="13.5">
      <c r="B446" s="205"/>
      <c r="C446" s="206"/>
      <c r="D446" s="207" t="s">
        <v>149</v>
      </c>
      <c r="E446" s="208" t="s">
        <v>23</v>
      </c>
      <c r="F446" s="209" t="s">
        <v>417</v>
      </c>
      <c r="G446" s="206"/>
      <c r="H446" s="208" t="s">
        <v>23</v>
      </c>
      <c r="I446" s="210"/>
      <c r="J446" s="206"/>
      <c r="K446" s="206"/>
      <c r="L446" s="211"/>
      <c r="M446" s="212"/>
      <c r="N446" s="213"/>
      <c r="O446" s="213"/>
      <c r="P446" s="213"/>
      <c r="Q446" s="213"/>
      <c r="R446" s="213"/>
      <c r="S446" s="213"/>
      <c r="T446" s="214"/>
      <c r="AT446" s="215" t="s">
        <v>149</v>
      </c>
      <c r="AU446" s="215" t="s">
        <v>82</v>
      </c>
      <c r="AV446" s="11" t="s">
        <v>80</v>
      </c>
      <c r="AW446" s="11" t="s">
        <v>36</v>
      </c>
      <c r="AX446" s="11" t="s">
        <v>73</v>
      </c>
      <c r="AY446" s="215" t="s">
        <v>140</v>
      </c>
    </row>
    <row r="447" spans="2:65" s="12" customFormat="1" ht="13.5">
      <c r="B447" s="216"/>
      <c r="C447" s="217"/>
      <c r="D447" s="207" t="s">
        <v>149</v>
      </c>
      <c r="E447" s="218" t="s">
        <v>23</v>
      </c>
      <c r="F447" s="219" t="s">
        <v>486</v>
      </c>
      <c r="G447" s="217"/>
      <c r="H447" s="220">
        <v>17.899999999999999</v>
      </c>
      <c r="I447" s="221"/>
      <c r="J447" s="217"/>
      <c r="K447" s="217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149</v>
      </c>
      <c r="AU447" s="226" t="s">
        <v>82</v>
      </c>
      <c r="AV447" s="12" t="s">
        <v>82</v>
      </c>
      <c r="AW447" s="12" t="s">
        <v>36</v>
      </c>
      <c r="AX447" s="12" t="s">
        <v>73</v>
      </c>
      <c r="AY447" s="226" t="s">
        <v>140</v>
      </c>
    </row>
    <row r="448" spans="2:65" s="12" customFormat="1" ht="13.5">
      <c r="B448" s="216"/>
      <c r="C448" s="217"/>
      <c r="D448" s="207" t="s">
        <v>149</v>
      </c>
      <c r="E448" s="218" t="s">
        <v>23</v>
      </c>
      <c r="F448" s="219" t="s">
        <v>487</v>
      </c>
      <c r="G448" s="217"/>
      <c r="H448" s="220">
        <v>26.949000000000002</v>
      </c>
      <c r="I448" s="221"/>
      <c r="J448" s="217"/>
      <c r="K448" s="217"/>
      <c r="L448" s="222"/>
      <c r="M448" s="223"/>
      <c r="N448" s="224"/>
      <c r="O448" s="224"/>
      <c r="P448" s="224"/>
      <c r="Q448" s="224"/>
      <c r="R448" s="224"/>
      <c r="S448" s="224"/>
      <c r="T448" s="225"/>
      <c r="AT448" s="226" t="s">
        <v>149</v>
      </c>
      <c r="AU448" s="226" t="s">
        <v>82</v>
      </c>
      <c r="AV448" s="12" t="s">
        <v>82</v>
      </c>
      <c r="AW448" s="12" t="s">
        <v>36</v>
      </c>
      <c r="AX448" s="12" t="s">
        <v>73</v>
      </c>
      <c r="AY448" s="226" t="s">
        <v>140</v>
      </c>
    </row>
    <row r="449" spans="2:65" s="11" customFormat="1" ht="13.5">
      <c r="B449" s="205"/>
      <c r="C449" s="206"/>
      <c r="D449" s="207" t="s">
        <v>149</v>
      </c>
      <c r="E449" s="208" t="s">
        <v>23</v>
      </c>
      <c r="F449" s="209" t="s">
        <v>488</v>
      </c>
      <c r="G449" s="206"/>
      <c r="H449" s="208" t="s">
        <v>23</v>
      </c>
      <c r="I449" s="210"/>
      <c r="J449" s="206"/>
      <c r="K449" s="206"/>
      <c r="L449" s="211"/>
      <c r="M449" s="212"/>
      <c r="N449" s="213"/>
      <c r="O449" s="213"/>
      <c r="P449" s="213"/>
      <c r="Q449" s="213"/>
      <c r="R449" s="213"/>
      <c r="S449" s="213"/>
      <c r="T449" s="214"/>
      <c r="AT449" s="215" t="s">
        <v>149</v>
      </c>
      <c r="AU449" s="215" t="s">
        <v>82</v>
      </c>
      <c r="AV449" s="11" t="s">
        <v>80</v>
      </c>
      <c r="AW449" s="11" t="s">
        <v>36</v>
      </c>
      <c r="AX449" s="11" t="s">
        <v>73</v>
      </c>
      <c r="AY449" s="215" t="s">
        <v>140</v>
      </c>
    </row>
    <row r="450" spans="2:65" s="12" customFormat="1" ht="13.5">
      <c r="B450" s="216"/>
      <c r="C450" s="217"/>
      <c r="D450" s="207" t="s">
        <v>149</v>
      </c>
      <c r="E450" s="218" t="s">
        <v>23</v>
      </c>
      <c r="F450" s="219" t="s">
        <v>489</v>
      </c>
      <c r="G450" s="217"/>
      <c r="H450" s="220">
        <v>9.36</v>
      </c>
      <c r="I450" s="221"/>
      <c r="J450" s="217"/>
      <c r="K450" s="217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149</v>
      </c>
      <c r="AU450" s="226" t="s">
        <v>82</v>
      </c>
      <c r="AV450" s="12" t="s">
        <v>82</v>
      </c>
      <c r="AW450" s="12" t="s">
        <v>36</v>
      </c>
      <c r="AX450" s="12" t="s">
        <v>73</v>
      </c>
      <c r="AY450" s="226" t="s">
        <v>140</v>
      </c>
    </row>
    <row r="451" spans="2:65" s="12" customFormat="1" ht="13.5">
      <c r="B451" s="216"/>
      <c r="C451" s="217"/>
      <c r="D451" s="207" t="s">
        <v>149</v>
      </c>
      <c r="E451" s="218" t="s">
        <v>23</v>
      </c>
      <c r="F451" s="219" t="s">
        <v>490</v>
      </c>
      <c r="G451" s="217"/>
      <c r="H451" s="220">
        <v>30.974</v>
      </c>
      <c r="I451" s="221"/>
      <c r="J451" s="217"/>
      <c r="K451" s="217"/>
      <c r="L451" s="222"/>
      <c r="M451" s="223"/>
      <c r="N451" s="224"/>
      <c r="O451" s="224"/>
      <c r="P451" s="224"/>
      <c r="Q451" s="224"/>
      <c r="R451" s="224"/>
      <c r="S451" s="224"/>
      <c r="T451" s="225"/>
      <c r="AT451" s="226" t="s">
        <v>149</v>
      </c>
      <c r="AU451" s="226" t="s">
        <v>82</v>
      </c>
      <c r="AV451" s="12" t="s">
        <v>82</v>
      </c>
      <c r="AW451" s="12" t="s">
        <v>36</v>
      </c>
      <c r="AX451" s="12" t="s">
        <v>73</v>
      </c>
      <c r="AY451" s="226" t="s">
        <v>140</v>
      </c>
    </row>
    <row r="452" spans="2:65" s="12" customFormat="1" ht="13.5">
      <c r="B452" s="216"/>
      <c r="C452" s="217"/>
      <c r="D452" s="207" t="s">
        <v>149</v>
      </c>
      <c r="E452" s="218" t="s">
        <v>23</v>
      </c>
      <c r="F452" s="219" t="s">
        <v>491</v>
      </c>
      <c r="G452" s="217"/>
      <c r="H452" s="220">
        <v>19.641999999999999</v>
      </c>
      <c r="I452" s="221"/>
      <c r="J452" s="217"/>
      <c r="K452" s="217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149</v>
      </c>
      <c r="AU452" s="226" t="s">
        <v>82</v>
      </c>
      <c r="AV452" s="12" t="s">
        <v>82</v>
      </c>
      <c r="AW452" s="12" t="s">
        <v>36</v>
      </c>
      <c r="AX452" s="12" t="s">
        <v>73</v>
      </c>
      <c r="AY452" s="226" t="s">
        <v>140</v>
      </c>
    </row>
    <row r="453" spans="2:65" s="12" customFormat="1" ht="13.5">
      <c r="B453" s="216"/>
      <c r="C453" s="217"/>
      <c r="D453" s="207" t="s">
        <v>149</v>
      </c>
      <c r="E453" s="218" t="s">
        <v>23</v>
      </c>
      <c r="F453" s="219" t="s">
        <v>492</v>
      </c>
      <c r="G453" s="217"/>
      <c r="H453" s="220">
        <v>6.048</v>
      </c>
      <c r="I453" s="221"/>
      <c r="J453" s="217"/>
      <c r="K453" s="217"/>
      <c r="L453" s="222"/>
      <c r="M453" s="223"/>
      <c r="N453" s="224"/>
      <c r="O453" s="224"/>
      <c r="P453" s="224"/>
      <c r="Q453" s="224"/>
      <c r="R453" s="224"/>
      <c r="S453" s="224"/>
      <c r="T453" s="225"/>
      <c r="AT453" s="226" t="s">
        <v>149</v>
      </c>
      <c r="AU453" s="226" t="s">
        <v>82</v>
      </c>
      <c r="AV453" s="12" t="s">
        <v>82</v>
      </c>
      <c r="AW453" s="12" t="s">
        <v>36</v>
      </c>
      <c r="AX453" s="12" t="s">
        <v>73</v>
      </c>
      <c r="AY453" s="226" t="s">
        <v>140</v>
      </c>
    </row>
    <row r="454" spans="2:65" s="13" customFormat="1" ht="13.5">
      <c r="B454" s="227"/>
      <c r="C454" s="228"/>
      <c r="D454" s="207" t="s">
        <v>149</v>
      </c>
      <c r="E454" s="229" t="s">
        <v>23</v>
      </c>
      <c r="F454" s="230" t="s">
        <v>154</v>
      </c>
      <c r="G454" s="228"/>
      <c r="H454" s="231">
        <v>2138.2550000000001</v>
      </c>
      <c r="I454" s="232"/>
      <c r="J454" s="228"/>
      <c r="K454" s="228"/>
      <c r="L454" s="233"/>
      <c r="M454" s="234"/>
      <c r="N454" s="235"/>
      <c r="O454" s="235"/>
      <c r="P454" s="235"/>
      <c r="Q454" s="235"/>
      <c r="R454" s="235"/>
      <c r="S454" s="235"/>
      <c r="T454" s="236"/>
      <c r="AT454" s="237" t="s">
        <v>149</v>
      </c>
      <c r="AU454" s="237" t="s">
        <v>82</v>
      </c>
      <c r="AV454" s="13" t="s">
        <v>147</v>
      </c>
      <c r="AW454" s="13" t="s">
        <v>36</v>
      </c>
      <c r="AX454" s="13" t="s">
        <v>73</v>
      </c>
      <c r="AY454" s="237" t="s">
        <v>140</v>
      </c>
    </row>
    <row r="455" spans="2:65" s="12" customFormat="1" ht="13.5">
      <c r="B455" s="216"/>
      <c r="C455" s="217"/>
      <c r="D455" s="207" t="s">
        <v>149</v>
      </c>
      <c r="E455" s="218" t="s">
        <v>23</v>
      </c>
      <c r="F455" s="219" t="s">
        <v>499</v>
      </c>
      <c r="G455" s="217"/>
      <c r="H455" s="220">
        <v>4276.51</v>
      </c>
      <c r="I455" s="221"/>
      <c r="J455" s="217"/>
      <c r="K455" s="217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149</v>
      </c>
      <c r="AU455" s="226" t="s">
        <v>82</v>
      </c>
      <c r="AV455" s="12" t="s">
        <v>82</v>
      </c>
      <c r="AW455" s="12" t="s">
        <v>36</v>
      </c>
      <c r="AX455" s="12" t="s">
        <v>80</v>
      </c>
      <c r="AY455" s="226" t="s">
        <v>140</v>
      </c>
    </row>
    <row r="456" spans="2:65" s="1" customFormat="1" ht="25.5" customHeight="1">
      <c r="B456" s="41"/>
      <c r="C456" s="193" t="s">
        <v>500</v>
      </c>
      <c r="D456" s="193" t="s">
        <v>142</v>
      </c>
      <c r="E456" s="194" t="s">
        <v>501</v>
      </c>
      <c r="F456" s="195" t="s">
        <v>502</v>
      </c>
      <c r="G456" s="196" t="s">
        <v>214</v>
      </c>
      <c r="H456" s="197">
        <v>611.89800000000002</v>
      </c>
      <c r="I456" s="198"/>
      <c r="J456" s="199">
        <f>ROUND(I456*H456,2)</f>
        <v>0</v>
      </c>
      <c r="K456" s="195" t="s">
        <v>164</v>
      </c>
      <c r="L456" s="61"/>
      <c r="M456" s="200" t="s">
        <v>23</v>
      </c>
      <c r="N456" s="201" t="s">
        <v>44</v>
      </c>
      <c r="O456" s="42"/>
      <c r="P456" s="202">
        <f>O456*H456</f>
        <v>0</v>
      </c>
      <c r="Q456" s="202">
        <v>0</v>
      </c>
      <c r="R456" s="202">
        <f>Q456*H456</f>
        <v>0</v>
      </c>
      <c r="S456" s="202">
        <v>0</v>
      </c>
      <c r="T456" s="203">
        <f>S456*H456</f>
        <v>0</v>
      </c>
      <c r="AR456" s="24" t="s">
        <v>147</v>
      </c>
      <c r="AT456" s="24" t="s">
        <v>142</v>
      </c>
      <c r="AU456" s="24" t="s">
        <v>82</v>
      </c>
      <c r="AY456" s="24" t="s">
        <v>140</v>
      </c>
      <c r="BE456" s="204">
        <f>IF(N456="základní",J456,0)</f>
        <v>0</v>
      </c>
      <c r="BF456" s="204">
        <f>IF(N456="snížená",J456,0)</f>
        <v>0</v>
      </c>
      <c r="BG456" s="204">
        <f>IF(N456="zákl. přenesená",J456,0)</f>
        <v>0</v>
      </c>
      <c r="BH456" s="204">
        <f>IF(N456="sníž. přenesená",J456,0)</f>
        <v>0</v>
      </c>
      <c r="BI456" s="204">
        <f>IF(N456="nulová",J456,0)</f>
        <v>0</v>
      </c>
      <c r="BJ456" s="24" t="s">
        <v>80</v>
      </c>
      <c r="BK456" s="204">
        <f>ROUND(I456*H456,2)</f>
        <v>0</v>
      </c>
      <c r="BL456" s="24" t="s">
        <v>147</v>
      </c>
      <c r="BM456" s="24" t="s">
        <v>503</v>
      </c>
    </row>
    <row r="457" spans="2:65" s="11" customFormat="1" ht="13.5">
      <c r="B457" s="205"/>
      <c r="C457" s="206"/>
      <c r="D457" s="207" t="s">
        <v>149</v>
      </c>
      <c r="E457" s="208" t="s">
        <v>23</v>
      </c>
      <c r="F457" s="209" t="s">
        <v>504</v>
      </c>
      <c r="G457" s="206"/>
      <c r="H457" s="208" t="s">
        <v>23</v>
      </c>
      <c r="I457" s="210"/>
      <c r="J457" s="206"/>
      <c r="K457" s="206"/>
      <c r="L457" s="211"/>
      <c r="M457" s="212"/>
      <c r="N457" s="213"/>
      <c r="O457" s="213"/>
      <c r="P457" s="213"/>
      <c r="Q457" s="213"/>
      <c r="R457" s="213"/>
      <c r="S457" s="213"/>
      <c r="T457" s="214"/>
      <c r="AT457" s="215" t="s">
        <v>149</v>
      </c>
      <c r="AU457" s="215" t="s">
        <v>82</v>
      </c>
      <c r="AV457" s="11" t="s">
        <v>80</v>
      </c>
      <c r="AW457" s="11" t="s">
        <v>36</v>
      </c>
      <c r="AX457" s="11" t="s">
        <v>73</v>
      </c>
      <c r="AY457" s="215" t="s">
        <v>140</v>
      </c>
    </row>
    <row r="458" spans="2:65" s="11" customFormat="1" ht="13.5">
      <c r="B458" s="205"/>
      <c r="C458" s="206"/>
      <c r="D458" s="207" t="s">
        <v>149</v>
      </c>
      <c r="E458" s="208" t="s">
        <v>23</v>
      </c>
      <c r="F458" s="209" t="s">
        <v>505</v>
      </c>
      <c r="G458" s="206"/>
      <c r="H458" s="208" t="s">
        <v>23</v>
      </c>
      <c r="I458" s="210"/>
      <c r="J458" s="206"/>
      <c r="K458" s="206"/>
      <c r="L458" s="211"/>
      <c r="M458" s="212"/>
      <c r="N458" s="213"/>
      <c r="O458" s="213"/>
      <c r="P458" s="213"/>
      <c r="Q458" s="213"/>
      <c r="R458" s="213"/>
      <c r="S458" s="213"/>
      <c r="T458" s="214"/>
      <c r="AT458" s="215" t="s">
        <v>149</v>
      </c>
      <c r="AU458" s="215" t="s">
        <v>82</v>
      </c>
      <c r="AV458" s="11" t="s">
        <v>80</v>
      </c>
      <c r="AW458" s="11" t="s">
        <v>36</v>
      </c>
      <c r="AX458" s="11" t="s">
        <v>73</v>
      </c>
      <c r="AY458" s="215" t="s">
        <v>140</v>
      </c>
    </row>
    <row r="459" spans="2:65" s="12" customFormat="1" ht="13.5">
      <c r="B459" s="216"/>
      <c r="C459" s="217"/>
      <c r="D459" s="207" t="s">
        <v>149</v>
      </c>
      <c r="E459" s="218" t="s">
        <v>23</v>
      </c>
      <c r="F459" s="219" t="s">
        <v>506</v>
      </c>
      <c r="G459" s="217"/>
      <c r="H459" s="220">
        <v>210.297</v>
      </c>
      <c r="I459" s="221"/>
      <c r="J459" s="217"/>
      <c r="K459" s="217"/>
      <c r="L459" s="222"/>
      <c r="M459" s="223"/>
      <c r="N459" s="224"/>
      <c r="O459" s="224"/>
      <c r="P459" s="224"/>
      <c r="Q459" s="224"/>
      <c r="R459" s="224"/>
      <c r="S459" s="224"/>
      <c r="T459" s="225"/>
      <c r="AT459" s="226" t="s">
        <v>149</v>
      </c>
      <c r="AU459" s="226" t="s">
        <v>82</v>
      </c>
      <c r="AV459" s="12" t="s">
        <v>82</v>
      </c>
      <c r="AW459" s="12" t="s">
        <v>36</v>
      </c>
      <c r="AX459" s="12" t="s">
        <v>73</v>
      </c>
      <c r="AY459" s="226" t="s">
        <v>140</v>
      </c>
    </row>
    <row r="460" spans="2:65" s="12" customFormat="1" ht="13.5">
      <c r="B460" s="216"/>
      <c r="C460" s="217"/>
      <c r="D460" s="207" t="s">
        <v>149</v>
      </c>
      <c r="E460" s="218" t="s">
        <v>23</v>
      </c>
      <c r="F460" s="219" t="s">
        <v>507</v>
      </c>
      <c r="G460" s="217"/>
      <c r="H460" s="220">
        <v>63.518000000000001</v>
      </c>
      <c r="I460" s="221"/>
      <c r="J460" s="217"/>
      <c r="K460" s="217"/>
      <c r="L460" s="222"/>
      <c r="M460" s="223"/>
      <c r="N460" s="224"/>
      <c r="O460" s="224"/>
      <c r="P460" s="224"/>
      <c r="Q460" s="224"/>
      <c r="R460" s="224"/>
      <c r="S460" s="224"/>
      <c r="T460" s="225"/>
      <c r="AT460" s="226" t="s">
        <v>149</v>
      </c>
      <c r="AU460" s="226" t="s">
        <v>82</v>
      </c>
      <c r="AV460" s="12" t="s">
        <v>82</v>
      </c>
      <c r="AW460" s="12" t="s">
        <v>36</v>
      </c>
      <c r="AX460" s="12" t="s">
        <v>73</v>
      </c>
      <c r="AY460" s="226" t="s">
        <v>140</v>
      </c>
    </row>
    <row r="461" spans="2:65" s="12" customFormat="1" ht="13.5">
      <c r="B461" s="216"/>
      <c r="C461" s="217"/>
      <c r="D461" s="207" t="s">
        <v>149</v>
      </c>
      <c r="E461" s="218" t="s">
        <v>23</v>
      </c>
      <c r="F461" s="219" t="s">
        <v>508</v>
      </c>
      <c r="G461" s="217"/>
      <c r="H461" s="220">
        <v>101.52500000000001</v>
      </c>
      <c r="I461" s="221"/>
      <c r="J461" s="217"/>
      <c r="K461" s="217"/>
      <c r="L461" s="222"/>
      <c r="M461" s="223"/>
      <c r="N461" s="224"/>
      <c r="O461" s="224"/>
      <c r="P461" s="224"/>
      <c r="Q461" s="224"/>
      <c r="R461" s="224"/>
      <c r="S461" s="224"/>
      <c r="T461" s="225"/>
      <c r="AT461" s="226" t="s">
        <v>149</v>
      </c>
      <c r="AU461" s="226" t="s">
        <v>82</v>
      </c>
      <c r="AV461" s="12" t="s">
        <v>82</v>
      </c>
      <c r="AW461" s="12" t="s">
        <v>36</v>
      </c>
      <c r="AX461" s="12" t="s">
        <v>73</v>
      </c>
      <c r="AY461" s="226" t="s">
        <v>140</v>
      </c>
    </row>
    <row r="462" spans="2:65" s="12" customFormat="1" ht="13.5">
      <c r="B462" s="216"/>
      <c r="C462" s="217"/>
      <c r="D462" s="207" t="s">
        <v>149</v>
      </c>
      <c r="E462" s="218" t="s">
        <v>23</v>
      </c>
      <c r="F462" s="219" t="s">
        <v>509</v>
      </c>
      <c r="G462" s="217"/>
      <c r="H462" s="220">
        <v>21.84</v>
      </c>
      <c r="I462" s="221"/>
      <c r="J462" s="217"/>
      <c r="K462" s="217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149</v>
      </c>
      <c r="AU462" s="226" t="s">
        <v>82</v>
      </c>
      <c r="AV462" s="12" t="s">
        <v>82</v>
      </c>
      <c r="AW462" s="12" t="s">
        <v>36</v>
      </c>
      <c r="AX462" s="12" t="s">
        <v>73</v>
      </c>
      <c r="AY462" s="226" t="s">
        <v>140</v>
      </c>
    </row>
    <row r="463" spans="2:65" s="12" customFormat="1" ht="13.5">
      <c r="B463" s="216"/>
      <c r="C463" s="217"/>
      <c r="D463" s="207" t="s">
        <v>149</v>
      </c>
      <c r="E463" s="218" t="s">
        <v>23</v>
      </c>
      <c r="F463" s="219" t="s">
        <v>510</v>
      </c>
      <c r="G463" s="217"/>
      <c r="H463" s="220">
        <v>12.272</v>
      </c>
      <c r="I463" s="221"/>
      <c r="J463" s="217"/>
      <c r="K463" s="217"/>
      <c r="L463" s="222"/>
      <c r="M463" s="223"/>
      <c r="N463" s="224"/>
      <c r="O463" s="224"/>
      <c r="P463" s="224"/>
      <c r="Q463" s="224"/>
      <c r="R463" s="224"/>
      <c r="S463" s="224"/>
      <c r="T463" s="225"/>
      <c r="AT463" s="226" t="s">
        <v>149</v>
      </c>
      <c r="AU463" s="226" t="s">
        <v>82</v>
      </c>
      <c r="AV463" s="12" t="s">
        <v>82</v>
      </c>
      <c r="AW463" s="12" t="s">
        <v>36</v>
      </c>
      <c r="AX463" s="12" t="s">
        <v>73</v>
      </c>
      <c r="AY463" s="226" t="s">
        <v>140</v>
      </c>
    </row>
    <row r="464" spans="2:65" s="11" customFormat="1" ht="13.5">
      <c r="B464" s="205"/>
      <c r="C464" s="206"/>
      <c r="D464" s="207" t="s">
        <v>149</v>
      </c>
      <c r="E464" s="208" t="s">
        <v>23</v>
      </c>
      <c r="F464" s="209" t="s">
        <v>511</v>
      </c>
      <c r="G464" s="206"/>
      <c r="H464" s="208" t="s">
        <v>23</v>
      </c>
      <c r="I464" s="210"/>
      <c r="J464" s="206"/>
      <c r="K464" s="206"/>
      <c r="L464" s="211"/>
      <c r="M464" s="212"/>
      <c r="N464" s="213"/>
      <c r="O464" s="213"/>
      <c r="P464" s="213"/>
      <c r="Q464" s="213"/>
      <c r="R464" s="213"/>
      <c r="S464" s="213"/>
      <c r="T464" s="214"/>
      <c r="AT464" s="215" t="s">
        <v>149</v>
      </c>
      <c r="AU464" s="215" t="s">
        <v>82</v>
      </c>
      <c r="AV464" s="11" t="s">
        <v>80</v>
      </c>
      <c r="AW464" s="11" t="s">
        <v>36</v>
      </c>
      <c r="AX464" s="11" t="s">
        <v>73</v>
      </c>
      <c r="AY464" s="215" t="s">
        <v>140</v>
      </c>
    </row>
    <row r="465" spans="2:65" s="12" customFormat="1" ht="13.5">
      <c r="B465" s="216"/>
      <c r="C465" s="217"/>
      <c r="D465" s="207" t="s">
        <v>149</v>
      </c>
      <c r="E465" s="218" t="s">
        <v>23</v>
      </c>
      <c r="F465" s="219" t="s">
        <v>512</v>
      </c>
      <c r="G465" s="217"/>
      <c r="H465" s="220">
        <v>63.238999999999997</v>
      </c>
      <c r="I465" s="221"/>
      <c r="J465" s="217"/>
      <c r="K465" s="217"/>
      <c r="L465" s="222"/>
      <c r="M465" s="223"/>
      <c r="N465" s="224"/>
      <c r="O465" s="224"/>
      <c r="P465" s="224"/>
      <c r="Q465" s="224"/>
      <c r="R465" s="224"/>
      <c r="S465" s="224"/>
      <c r="T465" s="225"/>
      <c r="AT465" s="226" t="s">
        <v>149</v>
      </c>
      <c r="AU465" s="226" t="s">
        <v>82</v>
      </c>
      <c r="AV465" s="12" t="s">
        <v>82</v>
      </c>
      <c r="AW465" s="12" t="s">
        <v>36</v>
      </c>
      <c r="AX465" s="12" t="s">
        <v>73</v>
      </c>
      <c r="AY465" s="226" t="s">
        <v>140</v>
      </c>
    </row>
    <row r="466" spans="2:65" s="12" customFormat="1" ht="13.5">
      <c r="B466" s="216"/>
      <c r="C466" s="217"/>
      <c r="D466" s="207" t="s">
        <v>149</v>
      </c>
      <c r="E466" s="218" t="s">
        <v>23</v>
      </c>
      <c r="F466" s="219" t="s">
        <v>513</v>
      </c>
      <c r="G466" s="217"/>
      <c r="H466" s="220">
        <v>33.167999999999999</v>
      </c>
      <c r="I466" s="221"/>
      <c r="J466" s="217"/>
      <c r="K466" s="217"/>
      <c r="L466" s="222"/>
      <c r="M466" s="223"/>
      <c r="N466" s="224"/>
      <c r="O466" s="224"/>
      <c r="P466" s="224"/>
      <c r="Q466" s="224"/>
      <c r="R466" s="224"/>
      <c r="S466" s="224"/>
      <c r="T466" s="225"/>
      <c r="AT466" s="226" t="s">
        <v>149</v>
      </c>
      <c r="AU466" s="226" t="s">
        <v>82</v>
      </c>
      <c r="AV466" s="12" t="s">
        <v>82</v>
      </c>
      <c r="AW466" s="12" t="s">
        <v>36</v>
      </c>
      <c r="AX466" s="12" t="s">
        <v>73</v>
      </c>
      <c r="AY466" s="226" t="s">
        <v>140</v>
      </c>
    </row>
    <row r="467" spans="2:65" s="12" customFormat="1" ht="13.5">
      <c r="B467" s="216"/>
      <c r="C467" s="217"/>
      <c r="D467" s="207" t="s">
        <v>149</v>
      </c>
      <c r="E467" s="218" t="s">
        <v>23</v>
      </c>
      <c r="F467" s="219" t="s">
        <v>514</v>
      </c>
      <c r="G467" s="217"/>
      <c r="H467" s="220">
        <v>58.715000000000003</v>
      </c>
      <c r="I467" s="221"/>
      <c r="J467" s="217"/>
      <c r="K467" s="217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149</v>
      </c>
      <c r="AU467" s="226" t="s">
        <v>82</v>
      </c>
      <c r="AV467" s="12" t="s">
        <v>82</v>
      </c>
      <c r="AW467" s="12" t="s">
        <v>36</v>
      </c>
      <c r="AX467" s="12" t="s">
        <v>73</v>
      </c>
      <c r="AY467" s="226" t="s">
        <v>140</v>
      </c>
    </row>
    <row r="468" spans="2:65" s="12" customFormat="1" ht="13.5">
      <c r="B468" s="216"/>
      <c r="C468" s="217"/>
      <c r="D468" s="207" t="s">
        <v>149</v>
      </c>
      <c r="E468" s="218" t="s">
        <v>23</v>
      </c>
      <c r="F468" s="219" t="s">
        <v>515</v>
      </c>
      <c r="G468" s="217"/>
      <c r="H468" s="220">
        <v>32.244999999999997</v>
      </c>
      <c r="I468" s="221"/>
      <c r="J468" s="217"/>
      <c r="K468" s="217"/>
      <c r="L468" s="222"/>
      <c r="M468" s="223"/>
      <c r="N468" s="224"/>
      <c r="O468" s="224"/>
      <c r="P468" s="224"/>
      <c r="Q468" s="224"/>
      <c r="R468" s="224"/>
      <c r="S468" s="224"/>
      <c r="T468" s="225"/>
      <c r="AT468" s="226" t="s">
        <v>149</v>
      </c>
      <c r="AU468" s="226" t="s">
        <v>82</v>
      </c>
      <c r="AV468" s="12" t="s">
        <v>82</v>
      </c>
      <c r="AW468" s="12" t="s">
        <v>36</v>
      </c>
      <c r="AX468" s="12" t="s">
        <v>73</v>
      </c>
      <c r="AY468" s="226" t="s">
        <v>140</v>
      </c>
    </row>
    <row r="469" spans="2:65" s="12" customFormat="1" ht="13.5">
      <c r="B469" s="216"/>
      <c r="C469" s="217"/>
      <c r="D469" s="207" t="s">
        <v>149</v>
      </c>
      <c r="E469" s="218" t="s">
        <v>23</v>
      </c>
      <c r="F469" s="219" t="s">
        <v>516</v>
      </c>
      <c r="G469" s="217"/>
      <c r="H469" s="220">
        <v>1.3680000000000001</v>
      </c>
      <c r="I469" s="221"/>
      <c r="J469" s="217"/>
      <c r="K469" s="217"/>
      <c r="L469" s="222"/>
      <c r="M469" s="223"/>
      <c r="N469" s="224"/>
      <c r="O469" s="224"/>
      <c r="P469" s="224"/>
      <c r="Q469" s="224"/>
      <c r="R469" s="224"/>
      <c r="S469" s="224"/>
      <c r="T469" s="225"/>
      <c r="AT469" s="226" t="s">
        <v>149</v>
      </c>
      <c r="AU469" s="226" t="s">
        <v>82</v>
      </c>
      <c r="AV469" s="12" t="s">
        <v>82</v>
      </c>
      <c r="AW469" s="12" t="s">
        <v>36</v>
      </c>
      <c r="AX469" s="12" t="s">
        <v>73</v>
      </c>
      <c r="AY469" s="226" t="s">
        <v>140</v>
      </c>
    </row>
    <row r="470" spans="2:65" s="12" customFormat="1" ht="13.5">
      <c r="B470" s="216"/>
      <c r="C470" s="217"/>
      <c r="D470" s="207" t="s">
        <v>149</v>
      </c>
      <c r="E470" s="218" t="s">
        <v>23</v>
      </c>
      <c r="F470" s="219" t="s">
        <v>517</v>
      </c>
      <c r="G470" s="217"/>
      <c r="H470" s="220">
        <v>0.751</v>
      </c>
      <c r="I470" s="221"/>
      <c r="J470" s="217"/>
      <c r="K470" s="217"/>
      <c r="L470" s="222"/>
      <c r="M470" s="223"/>
      <c r="N470" s="224"/>
      <c r="O470" s="224"/>
      <c r="P470" s="224"/>
      <c r="Q470" s="224"/>
      <c r="R470" s="224"/>
      <c r="S470" s="224"/>
      <c r="T470" s="225"/>
      <c r="AT470" s="226" t="s">
        <v>149</v>
      </c>
      <c r="AU470" s="226" t="s">
        <v>82</v>
      </c>
      <c r="AV470" s="12" t="s">
        <v>82</v>
      </c>
      <c r="AW470" s="12" t="s">
        <v>36</v>
      </c>
      <c r="AX470" s="12" t="s">
        <v>73</v>
      </c>
      <c r="AY470" s="226" t="s">
        <v>140</v>
      </c>
    </row>
    <row r="471" spans="2:65" s="11" customFormat="1" ht="13.5">
      <c r="B471" s="205"/>
      <c r="C471" s="206"/>
      <c r="D471" s="207" t="s">
        <v>149</v>
      </c>
      <c r="E471" s="208" t="s">
        <v>23</v>
      </c>
      <c r="F471" s="209" t="s">
        <v>518</v>
      </c>
      <c r="G471" s="206"/>
      <c r="H471" s="208" t="s">
        <v>23</v>
      </c>
      <c r="I471" s="210"/>
      <c r="J471" s="206"/>
      <c r="K471" s="206"/>
      <c r="L471" s="211"/>
      <c r="M471" s="212"/>
      <c r="N471" s="213"/>
      <c r="O471" s="213"/>
      <c r="P471" s="213"/>
      <c r="Q471" s="213"/>
      <c r="R471" s="213"/>
      <c r="S471" s="213"/>
      <c r="T471" s="214"/>
      <c r="AT471" s="215" t="s">
        <v>149</v>
      </c>
      <c r="AU471" s="215" t="s">
        <v>82</v>
      </c>
      <c r="AV471" s="11" t="s">
        <v>80</v>
      </c>
      <c r="AW471" s="11" t="s">
        <v>36</v>
      </c>
      <c r="AX471" s="11" t="s">
        <v>73</v>
      </c>
      <c r="AY471" s="215" t="s">
        <v>140</v>
      </c>
    </row>
    <row r="472" spans="2:65" s="12" customFormat="1" ht="13.5">
      <c r="B472" s="216"/>
      <c r="C472" s="217"/>
      <c r="D472" s="207" t="s">
        <v>149</v>
      </c>
      <c r="E472" s="218" t="s">
        <v>23</v>
      </c>
      <c r="F472" s="219" t="s">
        <v>519</v>
      </c>
      <c r="G472" s="217"/>
      <c r="H472" s="220">
        <v>10.8</v>
      </c>
      <c r="I472" s="221"/>
      <c r="J472" s="217"/>
      <c r="K472" s="217"/>
      <c r="L472" s="222"/>
      <c r="M472" s="223"/>
      <c r="N472" s="224"/>
      <c r="O472" s="224"/>
      <c r="P472" s="224"/>
      <c r="Q472" s="224"/>
      <c r="R472" s="224"/>
      <c r="S472" s="224"/>
      <c r="T472" s="225"/>
      <c r="AT472" s="226" t="s">
        <v>149</v>
      </c>
      <c r="AU472" s="226" t="s">
        <v>82</v>
      </c>
      <c r="AV472" s="12" t="s">
        <v>82</v>
      </c>
      <c r="AW472" s="12" t="s">
        <v>36</v>
      </c>
      <c r="AX472" s="12" t="s">
        <v>73</v>
      </c>
      <c r="AY472" s="226" t="s">
        <v>140</v>
      </c>
    </row>
    <row r="473" spans="2:65" s="12" customFormat="1" ht="13.5">
      <c r="B473" s="216"/>
      <c r="C473" s="217"/>
      <c r="D473" s="207" t="s">
        <v>149</v>
      </c>
      <c r="E473" s="218" t="s">
        <v>23</v>
      </c>
      <c r="F473" s="219" t="s">
        <v>520</v>
      </c>
      <c r="G473" s="217"/>
      <c r="H473" s="220">
        <v>2.16</v>
      </c>
      <c r="I473" s="221"/>
      <c r="J473" s="217"/>
      <c r="K473" s="217"/>
      <c r="L473" s="222"/>
      <c r="M473" s="223"/>
      <c r="N473" s="224"/>
      <c r="O473" s="224"/>
      <c r="P473" s="224"/>
      <c r="Q473" s="224"/>
      <c r="R473" s="224"/>
      <c r="S473" s="224"/>
      <c r="T473" s="225"/>
      <c r="AT473" s="226" t="s">
        <v>149</v>
      </c>
      <c r="AU473" s="226" t="s">
        <v>82</v>
      </c>
      <c r="AV473" s="12" t="s">
        <v>82</v>
      </c>
      <c r="AW473" s="12" t="s">
        <v>36</v>
      </c>
      <c r="AX473" s="12" t="s">
        <v>73</v>
      </c>
      <c r="AY473" s="226" t="s">
        <v>140</v>
      </c>
    </row>
    <row r="474" spans="2:65" s="13" customFormat="1" ht="13.5">
      <c r="B474" s="227"/>
      <c r="C474" s="228"/>
      <c r="D474" s="207" t="s">
        <v>149</v>
      </c>
      <c r="E474" s="229" t="s">
        <v>23</v>
      </c>
      <c r="F474" s="230" t="s">
        <v>154</v>
      </c>
      <c r="G474" s="228"/>
      <c r="H474" s="231">
        <v>611.89800000000002</v>
      </c>
      <c r="I474" s="232"/>
      <c r="J474" s="228"/>
      <c r="K474" s="228"/>
      <c r="L474" s="233"/>
      <c r="M474" s="234"/>
      <c r="N474" s="235"/>
      <c r="O474" s="235"/>
      <c r="P474" s="235"/>
      <c r="Q474" s="235"/>
      <c r="R474" s="235"/>
      <c r="S474" s="235"/>
      <c r="T474" s="236"/>
      <c r="AT474" s="237" t="s">
        <v>149</v>
      </c>
      <c r="AU474" s="237" t="s">
        <v>82</v>
      </c>
      <c r="AV474" s="13" t="s">
        <v>147</v>
      </c>
      <c r="AW474" s="13" t="s">
        <v>36</v>
      </c>
      <c r="AX474" s="13" t="s">
        <v>80</v>
      </c>
      <c r="AY474" s="237" t="s">
        <v>140</v>
      </c>
    </row>
    <row r="475" spans="2:65" s="1" customFormat="1" ht="16.5" customHeight="1">
      <c r="B475" s="41"/>
      <c r="C475" s="238" t="s">
        <v>521</v>
      </c>
      <c r="D475" s="238" t="s">
        <v>494</v>
      </c>
      <c r="E475" s="239" t="s">
        <v>522</v>
      </c>
      <c r="F475" s="240" t="s">
        <v>523</v>
      </c>
      <c r="G475" s="241" t="s">
        <v>497</v>
      </c>
      <c r="H475" s="242">
        <v>1223.796</v>
      </c>
      <c r="I475" s="243"/>
      <c r="J475" s="244">
        <f>ROUND(I475*H475,2)</f>
        <v>0</v>
      </c>
      <c r="K475" s="240" t="s">
        <v>146</v>
      </c>
      <c r="L475" s="245"/>
      <c r="M475" s="246" t="s">
        <v>23</v>
      </c>
      <c r="N475" s="247" t="s">
        <v>44</v>
      </c>
      <c r="O475" s="42"/>
      <c r="P475" s="202">
        <f>O475*H475</f>
        <v>0</v>
      </c>
      <c r="Q475" s="202">
        <v>1</v>
      </c>
      <c r="R475" s="202">
        <f>Q475*H475</f>
        <v>1223.796</v>
      </c>
      <c r="S475" s="202">
        <v>0</v>
      </c>
      <c r="T475" s="203">
        <f>S475*H475</f>
        <v>0</v>
      </c>
      <c r="AR475" s="24" t="s">
        <v>191</v>
      </c>
      <c r="AT475" s="24" t="s">
        <v>494</v>
      </c>
      <c r="AU475" s="24" t="s">
        <v>82</v>
      </c>
      <c r="AY475" s="24" t="s">
        <v>140</v>
      </c>
      <c r="BE475" s="204">
        <f>IF(N475="základní",J475,0)</f>
        <v>0</v>
      </c>
      <c r="BF475" s="204">
        <f>IF(N475="snížená",J475,0)</f>
        <v>0</v>
      </c>
      <c r="BG475" s="204">
        <f>IF(N475="zákl. přenesená",J475,0)</f>
        <v>0</v>
      </c>
      <c r="BH475" s="204">
        <f>IF(N475="sníž. přenesená",J475,0)</f>
        <v>0</v>
      </c>
      <c r="BI475" s="204">
        <f>IF(N475="nulová",J475,0)</f>
        <v>0</v>
      </c>
      <c r="BJ475" s="24" t="s">
        <v>80</v>
      </c>
      <c r="BK475" s="204">
        <f>ROUND(I475*H475,2)</f>
        <v>0</v>
      </c>
      <c r="BL475" s="24" t="s">
        <v>147</v>
      </c>
      <c r="BM475" s="24" t="s">
        <v>524</v>
      </c>
    </row>
    <row r="476" spans="2:65" s="12" customFormat="1" ht="13.5">
      <c r="B476" s="216"/>
      <c r="C476" s="217"/>
      <c r="D476" s="207" t="s">
        <v>149</v>
      </c>
      <c r="E476" s="218" t="s">
        <v>23</v>
      </c>
      <c r="F476" s="219" t="s">
        <v>525</v>
      </c>
      <c r="G476" s="217"/>
      <c r="H476" s="220">
        <v>1223.796</v>
      </c>
      <c r="I476" s="221"/>
      <c r="J476" s="217"/>
      <c r="K476" s="217"/>
      <c r="L476" s="222"/>
      <c r="M476" s="223"/>
      <c r="N476" s="224"/>
      <c r="O476" s="224"/>
      <c r="P476" s="224"/>
      <c r="Q476" s="224"/>
      <c r="R476" s="224"/>
      <c r="S476" s="224"/>
      <c r="T476" s="225"/>
      <c r="AT476" s="226" t="s">
        <v>149</v>
      </c>
      <c r="AU476" s="226" t="s">
        <v>82</v>
      </c>
      <c r="AV476" s="12" t="s">
        <v>82</v>
      </c>
      <c r="AW476" s="12" t="s">
        <v>36</v>
      </c>
      <c r="AX476" s="12" t="s">
        <v>80</v>
      </c>
      <c r="AY476" s="226" t="s">
        <v>140</v>
      </c>
    </row>
    <row r="477" spans="2:65" s="1" customFormat="1" ht="25.5" customHeight="1">
      <c r="B477" s="41"/>
      <c r="C477" s="193" t="s">
        <v>526</v>
      </c>
      <c r="D477" s="193" t="s">
        <v>142</v>
      </c>
      <c r="E477" s="194" t="s">
        <v>527</v>
      </c>
      <c r="F477" s="195" t="s">
        <v>528</v>
      </c>
      <c r="G477" s="196" t="s">
        <v>145</v>
      </c>
      <c r="H477" s="197">
        <v>170.4</v>
      </c>
      <c r="I477" s="198"/>
      <c r="J477" s="199">
        <f>ROUND(I477*H477,2)</f>
        <v>0</v>
      </c>
      <c r="K477" s="195" t="s">
        <v>146</v>
      </c>
      <c r="L477" s="61"/>
      <c r="M477" s="200" t="s">
        <v>23</v>
      </c>
      <c r="N477" s="201" t="s">
        <v>44</v>
      </c>
      <c r="O477" s="42"/>
      <c r="P477" s="202">
        <f>O477*H477</f>
        <v>0</v>
      </c>
      <c r="Q477" s="202">
        <v>0</v>
      </c>
      <c r="R477" s="202">
        <f>Q477*H477</f>
        <v>0</v>
      </c>
      <c r="S477" s="202">
        <v>0</v>
      </c>
      <c r="T477" s="203">
        <f>S477*H477</f>
        <v>0</v>
      </c>
      <c r="AR477" s="24" t="s">
        <v>147</v>
      </c>
      <c r="AT477" s="24" t="s">
        <v>142</v>
      </c>
      <c r="AU477" s="24" t="s">
        <v>82</v>
      </c>
      <c r="AY477" s="24" t="s">
        <v>140</v>
      </c>
      <c r="BE477" s="204">
        <f>IF(N477="základní",J477,0)</f>
        <v>0</v>
      </c>
      <c r="BF477" s="204">
        <f>IF(N477="snížená",J477,0)</f>
        <v>0</v>
      </c>
      <c r="BG477" s="204">
        <f>IF(N477="zákl. přenesená",J477,0)</f>
        <v>0</v>
      </c>
      <c r="BH477" s="204">
        <f>IF(N477="sníž. přenesená",J477,0)</f>
        <v>0</v>
      </c>
      <c r="BI477" s="204">
        <f>IF(N477="nulová",J477,0)</f>
        <v>0</v>
      </c>
      <c r="BJ477" s="24" t="s">
        <v>80</v>
      </c>
      <c r="BK477" s="204">
        <f>ROUND(I477*H477,2)</f>
        <v>0</v>
      </c>
      <c r="BL477" s="24" t="s">
        <v>147</v>
      </c>
      <c r="BM477" s="24" t="s">
        <v>529</v>
      </c>
    </row>
    <row r="478" spans="2:65" s="11" customFormat="1" ht="13.5">
      <c r="B478" s="205"/>
      <c r="C478" s="206"/>
      <c r="D478" s="207" t="s">
        <v>149</v>
      </c>
      <c r="E478" s="208" t="s">
        <v>23</v>
      </c>
      <c r="F478" s="209" t="s">
        <v>228</v>
      </c>
      <c r="G478" s="206"/>
      <c r="H478" s="208" t="s">
        <v>23</v>
      </c>
      <c r="I478" s="210"/>
      <c r="J478" s="206"/>
      <c r="K478" s="206"/>
      <c r="L478" s="211"/>
      <c r="M478" s="212"/>
      <c r="N478" s="213"/>
      <c r="O478" s="213"/>
      <c r="P478" s="213"/>
      <c r="Q478" s="213"/>
      <c r="R478" s="213"/>
      <c r="S478" s="213"/>
      <c r="T478" s="214"/>
      <c r="AT478" s="215" t="s">
        <v>149</v>
      </c>
      <c r="AU478" s="215" t="s">
        <v>82</v>
      </c>
      <c r="AV478" s="11" t="s">
        <v>80</v>
      </c>
      <c r="AW478" s="11" t="s">
        <v>36</v>
      </c>
      <c r="AX478" s="11" t="s">
        <v>73</v>
      </c>
      <c r="AY478" s="215" t="s">
        <v>140</v>
      </c>
    </row>
    <row r="479" spans="2:65" s="11" customFormat="1" ht="13.5">
      <c r="B479" s="205"/>
      <c r="C479" s="206"/>
      <c r="D479" s="207" t="s">
        <v>149</v>
      </c>
      <c r="E479" s="208" t="s">
        <v>23</v>
      </c>
      <c r="F479" s="209" t="s">
        <v>229</v>
      </c>
      <c r="G479" s="206"/>
      <c r="H479" s="208" t="s">
        <v>23</v>
      </c>
      <c r="I479" s="210"/>
      <c r="J479" s="206"/>
      <c r="K479" s="206"/>
      <c r="L479" s="211"/>
      <c r="M479" s="212"/>
      <c r="N479" s="213"/>
      <c r="O479" s="213"/>
      <c r="P479" s="213"/>
      <c r="Q479" s="213"/>
      <c r="R479" s="213"/>
      <c r="S479" s="213"/>
      <c r="T479" s="214"/>
      <c r="AT479" s="215" t="s">
        <v>149</v>
      </c>
      <c r="AU479" s="215" t="s">
        <v>82</v>
      </c>
      <c r="AV479" s="11" t="s">
        <v>80</v>
      </c>
      <c r="AW479" s="11" t="s">
        <v>36</v>
      </c>
      <c r="AX479" s="11" t="s">
        <v>73</v>
      </c>
      <c r="AY479" s="215" t="s">
        <v>140</v>
      </c>
    </row>
    <row r="480" spans="2:65" s="12" customFormat="1" ht="13.5">
      <c r="B480" s="216"/>
      <c r="C480" s="217"/>
      <c r="D480" s="207" t="s">
        <v>149</v>
      </c>
      <c r="E480" s="218" t="s">
        <v>23</v>
      </c>
      <c r="F480" s="219" t="s">
        <v>530</v>
      </c>
      <c r="G480" s="217"/>
      <c r="H480" s="220">
        <v>56.4</v>
      </c>
      <c r="I480" s="221"/>
      <c r="J480" s="217"/>
      <c r="K480" s="217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149</v>
      </c>
      <c r="AU480" s="226" t="s">
        <v>82</v>
      </c>
      <c r="AV480" s="12" t="s">
        <v>82</v>
      </c>
      <c r="AW480" s="12" t="s">
        <v>36</v>
      </c>
      <c r="AX480" s="12" t="s">
        <v>73</v>
      </c>
      <c r="AY480" s="226" t="s">
        <v>140</v>
      </c>
    </row>
    <row r="481" spans="2:65" s="12" customFormat="1" ht="13.5">
      <c r="B481" s="216"/>
      <c r="C481" s="217"/>
      <c r="D481" s="207" t="s">
        <v>149</v>
      </c>
      <c r="E481" s="218" t="s">
        <v>23</v>
      </c>
      <c r="F481" s="219" t="s">
        <v>531</v>
      </c>
      <c r="G481" s="217"/>
      <c r="H481" s="220">
        <v>66.900000000000006</v>
      </c>
      <c r="I481" s="221"/>
      <c r="J481" s="217"/>
      <c r="K481" s="217"/>
      <c r="L481" s="222"/>
      <c r="M481" s="223"/>
      <c r="N481" s="224"/>
      <c r="O481" s="224"/>
      <c r="P481" s="224"/>
      <c r="Q481" s="224"/>
      <c r="R481" s="224"/>
      <c r="S481" s="224"/>
      <c r="T481" s="225"/>
      <c r="AT481" s="226" t="s">
        <v>149</v>
      </c>
      <c r="AU481" s="226" t="s">
        <v>82</v>
      </c>
      <c r="AV481" s="12" t="s">
        <v>82</v>
      </c>
      <c r="AW481" s="12" t="s">
        <v>36</v>
      </c>
      <c r="AX481" s="12" t="s">
        <v>73</v>
      </c>
      <c r="AY481" s="226" t="s">
        <v>140</v>
      </c>
    </row>
    <row r="482" spans="2:65" s="12" customFormat="1" ht="13.5">
      <c r="B482" s="216"/>
      <c r="C482" s="217"/>
      <c r="D482" s="207" t="s">
        <v>149</v>
      </c>
      <c r="E482" s="218" t="s">
        <v>23</v>
      </c>
      <c r="F482" s="219" t="s">
        <v>532</v>
      </c>
      <c r="G482" s="217"/>
      <c r="H482" s="220">
        <v>43.6</v>
      </c>
      <c r="I482" s="221"/>
      <c r="J482" s="217"/>
      <c r="K482" s="217"/>
      <c r="L482" s="222"/>
      <c r="M482" s="223"/>
      <c r="N482" s="224"/>
      <c r="O482" s="224"/>
      <c r="P482" s="224"/>
      <c r="Q482" s="224"/>
      <c r="R482" s="224"/>
      <c r="S482" s="224"/>
      <c r="T482" s="225"/>
      <c r="AT482" s="226" t="s">
        <v>149</v>
      </c>
      <c r="AU482" s="226" t="s">
        <v>82</v>
      </c>
      <c r="AV482" s="12" t="s">
        <v>82</v>
      </c>
      <c r="AW482" s="12" t="s">
        <v>36</v>
      </c>
      <c r="AX482" s="12" t="s">
        <v>73</v>
      </c>
      <c r="AY482" s="226" t="s">
        <v>140</v>
      </c>
    </row>
    <row r="483" spans="2:65" s="12" customFormat="1" ht="13.5">
      <c r="B483" s="216"/>
      <c r="C483" s="217"/>
      <c r="D483" s="207" t="s">
        <v>149</v>
      </c>
      <c r="E483" s="218" t="s">
        <v>23</v>
      </c>
      <c r="F483" s="219" t="s">
        <v>533</v>
      </c>
      <c r="G483" s="217"/>
      <c r="H483" s="220">
        <v>3.5</v>
      </c>
      <c r="I483" s="221"/>
      <c r="J483" s="217"/>
      <c r="K483" s="217"/>
      <c r="L483" s="222"/>
      <c r="M483" s="223"/>
      <c r="N483" s="224"/>
      <c r="O483" s="224"/>
      <c r="P483" s="224"/>
      <c r="Q483" s="224"/>
      <c r="R483" s="224"/>
      <c r="S483" s="224"/>
      <c r="T483" s="225"/>
      <c r="AT483" s="226" t="s">
        <v>149</v>
      </c>
      <c r="AU483" s="226" t="s">
        <v>82</v>
      </c>
      <c r="AV483" s="12" t="s">
        <v>82</v>
      </c>
      <c r="AW483" s="12" t="s">
        <v>36</v>
      </c>
      <c r="AX483" s="12" t="s">
        <v>73</v>
      </c>
      <c r="AY483" s="226" t="s">
        <v>140</v>
      </c>
    </row>
    <row r="484" spans="2:65" s="13" customFormat="1" ht="13.5">
      <c r="B484" s="227"/>
      <c r="C484" s="228"/>
      <c r="D484" s="207" t="s">
        <v>149</v>
      </c>
      <c r="E484" s="229" t="s">
        <v>23</v>
      </c>
      <c r="F484" s="230" t="s">
        <v>154</v>
      </c>
      <c r="G484" s="228"/>
      <c r="H484" s="231">
        <v>170.4</v>
      </c>
      <c r="I484" s="232"/>
      <c r="J484" s="228"/>
      <c r="K484" s="228"/>
      <c r="L484" s="233"/>
      <c r="M484" s="234"/>
      <c r="N484" s="235"/>
      <c r="O484" s="235"/>
      <c r="P484" s="235"/>
      <c r="Q484" s="235"/>
      <c r="R484" s="235"/>
      <c r="S484" s="235"/>
      <c r="T484" s="236"/>
      <c r="AT484" s="237" t="s">
        <v>149</v>
      </c>
      <c r="AU484" s="237" t="s">
        <v>82</v>
      </c>
      <c r="AV484" s="13" t="s">
        <v>147</v>
      </c>
      <c r="AW484" s="13" t="s">
        <v>36</v>
      </c>
      <c r="AX484" s="13" t="s">
        <v>80</v>
      </c>
      <c r="AY484" s="237" t="s">
        <v>140</v>
      </c>
    </row>
    <row r="485" spans="2:65" s="1" customFormat="1" ht="16.5" customHeight="1">
      <c r="B485" s="41"/>
      <c r="C485" s="238" t="s">
        <v>534</v>
      </c>
      <c r="D485" s="238" t="s">
        <v>494</v>
      </c>
      <c r="E485" s="239" t="s">
        <v>535</v>
      </c>
      <c r="F485" s="240" t="s">
        <v>536</v>
      </c>
      <c r="G485" s="241" t="s">
        <v>537</v>
      </c>
      <c r="H485" s="242">
        <v>34.08</v>
      </c>
      <c r="I485" s="243"/>
      <c r="J485" s="244">
        <f>ROUND(I485*H485,2)</f>
        <v>0</v>
      </c>
      <c r="K485" s="240" t="s">
        <v>146</v>
      </c>
      <c r="L485" s="245"/>
      <c r="M485" s="246" t="s">
        <v>23</v>
      </c>
      <c r="N485" s="247" t="s">
        <v>44</v>
      </c>
      <c r="O485" s="42"/>
      <c r="P485" s="202">
        <f>O485*H485</f>
        <v>0</v>
      </c>
      <c r="Q485" s="202">
        <v>1E-3</v>
      </c>
      <c r="R485" s="202">
        <f>Q485*H485</f>
        <v>3.4079999999999999E-2</v>
      </c>
      <c r="S485" s="202">
        <v>0</v>
      </c>
      <c r="T485" s="203">
        <f>S485*H485</f>
        <v>0</v>
      </c>
      <c r="AR485" s="24" t="s">
        <v>191</v>
      </c>
      <c r="AT485" s="24" t="s">
        <v>494</v>
      </c>
      <c r="AU485" s="24" t="s">
        <v>82</v>
      </c>
      <c r="AY485" s="24" t="s">
        <v>140</v>
      </c>
      <c r="BE485" s="204">
        <f>IF(N485="základní",J485,0)</f>
        <v>0</v>
      </c>
      <c r="BF485" s="204">
        <f>IF(N485="snížená",J485,0)</f>
        <v>0</v>
      </c>
      <c r="BG485" s="204">
        <f>IF(N485="zákl. přenesená",J485,0)</f>
        <v>0</v>
      </c>
      <c r="BH485" s="204">
        <f>IF(N485="sníž. přenesená",J485,0)</f>
        <v>0</v>
      </c>
      <c r="BI485" s="204">
        <f>IF(N485="nulová",J485,0)</f>
        <v>0</v>
      </c>
      <c r="BJ485" s="24" t="s">
        <v>80</v>
      </c>
      <c r="BK485" s="204">
        <f>ROUND(I485*H485,2)</f>
        <v>0</v>
      </c>
      <c r="BL485" s="24" t="s">
        <v>147</v>
      </c>
      <c r="BM485" s="24" t="s">
        <v>538</v>
      </c>
    </row>
    <row r="486" spans="2:65" s="12" customFormat="1" ht="13.5">
      <c r="B486" s="216"/>
      <c r="C486" s="217"/>
      <c r="D486" s="207" t="s">
        <v>149</v>
      </c>
      <c r="E486" s="218" t="s">
        <v>23</v>
      </c>
      <c r="F486" s="219" t="s">
        <v>539</v>
      </c>
      <c r="G486" s="217"/>
      <c r="H486" s="220">
        <v>34.08</v>
      </c>
      <c r="I486" s="221"/>
      <c r="J486" s="217"/>
      <c r="K486" s="217"/>
      <c r="L486" s="222"/>
      <c r="M486" s="223"/>
      <c r="N486" s="224"/>
      <c r="O486" s="224"/>
      <c r="P486" s="224"/>
      <c r="Q486" s="224"/>
      <c r="R486" s="224"/>
      <c r="S486" s="224"/>
      <c r="T486" s="225"/>
      <c r="AT486" s="226" t="s">
        <v>149</v>
      </c>
      <c r="AU486" s="226" t="s">
        <v>82</v>
      </c>
      <c r="AV486" s="12" t="s">
        <v>82</v>
      </c>
      <c r="AW486" s="12" t="s">
        <v>36</v>
      </c>
      <c r="AX486" s="12" t="s">
        <v>80</v>
      </c>
      <c r="AY486" s="226" t="s">
        <v>140</v>
      </c>
    </row>
    <row r="487" spans="2:65" s="1" customFormat="1" ht="25.5" customHeight="1">
      <c r="B487" s="41"/>
      <c r="C487" s="193" t="s">
        <v>540</v>
      </c>
      <c r="D487" s="193" t="s">
        <v>142</v>
      </c>
      <c r="E487" s="194" t="s">
        <v>541</v>
      </c>
      <c r="F487" s="195" t="s">
        <v>542</v>
      </c>
      <c r="G487" s="196" t="s">
        <v>145</v>
      </c>
      <c r="H487" s="197">
        <v>170.4</v>
      </c>
      <c r="I487" s="198"/>
      <c r="J487" s="199">
        <f>ROUND(I487*H487,2)</f>
        <v>0</v>
      </c>
      <c r="K487" s="195" t="s">
        <v>146</v>
      </c>
      <c r="L487" s="61"/>
      <c r="M487" s="200" t="s">
        <v>23</v>
      </c>
      <c r="N487" s="201" t="s">
        <v>44</v>
      </c>
      <c r="O487" s="42"/>
      <c r="P487" s="202">
        <f>O487*H487</f>
        <v>0</v>
      </c>
      <c r="Q487" s="202">
        <v>0</v>
      </c>
      <c r="R487" s="202">
        <f>Q487*H487</f>
        <v>0</v>
      </c>
      <c r="S487" s="202">
        <v>0</v>
      </c>
      <c r="T487" s="203">
        <f>S487*H487</f>
        <v>0</v>
      </c>
      <c r="AR487" s="24" t="s">
        <v>147</v>
      </c>
      <c r="AT487" s="24" t="s">
        <v>142</v>
      </c>
      <c r="AU487" s="24" t="s">
        <v>82</v>
      </c>
      <c r="AY487" s="24" t="s">
        <v>140</v>
      </c>
      <c r="BE487" s="204">
        <f>IF(N487="základní",J487,0)</f>
        <v>0</v>
      </c>
      <c r="BF487" s="204">
        <f>IF(N487="snížená",J487,0)</f>
        <v>0</v>
      </c>
      <c r="BG487" s="204">
        <f>IF(N487="zákl. přenesená",J487,0)</f>
        <v>0</v>
      </c>
      <c r="BH487" s="204">
        <f>IF(N487="sníž. přenesená",J487,0)</f>
        <v>0</v>
      </c>
      <c r="BI487" s="204">
        <f>IF(N487="nulová",J487,0)</f>
        <v>0</v>
      </c>
      <c r="BJ487" s="24" t="s">
        <v>80</v>
      </c>
      <c r="BK487" s="204">
        <f>ROUND(I487*H487,2)</f>
        <v>0</v>
      </c>
      <c r="BL487" s="24" t="s">
        <v>147</v>
      </c>
      <c r="BM487" s="24" t="s">
        <v>543</v>
      </c>
    </row>
    <row r="488" spans="2:65" s="11" customFormat="1" ht="13.5">
      <c r="B488" s="205"/>
      <c r="C488" s="206"/>
      <c r="D488" s="207" t="s">
        <v>149</v>
      </c>
      <c r="E488" s="208" t="s">
        <v>23</v>
      </c>
      <c r="F488" s="209" t="s">
        <v>228</v>
      </c>
      <c r="G488" s="206"/>
      <c r="H488" s="208" t="s">
        <v>23</v>
      </c>
      <c r="I488" s="210"/>
      <c r="J488" s="206"/>
      <c r="K488" s="206"/>
      <c r="L488" s="211"/>
      <c r="M488" s="212"/>
      <c r="N488" s="213"/>
      <c r="O488" s="213"/>
      <c r="P488" s="213"/>
      <c r="Q488" s="213"/>
      <c r="R488" s="213"/>
      <c r="S488" s="213"/>
      <c r="T488" s="214"/>
      <c r="AT488" s="215" t="s">
        <v>149</v>
      </c>
      <c r="AU488" s="215" t="s">
        <v>82</v>
      </c>
      <c r="AV488" s="11" t="s">
        <v>80</v>
      </c>
      <c r="AW488" s="11" t="s">
        <v>36</v>
      </c>
      <c r="AX488" s="11" t="s">
        <v>73</v>
      </c>
      <c r="AY488" s="215" t="s">
        <v>140</v>
      </c>
    </row>
    <row r="489" spans="2:65" s="11" customFormat="1" ht="13.5">
      <c r="B489" s="205"/>
      <c r="C489" s="206"/>
      <c r="D489" s="207" t="s">
        <v>149</v>
      </c>
      <c r="E489" s="208" t="s">
        <v>23</v>
      </c>
      <c r="F489" s="209" t="s">
        <v>229</v>
      </c>
      <c r="G489" s="206"/>
      <c r="H489" s="208" t="s">
        <v>23</v>
      </c>
      <c r="I489" s="210"/>
      <c r="J489" s="206"/>
      <c r="K489" s="206"/>
      <c r="L489" s="211"/>
      <c r="M489" s="212"/>
      <c r="N489" s="213"/>
      <c r="O489" s="213"/>
      <c r="P489" s="213"/>
      <c r="Q489" s="213"/>
      <c r="R489" s="213"/>
      <c r="S489" s="213"/>
      <c r="T489" s="214"/>
      <c r="AT489" s="215" t="s">
        <v>149</v>
      </c>
      <c r="AU489" s="215" t="s">
        <v>82</v>
      </c>
      <c r="AV489" s="11" t="s">
        <v>80</v>
      </c>
      <c r="AW489" s="11" t="s">
        <v>36</v>
      </c>
      <c r="AX489" s="11" t="s">
        <v>73</v>
      </c>
      <c r="AY489" s="215" t="s">
        <v>140</v>
      </c>
    </row>
    <row r="490" spans="2:65" s="12" customFormat="1" ht="13.5">
      <c r="B490" s="216"/>
      <c r="C490" s="217"/>
      <c r="D490" s="207" t="s">
        <v>149</v>
      </c>
      <c r="E490" s="218" t="s">
        <v>23</v>
      </c>
      <c r="F490" s="219" t="s">
        <v>530</v>
      </c>
      <c r="G490" s="217"/>
      <c r="H490" s="220">
        <v>56.4</v>
      </c>
      <c r="I490" s="221"/>
      <c r="J490" s="217"/>
      <c r="K490" s="217"/>
      <c r="L490" s="222"/>
      <c r="M490" s="223"/>
      <c r="N490" s="224"/>
      <c r="O490" s="224"/>
      <c r="P490" s="224"/>
      <c r="Q490" s="224"/>
      <c r="R490" s="224"/>
      <c r="S490" s="224"/>
      <c r="T490" s="225"/>
      <c r="AT490" s="226" t="s">
        <v>149</v>
      </c>
      <c r="AU490" s="226" t="s">
        <v>82</v>
      </c>
      <c r="AV490" s="12" t="s">
        <v>82</v>
      </c>
      <c r="AW490" s="12" t="s">
        <v>36</v>
      </c>
      <c r="AX490" s="12" t="s">
        <v>73</v>
      </c>
      <c r="AY490" s="226" t="s">
        <v>140</v>
      </c>
    </row>
    <row r="491" spans="2:65" s="12" customFormat="1" ht="13.5">
      <c r="B491" s="216"/>
      <c r="C491" s="217"/>
      <c r="D491" s="207" t="s">
        <v>149</v>
      </c>
      <c r="E491" s="218" t="s">
        <v>23</v>
      </c>
      <c r="F491" s="219" t="s">
        <v>531</v>
      </c>
      <c r="G491" s="217"/>
      <c r="H491" s="220">
        <v>66.900000000000006</v>
      </c>
      <c r="I491" s="221"/>
      <c r="J491" s="217"/>
      <c r="K491" s="217"/>
      <c r="L491" s="222"/>
      <c r="M491" s="223"/>
      <c r="N491" s="224"/>
      <c r="O491" s="224"/>
      <c r="P491" s="224"/>
      <c r="Q491" s="224"/>
      <c r="R491" s="224"/>
      <c r="S491" s="224"/>
      <c r="T491" s="225"/>
      <c r="AT491" s="226" t="s">
        <v>149</v>
      </c>
      <c r="AU491" s="226" t="s">
        <v>82</v>
      </c>
      <c r="AV491" s="12" t="s">
        <v>82</v>
      </c>
      <c r="AW491" s="12" t="s">
        <v>36</v>
      </c>
      <c r="AX491" s="12" t="s">
        <v>73</v>
      </c>
      <c r="AY491" s="226" t="s">
        <v>140</v>
      </c>
    </row>
    <row r="492" spans="2:65" s="12" customFormat="1" ht="13.5">
      <c r="B492" s="216"/>
      <c r="C492" s="217"/>
      <c r="D492" s="207" t="s">
        <v>149</v>
      </c>
      <c r="E492" s="218" t="s">
        <v>23</v>
      </c>
      <c r="F492" s="219" t="s">
        <v>532</v>
      </c>
      <c r="G492" s="217"/>
      <c r="H492" s="220">
        <v>43.6</v>
      </c>
      <c r="I492" s="221"/>
      <c r="J492" s="217"/>
      <c r="K492" s="217"/>
      <c r="L492" s="222"/>
      <c r="M492" s="223"/>
      <c r="N492" s="224"/>
      <c r="O492" s="224"/>
      <c r="P492" s="224"/>
      <c r="Q492" s="224"/>
      <c r="R492" s="224"/>
      <c r="S492" s="224"/>
      <c r="T492" s="225"/>
      <c r="AT492" s="226" t="s">
        <v>149</v>
      </c>
      <c r="AU492" s="226" t="s">
        <v>82</v>
      </c>
      <c r="AV492" s="12" t="s">
        <v>82</v>
      </c>
      <c r="AW492" s="12" t="s">
        <v>36</v>
      </c>
      <c r="AX492" s="12" t="s">
        <v>73</v>
      </c>
      <c r="AY492" s="226" t="s">
        <v>140</v>
      </c>
    </row>
    <row r="493" spans="2:65" s="12" customFormat="1" ht="13.5">
      <c r="B493" s="216"/>
      <c r="C493" s="217"/>
      <c r="D493" s="207" t="s">
        <v>149</v>
      </c>
      <c r="E493" s="218" t="s">
        <v>23</v>
      </c>
      <c r="F493" s="219" t="s">
        <v>533</v>
      </c>
      <c r="G493" s="217"/>
      <c r="H493" s="220">
        <v>3.5</v>
      </c>
      <c r="I493" s="221"/>
      <c r="J493" s="217"/>
      <c r="K493" s="217"/>
      <c r="L493" s="222"/>
      <c r="M493" s="223"/>
      <c r="N493" s="224"/>
      <c r="O493" s="224"/>
      <c r="P493" s="224"/>
      <c r="Q493" s="224"/>
      <c r="R493" s="224"/>
      <c r="S493" s="224"/>
      <c r="T493" s="225"/>
      <c r="AT493" s="226" t="s">
        <v>149</v>
      </c>
      <c r="AU493" s="226" t="s">
        <v>82</v>
      </c>
      <c r="AV493" s="12" t="s">
        <v>82</v>
      </c>
      <c r="AW493" s="12" t="s">
        <v>36</v>
      </c>
      <c r="AX493" s="12" t="s">
        <v>73</v>
      </c>
      <c r="AY493" s="226" t="s">
        <v>140</v>
      </c>
    </row>
    <row r="494" spans="2:65" s="13" customFormat="1" ht="13.5">
      <c r="B494" s="227"/>
      <c r="C494" s="228"/>
      <c r="D494" s="207" t="s">
        <v>149</v>
      </c>
      <c r="E494" s="229" t="s">
        <v>23</v>
      </c>
      <c r="F494" s="230" t="s">
        <v>154</v>
      </c>
      <c r="G494" s="228"/>
      <c r="H494" s="231">
        <v>170.4</v>
      </c>
      <c r="I494" s="232"/>
      <c r="J494" s="228"/>
      <c r="K494" s="228"/>
      <c r="L494" s="233"/>
      <c r="M494" s="234"/>
      <c r="N494" s="235"/>
      <c r="O494" s="235"/>
      <c r="P494" s="235"/>
      <c r="Q494" s="235"/>
      <c r="R494" s="235"/>
      <c r="S494" s="235"/>
      <c r="T494" s="236"/>
      <c r="AT494" s="237" t="s">
        <v>149</v>
      </c>
      <c r="AU494" s="237" t="s">
        <v>82</v>
      </c>
      <c r="AV494" s="13" t="s">
        <v>147</v>
      </c>
      <c r="AW494" s="13" t="s">
        <v>36</v>
      </c>
      <c r="AX494" s="13" t="s">
        <v>80</v>
      </c>
      <c r="AY494" s="237" t="s">
        <v>140</v>
      </c>
    </row>
    <row r="495" spans="2:65" s="10" customFormat="1" ht="29.85" customHeight="1">
      <c r="B495" s="177"/>
      <c r="C495" s="178"/>
      <c r="D495" s="179" t="s">
        <v>72</v>
      </c>
      <c r="E495" s="191" t="s">
        <v>82</v>
      </c>
      <c r="F495" s="191" t="s">
        <v>544</v>
      </c>
      <c r="G495" s="178"/>
      <c r="H495" s="178"/>
      <c r="I495" s="181"/>
      <c r="J495" s="192">
        <f>BK495</f>
        <v>0</v>
      </c>
      <c r="K495" s="178"/>
      <c r="L495" s="183"/>
      <c r="M495" s="184"/>
      <c r="N495" s="185"/>
      <c r="O495" s="185"/>
      <c r="P495" s="186">
        <f>SUM(P496:P500)</f>
        <v>0</v>
      </c>
      <c r="Q495" s="185"/>
      <c r="R495" s="186">
        <f>SUM(R496:R500)</f>
        <v>242.04473099999998</v>
      </c>
      <c r="S495" s="185"/>
      <c r="T495" s="187">
        <f>SUM(T496:T500)</f>
        <v>0</v>
      </c>
      <c r="AR495" s="188" t="s">
        <v>80</v>
      </c>
      <c r="AT495" s="189" t="s">
        <v>72</v>
      </c>
      <c r="AU495" s="189" t="s">
        <v>80</v>
      </c>
      <c r="AY495" s="188" t="s">
        <v>140</v>
      </c>
      <c r="BK495" s="190">
        <f>SUM(BK496:BK500)</f>
        <v>0</v>
      </c>
    </row>
    <row r="496" spans="2:65" s="1" customFormat="1" ht="38.25" customHeight="1">
      <c r="B496" s="41"/>
      <c r="C496" s="193" t="s">
        <v>545</v>
      </c>
      <c r="D496" s="193" t="s">
        <v>142</v>
      </c>
      <c r="E496" s="194" t="s">
        <v>546</v>
      </c>
      <c r="F496" s="195" t="s">
        <v>547</v>
      </c>
      <c r="G496" s="196" t="s">
        <v>199</v>
      </c>
      <c r="H496" s="197">
        <v>1068.3</v>
      </c>
      <c r="I496" s="198"/>
      <c r="J496" s="199">
        <f>ROUND(I496*H496,2)</f>
        <v>0</v>
      </c>
      <c r="K496" s="195" t="s">
        <v>146</v>
      </c>
      <c r="L496" s="61"/>
      <c r="M496" s="200" t="s">
        <v>23</v>
      </c>
      <c r="N496" s="201" t="s">
        <v>44</v>
      </c>
      <c r="O496" s="42"/>
      <c r="P496" s="202">
        <f>O496*H496</f>
        <v>0</v>
      </c>
      <c r="Q496" s="202">
        <v>0.22656999999999999</v>
      </c>
      <c r="R496" s="202">
        <f>Q496*H496</f>
        <v>242.04473099999998</v>
      </c>
      <c r="S496" s="202">
        <v>0</v>
      </c>
      <c r="T496" s="203">
        <f>S496*H496</f>
        <v>0</v>
      </c>
      <c r="AR496" s="24" t="s">
        <v>147</v>
      </c>
      <c r="AT496" s="24" t="s">
        <v>142</v>
      </c>
      <c r="AU496" s="24" t="s">
        <v>82</v>
      </c>
      <c r="AY496" s="24" t="s">
        <v>140</v>
      </c>
      <c r="BE496" s="204">
        <f>IF(N496="základní",J496,0)</f>
        <v>0</v>
      </c>
      <c r="BF496" s="204">
        <f>IF(N496="snížená",J496,0)</f>
        <v>0</v>
      </c>
      <c r="BG496" s="204">
        <f>IF(N496="zákl. přenesená",J496,0)</f>
        <v>0</v>
      </c>
      <c r="BH496" s="204">
        <f>IF(N496="sníž. přenesená",J496,0)</f>
        <v>0</v>
      </c>
      <c r="BI496" s="204">
        <f>IF(N496="nulová",J496,0)</f>
        <v>0</v>
      </c>
      <c r="BJ496" s="24" t="s">
        <v>80</v>
      </c>
      <c r="BK496" s="204">
        <f>ROUND(I496*H496,2)</f>
        <v>0</v>
      </c>
      <c r="BL496" s="24" t="s">
        <v>147</v>
      </c>
      <c r="BM496" s="24" t="s">
        <v>548</v>
      </c>
    </row>
    <row r="497" spans="2:65" s="1" customFormat="1" ht="27">
      <c r="B497" s="41"/>
      <c r="C497" s="63"/>
      <c r="D497" s="207" t="s">
        <v>549</v>
      </c>
      <c r="E497" s="63"/>
      <c r="F497" s="248" t="s">
        <v>550</v>
      </c>
      <c r="G497" s="63"/>
      <c r="H497" s="63"/>
      <c r="I497" s="164"/>
      <c r="J497" s="63"/>
      <c r="K497" s="63"/>
      <c r="L497" s="61"/>
      <c r="M497" s="249"/>
      <c r="N497" s="42"/>
      <c r="O497" s="42"/>
      <c r="P497" s="42"/>
      <c r="Q497" s="42"/>
      <c r="R497" s="42"/>
      <c r="S497" s="42"/>
      <c r="T497" s="78"/>
      <c r="AT497" s="24" t="s">
        <v>549</v>
      </c>
      <c r="AU497" s="24" t="s">
        <v>82</v>
      </c>
    </row>
    <row r="498" spans="2:65" s="11" customFormat="1" ht="13.5">
      <c r="B498" s="205"/>
      <c r="C498" s="206"/>
      <c r="D498" s="207" t="s">
        <v>149</v>
      </c>
      <c r="E498" s="208" t="s">
        <v>23</v>
      </c>
      <c r="F498" s="209" t="s">
        <v>551</v>
      </c>
      <c r="G498" s="206"/>
      <c r="H498" s="208" t="s">
        <v>23</v>
      </c>
      <c r="I498" s="210"/>
      <c r="J498" s="206"/>
      <c r="K498" s="206"/>
      <c r="L498" s="211"/>
      <c r="M498" s="212"/>
      <c r="N498" s="213"/>
      <c r="O498" s="213"/>
      <c r="P498" s="213"/>
      <c r="Q498" s="213"/>
      <c r="R498" s="213"/>
      <c r="S498" s="213"/>
      <c r="T498" s="214"/>
      <c r="AT498" s="215" t="s">
        <v>149</v>
      </c>
      <c r="AU498" s="215" t="s">
        <v>82</v>
      </c>
      <c r="AV498" s="11" t="s">
        <v>80</v>
      </c>
      <c r="AW498" s="11" t="s">
        <v>36</v>
      </c>
      <c r="AX498" s="11" t="s">
        <v>73</v>
      </c>
      <c r="AY498" s="215" t="s">
        <v>140</v>
      </c>
    </row>
    <row r="499" spans="2:65" s="12" customFormat="1" ht="13.5">
      <c r="B499" s="216"/>
      <c r="C499" s="217"/>
      <c r="D499" s="207" t="s">
        <v>149</v>
      </c>
      <c r="E499" s="218" t="s">
        <v>23</v>
      </c>
      <c r="F499" s="219" t="s">
        <v>552</v>
      </c>
      <c r="G499" s="217"/>
      <c r="H499" s="220">
        <v>1068.3</v>
      </c>
      <c r="I499" s="221"/>
      <c r="J499" s="217"/>
      <c r="K499" s="217"/>
      <c r="L499" s="222"/>
      <c r="M499" s="223"/>
      <c r="N499" s="224"/>
      <c r="O499" s="224"/>
      <c r="P499" s="224"/>
      <c r="Q499" s="224"/>
      <c r="R499" s="224"/>
      <c r="S499" s="224"/>
      <c r="T499" s="225"/>
      <c r="AT499" s="226" t="s">
        <v>149</v>
      </c>
      <c r="AU499" s="226" t="s">
        <v>82</v>
      </c>
      <c r="AV499" s="12" t="s">
        <v>82</v>
      </c>
      <c r="AW499" s="12" t="s">
        <v>36</v>
      </c>
      <c r="AX499" s="12" t="s">
        <v>73</v>
      </c>
      <c r="AY499" s="226" t="s">
        <v>140</v>
      </c>
    </row>
    <row r="500" spans="2:65" s="13" customFormat="1" ht="13.5">
      <c r="B500" s="227"/>
      <c r="C500" s="228"/>
      <c r="D500" s="207" t="s">
        <v>149</v>
      </c>
      <c r="E500" s="229" t="s">
        <v>23</v>
      </c>
      <c r="F500" s="230" t="s">
        <v>154</v>
      </c>
      <c r="G500" s="228"/>
      <c r="H500" s="231">
        <v>1068.3</v>
      </c>
      <c r="I500" s="232"/>
      <c r="J500" s="228"/>
      <c r="K500" s="228"/>
      <c r="L500" s="233"/>
      <c r="M500" s="234"/>
      <c r="N500" s="235"/>
      <c r="O500" s="235"/>
      <c r="P500" s="235"/>
      <c r="Q500" s="235"/>
      <c r="R500" s="235"/>
      <c r="S500" s="235"/>
      <c r="T500" s="236"/>
      <c r="AT500" s="237" t="s">
        <v>149</v>
      </c>
      <c r="AU500" s="237" t="s">
        <v>82</v>
      </c>
      <c r="AV500" s="13" t="s">
        <v>147</v>
      </c>
      <c r="AW500" s="13" t="s">
        <v>36</v>
      </c>
      <c r="AX500" s="13" t="s">
        <v>80</v>
      </c>
      <c r="AY500" s="237" t="s">
        <v>140</v>
      </c>
    </row>
    <row r="501" spans="2:65" s="10" customFormat="1" ht="29.85" customHeight="1">
      <c r="B501" s="177"/>
      <c r="C501" s="178"/>
      <c r="D501" s="179" t="s">
        <v>72</v>
      </c>
      <c r="E501" s="191" t="s">
        <v>147</v>
      </c>
      <c r="F501" s="191" t="s">
        <v>553</v>
      </c>
      <c r="G501" s="178"/>
      <c r="H501" s="178"/>
      <c r="I501" s="181"/>
      <c r="J501" s="192">
        <f>BK501</f>
        <v>0</v>
      </c>
      <c r="K501" s="178"/>
      <c r="L501" s="183"/>
      <c r="M501" s="184"/>
      <c r="N501" s="185"/>
      <c r="O501" s="185"/>
      <c r="P501" s="186">
        <f>SUM(P502:P520)</f>
        <v>0</v>
      </c>
      <c r="Q501" s="185"/>
      <c r="R501" s="186">
        <f>SUM(R502:R520)</f>
        <v>410.45767714000004</v>
      </c>
      <c r="S501" s="185"/>
      <c r="T501" s="187">
        <f>SUM(T502:T520)</f>
        <v>0</v>
      </c>
      <c r="AR501" s="188" t="s">
        <v>80</v>
      </c>
      <c r="AT501" s="189" t="s">
        <v>72</v>
      </c>
      <c r="AU501" s="189" t="s">
        <v>80</v>
      </c>
      <c r="AY501" s="188" t="s">
        <v>140</v>
      </c>
      <c r="BK501" s="190">
        <f>SUM(BK502:BK520)</f>
        <v>0</v>
      </c>
    </row>
    <row r="502" spans="2:65" s="1" customFormat="1" ht="16.5" customHeight="1">
      <c r="B502" s="41"/>
      <c r="C502" s="193" t="s">
        <v>554</v>
      </c>
      <c r="D502" s="193" t="s">
        <v>142</v>
      </c>
      <c r="E502" s="194" t="s">
        <v>555</v>
      </c>
      <c r="F502" s="195" t="s">
        <v>556</v>
      </c>
      <c r="G502" s="196" t="s">
        <v>214</v>
      </c>
      <c r="H502" s="197">
        <v>122.288</v>
      </c>
      <c r="I502" s="198"/>
      <c r="J502" s="199">
        <f>ROUND(I502*H502,2)</f>
        <v>0</v>
      </c>
      <c r="K502" s="195" t="s">
        <v>146</v>
      </c>
      <c r="L502" s="61"/>
      <c r="M502" s="200" t="s">
        <v>23</v>
      </c>
      <c r="N502" s="201" t="s">
        <v>44</v>
      </c>
      <c r="O502" s="42"/>
      <c r="P502" s="202">
        <f>O502*H502</f>
        <v>0</v>
      </c>
      <c r="Q502" s="202">
        <v>1.8907700000000001</v>
      </c>
      <c r="R502" s="202">
        <f>Q502*H502</f>
        <v>231.21848176</v>
      </c>
      <c r="S502" s="202">
        <v>0</v>
      </c>
      <c r="T502" s="203">
        <f>S502*H502</f>
        <v>0</v>
      </c>
      <c r="AR502" s="24" t="s">
        <v>147</v>
      </c>
      <c r="AT502" s="24" t="s">
        <v>142</v>
      </c>
      <c r="AU502" s="24" t="s">
        <v>82</v>
      </c>
      <c r="AY502" s="24" t="s">
        <v>140</v>
      </c>
      <c r="BE502" s="204">
        <f>IF(N502="základní",J502,0)</f>
        <v>0</v>
      </c>
      <c r="BF502" s="204">
        <f>IF(N502="snížená",J502,0)</f>
        <v>0</v>
      </c>
      <c r="BG502" s="204">
        <f>IF(N502="zákl. přenesená",J502,0)</f>
        <v>0</v>
      </c>
      <c r="BH502" s="204">
        <f>IF(N502="sníž. přenesená",J502,0)</f>
        <v>0</v>
      </c>
      <c r="BI502" s="204">
        <f>IF(N502="nulová",J502,0)</f>
        <v>0</v>
      </c>
      <c r="BJ502" s="24" t="s">
        <v>80</v>
      </c>
      <c r="BK502" s="204">
        <f>ROUND(I502*H502,2)</f>
        <v>0</v>
      </c>
      <c r="BL502" s="24" t="s">
        <v>147</v>
      </c>
      <c r="BM502" s="24" t="s">
        <v>557</v>
      </c>
    </row>
    <row r="503" spans="2:65" s="11" customFormat="1" ht="13.5">
      <c r="B503" s="205"/>
      <c r="C503" s="206"/>
      <c r="D503" s="207" t="s">
        <v>149</v>
      </c>
      <c r="E503" s="208" t="s">
        <v>23</v>
      </c>
      <c r="F503" s="209" t="s">
        <v>558</v>
      </c>
      <c r="G503" s="206"/>
      <c r="H503" s="208" t="s">
        <v>23</v>
      </c>
      <c r="I503" s="210"/>
      <c r="J503" s="206"/>
      <c r="K503" s="206"/>
      <c r="L503" s="211"/>
      <c r="M503" s="212"/>
      <c r="N503" s="213"/>
      <c r="O503" s="213"/>
      <c r="P503" s="213"/>
      <c r="Q503" s="213"/>
      <c r="R503" s="213"/>
      <c r="S503" s="213"/>
      <c r="T503" s="214"/>
      <c r="AT503" s="215" t="s">
        <v>149</v>
      </c>
      <c r="AU503" s="215" t="s">
        <v>82</v>
      </c>
      <c r="AV503" s="11" t="s">
        <v>80</v>
      </c>
      <c r="AW503" s="11" t="s">
        <v>36</v>
      </c>
      <c r="AX503" s="11" t="s">
        <v>73</v>
      </c>
      <c r="AY503" s="215" t="s">
        <v>140</v>
      </c>
    </row>
    <row r="504" spans="2:65" s="11" customFormat="1" ht="13.5">
      <c r="B504" s="205"/>
      <c r="C504" s="206"/>
      <c r="D504" s="207" t="s">
        <v>149</v>
      </c>
      <c r="E504" s="208" t="s">
        <v>23</v>
      </c>
      <c r="F504" s="209" t="s">
        <v>559</v>
      </c>
      <c r="G504" s="206"/>
      <c r="H504" s="208" t="s">
        <v>23</v>
      </c>
      <c r="I504" s="210"/>
      <c r="J504" s="206"/>
      <c r="K504" s="206"/>
      <c r="L504" s="211"/>
      <c r="M504" s="212"/>
      <c r="N504" s="213"/>
      <c r="O504" s="213"/>
      <c r="P504" s="213"/>
      <c r="Q504" s="213"/>
      <c r="R504" s="213"/>
      <c r="S504" s="213"/>
      <c r="T504" s="214"/>
      <c r="AT504" s="215" t="s">
        <v>149</v>
      </c>
      <c r="AU504" s="215" t="s">
        <v>82</v>
      </c>
      <c r="AV504" s="11" t="s">
        <v>80</v>
      </c>
      <c r="AW504" s="11" t="s">
        <v>36</v>
      </c>
      <c r="AX504" s="11" t="s">
        <v>73</v>
      </c>
      <c r="AY504" s="215" t="s">
        <v>140</v>
      </c>
    </row>
    <row r="505" spans="2:65" s="12" customFormat="1" ht="13.5">
      <c r="B505" s="216"/>
      <c r="C505" s="217"/>
      <c r="D505" s="207" t="s">
        <v>149</v>
      </c>
      <c r="E505" s="218" t="s">
        <v>23</v>
      </c>
      <c r="F505" s="219" t="s">
        <v>560</v>
      </c>
      <c r="G505" s="217"/>
      <c r="H505" s="220">
        <v>76.36</v>
      </c>
      <c r="I505" s="221"/>
      <c r="J505" s="217"/>
      <c r="K505" s="217"/>
      <c r="L505" s="222"/>
      <c r="M505" s="223"/>
      <c r="N505" s="224"/>
      <c r="O505" s="224"/>
      <c r="P505" s="224"/>
      <c r="Q505" s="224"/>
      <c r="R505" s="224"/>
      <c r="S505" s="224"/>
      <c r="T505" s="225"/>
      <c r="AT505" s="226" t="s">
        <v>149</v>
      </c>
      <c r="AU505" s="226" t="s">
        <v>82</v>
      </c>
      <c r="AV505" s="12" t="s">
        <v>82</v>
      </c>
      <c r="AW505" s="12" t="s">
        <v>36</v>
      </c>
      <c r="AX505" s="12" t="s">
        <v>73</v>
      </c>
      <c r="AY505" s="226" t="s">
        <v>140</v>
      </c>
    </row>
    <row r="506" spans="2:65" s="12" customFormat="1" ht="13.5">
      <c r="B506" s="216"/>
      <c r="C506" s="217"/>
      <c r="D506" s="207" t="s">
        <v>149</v>
      </c>
      <c r="E506" s="218" t="s">
        <v>23</v>
      </c>
      <c r="F506" s="219" t="s">
        <v>561</v>
      </c>
      <c r="G506" s="217"/>
      <c r="H506" s="220">
        <v>12.362</v>
      </c>
      <c r="I506" s="221"/>
      <c r="J506" s="217"/>
      <c r="K506" s="217"/>
      <c r="L506" s="222"/>
      <c r="M506" s="223"/>
      <c r="N506" s="224"/>
      <c r="O506" s="224"/>
      <c r="P506" s="224"/>
      <c r="Q506" s="224"/>
      <c r="R506" s="224"/>
      <c r="S506" s="224"/>
      <c r="T506" s="225"/>
      <c r="AT506" s="226" t="s">
        <v>149</v>
      </c>
      <c r="AU506" s="226" t="s">
        <v>82</v>
      </c>
      <c r="AV506" s="12" t="s">
        <v>82</v>
      </c>
      <c r="AW506" s="12" t="s">
        <v>36</v>
      </c>
      <c r="AX506" s="12" t="s">
        <v>73</v>
      </c>
      <c r="AY506" s="226" t="s">
        <v>140</v>
      </c>
    </row>
    <row r="507" spans="2:65" s="12" customFormat="1" ht="13.5">
      <c r="B507" s="216"/>
      <c r="C507" s="217"/>
      <c r="D507" s="207" t="s">
        <v>149</v>
      </c>
      <c r="E507" s="218" t="s">
        <v>23</v>
      </c>
      <c r="F507" s="219" t="s">
        <v>562</v>
      </c>
      <c r="G507" s="217"/>
      <c r="H507" s="220">
        <v>30.295999999999999</v>
      </c>
      <c r="I507" s="221"/>
      <c r="J507" s="217"/>
      <c r="K507" s="217"/>
      <c r="L507" s="222"/>
      <c r="M507" s="223"/>
      <c r="N507" s="224"/>
      <c r="O507" s="224"/>
      <c r="P507" s="224"/>
      <c r="Q507" s="224"/>
      <c r="R507" s="224"/>
      <c r="S507" s="224"/>
      <c r="T507" s="225"/>
      <c r="AT507" s="226" t="s">
        <v>149</v>
      </c>
      <c r="AU507" s="226" t="s">
        <v>82</v>
      </c>
      <c r="AV507" s="12" t="s">
        <v>82</v>
      </c>
      <c r="AW507" s="12" t="s">
        <v>36</v>
      </c>
      <c r="AX507" s="12" t="s">
        <v>73</v>
      </c>
      <c r="AY507" s="226" t="s">
        <v>140</v>
      </c>
    </row>
    <row r="508" spans="2:65" s="12" customFormat="1" ht="13.5">
      <c r="B508" s="216"/>
      <c r="C508" s="217"/>
      <c r="D508" s="207" t="s">
        <v>149</v>
      </c>
      <c r="E508" s="218" t="s">
        <v>23</v>
      </c>
      <c r="F508" s="219" t="s">
        <v>563</v>
      </c>
      <c r="G508" s="217"/>
      <c r="H508" s="220">
        <v>2.29</v>
      </c>
      <c r="I508" s="221"/>
      <c r="J508" s="217"/>
      <c r="K508" s="217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149</v>
      </c>
      <c r="AU508" s="226" t="s">
        <v>82</v>
      </c>
      <c r="AV508" s="12" t="s">
        <v>82</v>
      </c>
      <c r="AW508" s="12" t="s">
        <v>36</v>
      </c>
      <c r="AX508" s="12" t="s">
        <v>73</v>
      </c>
      <c r="AY508" s="226" t="s">
        <v>140</v>
      </c>
    </row>
    <row r="509" spans="2:65" s="12" customFormat="1" ht="13.5">
      <c r="B509" s="216"/>
      <c r="C509" s="217"/>
      <c r="D509" s="207" t="s">
        <v>149</v>
      </c>
      <c r="E509" s="218" t="s">
        <v>23</v>
      </c>
      <c r="F509" s="219" t="s">
        <v>564</v>
      </c>
      <c r="G509" s="217"/>
      <c r="H509" s="220">
        <v>0.98</v>
      </c>
      <c r="I509" s="221"/>
      <c r="J509" s="217"/>
      <c r="K509" s="217"/>
      <c r="L509" s="222"/>
      <c r="M509" s="223"/>
      <c r="N509" s="224"/>
      <c r="O509" s="224"/>
      <c r="P509" s="224"/>
      <c r="Q509" s="224"/>
      <c r="R509" s="224"/>
      <c r="S509" s="224"/>
      <c r="T509" s="225"/>
      <c r="AT509" s="226" t="s">
        <v>149</v>
      </c>
      <c r="AU509" s="226" t="s">
        <v>82</v>
      </c>
      <c r="AV509" s="12" t="s">
        <v>82</v>
      </c>
      <c r="AW509" s="12" t="s">
        <v>36</v>
      </c>
      <c r="AX509" s="12" t="s">
        <v>73</v>
      </c>
      <c r="AY509" s="226" t="s">
        <v>140</v>
      </c>
    </row>
    <row r="510" spans="2:65" s="13" customFormat="1" ht="13.5">
      <c r="B510" s="227"/>
      <c r="C510" s="228"/>
      <c r="D510" s="207" t="s">
        <v>149</v>
      </c>
      <c r="E510" s="229" t="s">
        <v>23</v>
      </c>
      <c r="F510" s="230" t="s">
        <v>154</v>
      </c>
      <c r="G510" s="228"/>
      <c r="H510" s="231">
        <v>122.288</v>
      </c>
      <c r="I510" s="232"/>
      <c r="J510" s="228"/>
      <c r="K510" s="228"/>
      <c r="L510" s="233"/>
      <c r="M510" s="234"/>
      <c r="N510" s="235"/>
      <c r="O510" s="235"/>
      <c r="P510" s="235"/>
      <c r="Q510" s="235"/>
      <c r="R510" s="235"/>
      <c r="S510" s="235"/>
      <c r="T510" s="236"/>
      <c r="AT510" s="237" t="s">
        <v>149</v>
      </c>
      <c r="AU510" s="237" t="s">
        <v>82</v>
      </c>
      <c r="AV510" s="13" t="s">
        <v>147</v>
      </c>
      <c r="AW510" s="13" t="s">
        <v>36</v>
      </c>
      <c r="AX510" s="13" t="s">
        <v>80</v>
      </c>
      <c r="AY510" s="237" t="s">
        <v>140</v>
      </c>
    </row>
    <row r="511" spans="2:65" s="1" customFormat="1" ht="16.5" customHeight="1">
      <c r="B511" s="41"/>
      <c r="C511" s="193" t="s">
        <v>565</v>
      </c>
      <c r="D511" s="193" t="s">
        <v>142</v>
      </c>
      <c r="E511" s="194" t="s">
        <v>566</v>
      </c>
      <c r="F511" s="195" t="s">
        <v>567</v>
      </c>
      <c r="G511" s="196" t="s">
        <v>214</v>
      </c>
      <c r="H511" s="197">
        <v>80.180000000000007</v>
      </c>
      <c r="I511" s="198"/>
      <c r="J511" s="199">
        <f>ROUND(I511*H511,2)</f>
        <v>0</v>
      </c>
      <c r="K511" s="195" t="s">
        <v>146</v>
      </c>
      <c r="L511" s="61"/>
      <c r="M511" s="200" t="s">
        <v>23</v>
      </c>
      <c r="N511" s="201" t="s">
        <v>44</v>
      </c>
      <c r="O511" s="42"/>
      <c r="P511" s="202">
        <f>O511*H511</f>
        <v>0</v>
      </c>
      <c r="Q511" s="202">
        <v>2.234</v>
      </c>
      <c r="R511" s="202">
        <f>Q511*H511</f>
        <v>179.12212000000002</v>
      </c>
      <c r="S511" s="202">
        <v>0</v>
      </c>
      <c r="T511" s="203">
        <f>S511*H511</f>
        <v>0</v>
      </c>
      <c r="AR511" s="24" t="s">
        <v>147</v>
      </c>
      <c r="AT511" s="24" t="s">
        <v>142</v>
      </c>
      <c r="AU511" s="24" t="s">
        <v>82</v>
      </c>
      <c r="AY511" s="24" t="s">
        <v>140</v>
      </c>
      <c r="BE511" s="204">
        <f>IF(N511="základní",J511,0)</f>
        <v>0</v>
      </c>
      <c r="BF511" s="204">
        <f>IF(N511="snížená",J511,0)</f>
        <v>0</v>
      </c>
      <c r="BG511" s="204">
        <f>IF(N511="zákl. přenesená",J511,0)</f>
        <v>0</v>
      </c>
      <c r="BH511" s="204">
        <f>IF(N511="sníž. přenesená",J511,0)</f>
        <v>0</v>
      </c>
      <c r="BI511" s="204">
        <f>IF(N511="nulová",J511,0)</f>
        <v>0</v>
      </c>
      <c r="BJ511" s="24" t="s">
        <v>80</v>
      </c>
      <c r="BK511" s="204">
        <f>ROUND(I511*H511,2)</f>
        <v>0</v>
      </c>
      <c r="BL511" s="24" t="s">
        <v>147</v>
      </c>
      <c r="BM511" s="24" t="s">
        <v>568</v>
      </c>
    </row>
    <row r="512" spans="2:65" s="11" customFormat="1" ht="13.5">
      <c r="B512" s="205"/>
      <c r="C512" s="206"/>
      <c r="D512" s="207" t="s">
        <v>149</v>
      </c>
      <c r="E512" s="208" t="s">
        <v>23</v>
      </c>
      <c r="F512" s="209" t="s">
        <v>569</v>
      </c>
      <c r="G512" s="206"/>
      <c r="H512" s="208" t="s">
        <v>23</v>
      </c>
      <c r="I512" s="210"/>
      <c r="J512" s="206"/>
      <c r="K512" s="206"/>
      <c r="L512" s="211"/>
      <c r="M512" s="212"/>
      <c r="N512" s="213"/>
      <c r="O512" s="213"/>
      <c r="P512" s="213"/>
      <c r="Q512" s="213"/>
      <c r="R512" s="213"/>
      <c r="S512" s="213"/>
      <c r="T512" s="214"/>
      <c r="AT512" s="215" t="s">
        <v>149</v>
      </c>
      <c r="AU512" s="215" t="s">
        <v>82</v>
      </c>
      <c r="AV512" s="11" t="s">
        <v>80</v>
      </c>
      <c r="AW512" s="11" t="s">
        <v>36</v>
      </c>
      <c r="AX512" s="11" t="s">
        <v>73</v>
      </c>
      <c r="AY512" s="215" t="s">
        <v>140</v>
      </c>
    </row>
    <row r="513" spans="2:65" s="12" customFormat="1" ht="13.5">
      <c r="B513" s="216"/>
      <c r="C513" s="217"/>
      <c r="D513" s="207" t="s">
        <v>149</v>
      </c>
      <c r="E513" s="218" t="s">
        <v>23</v>
      </c>
      <c r="F513" s="219" t="s">
        <v>570</v>
      </c>
      <c r="G513" s="217"/>
      <c r="H513" s="220">
        <v>80.180000000000007</v>
      </c>
      <c r="I513" s="221"/>
      <c r="J513" s="217"/>
      <c r="K513" s="217"/>
      <c r="L513" s="222"/>
      <c r="M513" s="223"/>
      <c r="N513" s="224"/>
      <c r="O513" s="224"/>
      <c r="P513" s="224"/>
      <c r="Q513" s="224"/>
      <c r="R513" s="224"/>
      <c r="S513" s="224"/>
      <c r="T513" s="225"/>
      <c r="AT513" s="226" t="s">
        <v>149</v>
      </c>
      <c r="AU513" s="226" t="s">
        <v>82</v>
      </c>
      <c r="AV513" s="12" t="s">
        <v>82</v>
      </c>
      <c r="AW513" s="12" t="s">
        <v>36</v>
      </c>
      <c r="AX513" s="12" t="s">
        <v>73</v>
      </c>
      <c r="AY513" s="226" t="s">
        <v>140</v>
      </c>
    </row>
    <row r="514" spans="2:65" s="13" customFormat="1" ht="13.5">
      <c r="B514" s="227"/>
      <c r="C514" s="228"/>
      <c r="D514" s="207" t="s">
        <v>149</v>
      </c>
      <c r="E514" s="229" t="s">
        <v>23</v>
      </c>
      <c r="F514" s="230" t="s">
        <v>154</v>
      </c>
      <c r="G514" s="228"/>
      <c r="H514" s="231">
        <v>80.180000000000007</v>
      </c>
      <c r="I514" s="232"/>
      <c r="J514" s="228"/>
      <c r="K514" s="228"/>
      <c r="L514" s="233"/>
      <c r="M514" s="234"/>
      <c r="N514" s="235"/>
      <c r="O514" s="235"/>
      <c r="P514" s="235"/>
      <c r="Q514" s="235"/>
      <c r="R514" s="235"/>
      <c r="S514" s="235"/>
      <c r="T514" s="236"/>
      <c r="AT514" s="237" t="s">
        <v>149</v>
      </c>
      <c r="AU514" s="237" t="s">
        <v>82</v>
      </c>
      <c r="AV514" s="13" t="s">
        <v>147</v>
      </c>
      <c r="AW514" s="13" t="s">
        <v>36</v>
      </c>
      <c r="AX514" s="13" t="s">
        <v>80</v>
      </c>
      <c r="AY514" s="237" t="s">
        <v>140</v>
      </c>
    </row>
    <row r="515" spans="2:65" s="1" customFormat="1" ht="16.5" customHeight="1">
      <c r="B515" s="41"/>
      <c r="C515" s="193" t="s">
        <v>571</v>
      </c>
      <c r="D515" s="193" t="s">
        <v>142</v>
      </c>
      <c r="E515" s="194" t="s">
        <v>572</v>
      </c>
      <c r="F515" s="195" t="s">
        <v>573</v>
      </c>
      <c r="G515" s="196" t="s">
        <v>214</v>
      </c>
      <c r="H515" s="197">
        <v>5.1999999999999998E-2</v>
      </c>
      <c r="I515" s="198"/>
      <c r="J515" s="199">
        <f>ROUND(I515*H515,2)</f>
        <v>0</v>
      </c>
      <c r="K515" s="195" t="s">
        <v>146</v>
      </c>
      <c r="L515" s="61"/>
      <c r="M515" s="200" t="s">
        <v>23</v>
      </c>
      <c r="N515" s="201" t="s">
        <v>44</v>
      </c>
      <c r="O515" s="42"/>
      <c r="P515" s="202">
        <f>O515*H515</f>
        <v>0</v>
      </c>
      <c r="Q515" s="202">
        <v>2.234</v>
      </c>
      <c r="R515" s="202">
        <f>Q515*H515</f>
        <v>0.11616799999999999</v>
      </c>
      <c r="S515" s="202">
        <v>0</v>
      </c>
      <c r="T515" s="203">
        <f>S515*H515</f>
        <v>0</v>
      </c>
      <c r="AR515" s="24" t="s">
        <v>147</v>
      </c>
      <c r="AT515" s="24" t="s">
        <v>142</v>
      </c>
      <c r="AU515" s="24" t="s">
        <v>82</v>
      </c>
      <c r="AY515" s="24" t="s">
        <v>140</v>
      </c>
      <c r="BE515" s="204">
        <f>IF(N515="základní",J515,0)</f>
        <v>0</v>
      </c>
      <c r="BF515" s="204">
        <f>IF(N515="snížená",J515,0)</f>
        <v>0</v>
      </c>
      <c r="BG515" s="204">
        <f>IF(N515="zákl. přenesená",J515,0)</f>
        <v>0</v>
      </c>
      <c r="BH515" s="204">
        <f>IF(N515="sníž. přenesená",J515,0)</f>
        <v>0</v>
      </c>
      <c r="BI515" s="204">
        <f>IF(N515="nulová",J515,0)</f>
        <v>0</v>
      </c>
      <c r="BJ515" s="24" t="s">
        <v>80</v>
      </c>
      <c r="BK515" s="204">
        <f>ROUND(I515*H515,2)</f>
        <v>0</v>
      </c>
      <c r="BL515" s="24" t="s">
        <v>147</v>
      </c>
      <c r="BM515" s="24" t="s">
        <v>574</v>
      </c>
    </row>
    <row r="516" spans="2:65" s="1" customFormat="1" ht="27">
      <c r="B516" s="41"/>
      <c r="C516" s="63"/>
      <c r="D516" s="207" t="s">
        <v>549</v>
      </c>
      <c r="E516" s="63"/>
      <c r="F516" s="248" t="s">
        <v>575</v>
      </c>
      <c r="G516" s="63"/>
      <c r="H516" s="63"/>
      <c r="I516" s="164"/>
      <c r="J516" s="63"/>
      <c r="K516" s="63"/>
      <c r="L516" s="61"/>
      <c r="M516" s="249"/>
      <c r="N516" s="42"/>
      <c r="O516" s="42"/>
      <c r="P516" s="42"/>
      <c r="Q516" s="42"/>
      <c r="R516" s="42"/>
      <c r="S516" s="42"/>
      <c r="T516" s="78"/>
      <c r="AT516" s="24" t="s">
        <v>549</v>
      </c>
      <c r="AU516" s="24" t="s">
        <v>82</v>
      </c>
    </row>
    <row r="517" spans="2:65" s="11" customFormat="1" ht="13.5">
      <c r="B517" s="205"/>
      <c r="C517" s="206"/>
      <c r="D517" s="207" t="s">
        <v>149</v>
      </c>
      <c r="E517" s="208" t="s">
        <v>23</v>
      </c>
      <c r="F517" s="209" t="s">
        <v>576</v>
      </c>
      <c r="G517" s="206"/>
      <c r="H517" s="208" t="s">
        <v>23</v>
      </c>
      <c r="I517" s="210"/>
      <c r="J517" s="206"/>
      <c r="K517" s="206"/>
      <c r="L517" s="211"/>
      <c r="M517" s="212"/>
      <c r="N517" s="213"/>
      <c r="O517" s="213"/>
      <c r="P517" s="213"/>
      <c r="Q517" s="213"/>
      <c r="R517" s="213"/>
      <c r="S517" s="213"/>
      <c r="T517" s="214"/>
      <c r="AT517" s="215" t="s">
        <v>149</v>
      </c>
      <c r="AU517" s="215" t="s">
        <v>82</v>
      </c>
      <c r="AV517" s="11" t="s">
        <v>80</v>
      </c>
      <c r="AW517" s="11" t="s">
        <v>36</v>
      </c>
      <c r="AX517" s="11" t="s">
        <v>73</v>
      </c>
      <c r="AY517" s="215" t="s">
        <v>140</v>
      </c>
    </row>
    <row r="518" spans="2:65" s="12" customFormat="1" ht="13.5">
      <c r="B518" s="216"/>
      <c r="C518" s="217"/>
      <c r="D518" s="207" t="s">
        <v>149</v>
      </c>
      <c r="E518" s="218" t="s">
        <v>23</v>
      </c>
      <c r="F518" s="219" t="s">
        <v>577</v>
      </c>
      <c r="G518" s="217"/>
      <c r="H518" s="220">
        <v>5.1999999999999998E-2</v>
      </c>
      <c r="I518" s="221"/>
      <c r="J518" s="217"/>
      <c r="K518" s="217"/>
      <c r="L518" s="222"/>
      <c r="M518" s="223"/>
      <c r="N518" s="224"/>
      <c r="O518" s="224"/>
      <c r="P518" s="224"/>
      <c r="Q518" s="224"/>
      <c r="R518" s="224"/>
      <c r="S518" s="224"/>
      <c r="T518" s="225"/>
      <c r="AT518" s="226" t="s">
        <v>149</v>
      </c>
      <c r="AU518" s="226" t="s">
        <v>82</v>
      </c>
      <c r="AV518" s="12" t="s">
        <v>82</v>
      </c>
      <c r="AW518" s="12" t="s">
        <v>36</v>
      </c>
      <c r="AX518" s="12" t="s">
        <v>80</v>
      </c>
      <c r="AY518" s="226" t="s">
        <v>140</v>
      </c>
    </row>
    <row r="519" spans="2:65" s="1" customFormat="1" ht="16.5" customHeight="1">
      <c r="B519" s="41"/>
      <c r="C519" s="193" t="s">
        <v>578</v>
      </c>
      <c r="D519" s="193" t="s">
        <v>142</v>
      </c>
      <c r="E519" s="194" t="s">
        <v>579</v>
      </c>
      <c r="F519" s="195" t="s">
        <v>580</v>
      </c>
      <c r="G519" s="196" t="s">
        <v>145</v>
      </c>
      <c r="H519" s="197">
        <v>0.14199999999999999</v>
      </c>
      <c r="I519" s="198"/>
      <c r="J519" s="199">
        <f>ROUND(I519*H519,2)</f>
        <v>0</v>
      </c>
      <c r="K519" s="195" t="s">
        <v>146</v>
      </c>
      <c r="L519" s="61"/>
      <c r="M519" s="200" t="s">
        <v>23</v>
      </c>
      <c r="N519" s="201" t="s">
        <v>44</v>
      </c>
      <c r="O519" s="42"/>
      <c r="P519" s="202">
        <f>O519*H519</f>
        <v>0</v>
      </c>
      <c r="Q519" s="202">
        <v>6.3899999999999998E-3</v>
      </c>
      <c r="R519" s="202">
        <f>Q519*H519</f>
        <v>9.0737999999999995E-4</v>
      </c>
      <c r="S519" s="202">
        <v>0</v>
      </c>
      <c r="T519" s="203">
        <f>S519*H519</f>
        <v>0</v>
      </c>
      <c r="AR519" s="24" t="s">
        <v>147</v>
      </c>
      <c r="AT519" s="24" t="s">
        <v>142</v>
      </c>
      <c r="AU519" s="24" t="s">
        <v>82</v>
      </c>
      <c r="AY519" s="24" t="s">
        <v>140</v>
      </c>
      <c r="BE519" s="204">
        <f>IF(N519="základní",J519,0)</f>
        <v>0</v>
      </c>
      <c r="BF519" s="204">
        <f>IF(N519="snížená",J519,0)</f>
        <v>0</v>
      </c>
      <c r="BG519" s="204">
        <f>IF(N519="zákl. přenesená",J519,0)</f>
        <v>0</v>
      </c>
      <c r="BH519" s="204">
        <f>IF(N519="sníž. přenesená",J519,0)</f>
        <v>0</v>
      </c>
      <c r="BI519" s="204">
        <f>IF(N519="nulová",J519,0)</f>
        <v>0</v>
      </c>
      <c r="BJ519" s="24" t="s">
        <v>80</v>
      </c>
      <c r="BK519" s="204">
        <f>ROUND(I519*H519,2)</f>
        <v>0</v>
      </c>
      <c r="BL519" s="24" t="s">
        <v>147</v>
      </c>
      <c r="BM519" s="24" t="s">
        <v>581</v>
      </c>
    </row>
    <row r="520" spans="2:65" s="12" customFormat="1" ht="13.5">
      <c r="B520" s="216"/>
      <c r="C520" s="217"/>
      <c r="D520" s="207" t="s">
        <v>149</v>
      </c>
      <c r="E520" s="218" t="s">
        <v>23</v>
      </c>
      <c r="F520" s="219" t="s">
        <v>582</v>
      </c>
      <c r="G520" s="217"/>
      <c r="H520" s="220">
        <v>0.14199999999999999</v>
      </c>
      <c r="I520" s="221"/>
      <c r="J520" s="217"/>
      <c r="K520" s="217"/>
      <c r="L520" s="222"/>
      <c r="M520" s="223"/>
      <c r="N520" s="224"/>
      <c r="O520" s="224"/>
      <c r="P520" s="224"/>
      <c r="Q520" s="224"/>
      <c r="R520" s="224"/>
      <c r="S520" s="224"/>
      <c r="T520" s="225"/>
      <c r="AT520" s="226" t="s">
        <v>149</v>
      </c>
      <c r="AU520" s="226" t="s">
        <v>82</v>
      </c>
      <c r="AV520" s="12" t="s">
        <v>82</v>
      </c>
      <c r="AW520" s="12" t="s">
        <v>36</v>
      </c>
      <c r="AX520" s="12" t="s">
        <v>80</v>
      </c>
      <c r="AY520" s="226" t="s">
        <v>140</v>
      </c>
    </row>
    <row r="521" spans="2:65" s="10" customFormat="1" ht="29.85" customHeight="1">
      <c r="B521" s="177"/>
      <c r="C521" s="178"/>
      <c r="D521" s="179" t="s">
        <v>72</v>
      </c>
      <c r="E521" s="191" t="s">
        <v>176</v>
      </c>
      <c r="F521" s="191" t="s">
        <v>583</v>
      </c>
      <c r="G521" s="178"/>
      <c r="H521" s="178"/>
      <c r="I521" s="181"/>
      <c r="J521" s="192">
        <f>BK521</f>
        <v>0</v>
      </c>
      <c r="K521" s="178"/>
      <c r="L521" s="183"/>
      <c r="M521" s="184"/>
      <c r="N521" s="185"/>
      <c r="O521" s="185"/>
      <c r="P521" s="186">
        <f>SUM(P522:P563)</f>
        <v>0</v>
      </c>
      <c r="Q521" s="185"/>
      <c r="R521" s="186">
        <f>SUM(R522:R563)</f>
        <v>631.72123039999997</v>
      </c>
      <c r="S521" s="185"/>
      <c r="T521" s="187">
        <f>SUM(T522:T563)</f>
        <v>0</v>
      </c>
      <c r="AR521" s="188" t="s">
        <v>80</v>
      </c>
      <c r="AT521" s="189" t="s">
        <v>72</v>
      </c>
      <c r="AU521" s="189" t="s">
        <v>80</v>
      </c>
      <c r="AY521" s="188" t="s">
        <v>140</v>
      </c>
      <c r="BK521" s="190">
        <f>SUM(BK522:BK563)</f>
        <v>0</v>
      </c>
    </row>
    <row r="522" spans="2:65" s="1" customFormat="1" ht="38.25" customHeight="1">
      <c r="B522" s="41"/>
      <c r="C522" s="193" t="s">
        <v>584</v>
      </c>
      <c r="D522" s="193" t="s">
        <v>142</v>
      </c>
      <c r="E522" s="194" t="s">
        <v>585</v>
      </c>
      <c r="F522" s="195" t="s">
        <v>586</v>
      </c>
      <c r="G522" s="196" t="s">
        <v>145</v>
      </c>
      <c r="H522" s="197">
        <v>716.02</v>
      </c>
      <c r="I522" s="198"/>
      <c r="J522" s="199">
        <f>ROUND(I522*H522,2)</f>
        <v>0</v>
      </c>
      <c r="K522" s="195" t="s">
        <v>146</v>
      </c>
      <c r="L522" s="61"/>
      <c r="M522" s="200" t="s">
        <v>23</v>
      </c>
      <c r="N522" s="201" t="s">
        <v>44</v>
      </c>
      <c r="O522" s="42"/>
      <c r="P522" s="202">
        <f>O522*H522</f>
        <v>0</v>
      </c>
      <c r="Q522" s="202">
        <v>0</v>
      </c>
      <c r="R522" s="202">
        <f>Q522*H522</f>
        <v>0</v>
      </c>
      <c r="S522" s="202">
        <v>0</v>
      </c>
      <c r="T522" s="203">
        <f>S522*H522</f>
        <v>0</v>
      </c>
      <c r="AR522" s="24" t="s">
        <v>147</v>
      </c>
      <c r="AT522" s="24" t="s">
        <v>142</v>
      </c>
      <c r="AU522" s="24" t="s">
        <v>82</v>
      </c>
      <c r="AY522" s="24" t="s">
        <v>140</v>
      </c>
      <c r="BE522" s="204">
        <f>IF(N522="základní",J522,0)</f>
        <v>0</v>
      </c>
      <c r="BF522" s="204">
        <f>IF(N522="snížená",J522,0)</f>
        <v>0</v>
      </c>
      <c r="BG522" s="204">
        <f>IF(N522="zákl. přenesená",J522,0)</f>
        <v>0</v>
      </c>
      <c r="BH522" s="204">
        <f>IF(N522="sníž. přenesená",J522,0)</f>
        <v>0</v>
      </c>
      <c r="BI522" s="204">
        <f>IF(N522="nulová",J522,0)</f>
        <v>0</v>
      </c>
      <c r="BJ522" s="24" t="s">
        <v>80</v>
      </c>
      <c r="BK522" s="204">
        <f>ROUND(I522*H522,2)</f>
        <v>0</v>
      </c>
      <c r="BL522" s="24" t="s">
        <v>147</v>
      </c>
      <c r="BM522" s="24" t="s">
        <v>587</v>
      </c>
    </row>
    <row r="523" spans="2:65" s="11" customFormat="1" ht="13.5">
      <c r="B523" s="205"/>
      <c r="C523" s="206"/>
      <c r="D523" s="207" t="s">
        <v>149</v>
      </c>
      <c r="E523" s="208" t="s">
        <v>23</v>
      </c>
      <c r="F523" s="209" t="s">
        <v>150</v>
      </c>
      <c r="G523" s="206"/>
      <c r="H523" s="208" t="s">
        <v>23</v>
      </c>
      <c r="I523" s="210"/>
      <c r="J523" s="206"/>
      <c r="K523" s="206"/>
      <c r="L523" s="211"/>
      <c r="M523" s="212"/>
      <c r="N523" s="213"/>
      <c r="O523" s="213"/>
      <c r="P523" s="213"/>
      <c r="Q523" s="213"/>
      <c r="R523" s="213"/>
      <c r="S523" s="213"/>
      <c r="T523" s="214"/>
      <c r="AT523" s="215" t="s">
        <v>149</v>
      </c>
      <c r="AU523" s="215" t="s">
        <v>82</v>
      </c>
      <c r="AV523" s="11" t="s">
        <v>80</v>
      </c>
      <c r="AW523" s="11" t="s">
        <v>36</v>
      </c>
      <c r="AX523" s="11" t="s">
        <v>73</v>
      </c>
      <c r="AY523" s="215" t="s">
        <v>140</v>
      </c>
    </row>
    <row r="524" spans="2:65" s="11" customFormat="1" ht="13.5">
      <c r="B524" s="205"/>
      <c r="C524" s="206"/>
      <c r="D524" s="207" t="s">
        <v>149</v>
      </c>
      <c r="E524" s="208" t="s">
        <v>23</v>
      </c>
      <c r="F524" s="209" t="s">
        <v>174</v>
      </c>
      <c r="G524" s="206"/>
      <c r="H524" s="208" t="s">
        <v>23</v>
      </c>
      <c r="I524" s="210"/>
      <c r="J524" s="206"/>
      <c r="K524" s="206"/>
      <c r="L524" s="211"/>
      <c r="M524" s="212"/>
      <c r="N524" s="213"/>
      <c r="O524" s="213"/>
      <c r="P524" s="213"/>
      <c r="Q524" s="213"/>
      <c r="R524" s="213"/>
      <c r="S524" s="213"/>
      <c r="T524" s="214"/>
      <c r="AT524" s="215" t="s">
        <v>149</v>
      </c>
      <c r="AU524" s="215" t="s">
        <v>82</v>
      </c>
      <c r="AV524" s="11" t="s">
        <v>80</v>
      </c>
      <c r="AW524" s="11" t="s">
        <v>36</v>
      </c>
      <c r="AX524" s="11" t="s">
        <v>73</v>
      </c>
      <c r="AY524" s="215" t="s">
        <v>140</v>
      </c>
    </row>
    <row r="525" spans="2:65" s="11" customFormat="1" ht="13.5">
      <c r="B525" s="205"/>
      <c r="C525" s="206"/>
      <c r="D525" s="207" t="s">
        <v>149</v>
      </c>
      <c r="E525" s="208" t="s">
        <v>23</v>
      </c>
      <c r="F525" s="209" t="s">
        <v>175</v>
      </c>
      <c r="G525" s="206"/>
      <c r="H525" s="208" t="s">
        <v>23</v>
      </c>
      <c r="I525" s="210"/>
      <c r="J525" s="206"/>
      <c r="K525" s="206"/>
      <c r="L525" s="211"/>
      <c r="M525" s="212"/>
      <c r="N525" s="213"/>
      <c r="O525" s="213"/>
      <c r="P525" s="213"/>
      <c r="Q525" s="213"/>
      <c r="R525" s="213"/>
      <c r="S525" s="213"/>
      <c r="T525" s="214"/>
      <c r="AT525" s="215" t="s">
        <v>149</v>
      </c>
      <c r="AU525" s="215" t="s">
        <v>82</v>
      </c>
      <c r="AV525" s="11" t="s">
        <v>80</v>
      </c>
      <c r="AW525" s="11" t="s">
        <v>36</v>
      </c>
      <c r="AX525" s="11" t="s">
        <v>73</v>
      </c>
      <c r="AY525" s="215" t="s">
        <v>140</v>
      </c>
    </row>
    <row r="526" spans="2:65" s="12" customFormat="1" ht="13.5">
      <c r="B526" s="216"/>
      <c r="C526" s="217"/>
      <c r="D526" s="207" t="s">
        <v>149</v>
      </c>
      <c r="E526" s="218" t="s">
        <v>23</v>
      </c>
      <c r="F526" s="219" t="s">
        <v>167</v>
      </c>
      <c r="G526" s="217"/>
      <c r="H526" s="220">
        <v>195.8</v>
      </c>
      <c r="I526" s="221"/>
      <c r="J526" s="217"/>
      <c r="K526" s="217"/>
      <c r="L526" s="222"/>
      <c r="M526" s="223"/>
      <c r="N526" s="224"/>
      <c r="O526" s="224"/>
      <c r="P526" s="224"/>
      <c r="Q526" s="224"/>
      <c r="R526" s="224"/>
      <c r="S526" s="224"/>
      <c r="T526" s="225"/>
      <c r="AT526" s="226" t="s">
        <v>149</v>
      </c>
      <c r="AU526" s="226" t="s">
        <v>82</v>
      </c>
      <c r="AV526" s="12" t="s">
        <v>82</v>
      </c>
      <c r="AW526" s="12" t="s">
        <v>36</v>
      </c>
      <c r="AX526" s="12" t="s">
        <v>73</v>
      </c>
      <c r="AY526" s="226" t="s">
        <v>140</v>
      </c>
    </row>
    <row r="527" spans="2:65" s="12" customFormat="1" ht="13.5">
      <c r="B527" s="216"/>
      <c r="C527" s="217"/>
      <c r="D527" s="207" t="s">
        <v>149</v>
      </c>
      <c r="E527" s="218" t="s">
        <v>23</v>
      </c>
      <c r="F527" s="219" t="s">
        <v>168</v>
      </c>
      <c r="G527" s="217"/>
      <c r="H527" s="220">
        <v>487.52</v>
      </c>
      <c r="I527" s="221"/>
      <c r="J527" s="217"/>
      <c r="K527" s="217"/>
      <c r="L527" s="222"/>
      <c r="M527" s="223"/>
      <c r="N527" s="224"/>
      <c r="O527" s="224"/>
      <c r="P527" s="224"/>
      <c r="Q527" s="224"/>
      <c r="R527" s="224"/>
      <c r="S527" s="224"/>
      <c r="T527" s="225"/>
      <c r="AT527" s="226" t="s">
        <v>149</v>
      </c>
      <c r="AU527" s="226" t="s">
        <v>82</v>
      </c>
      <c r="AV527" s="12" t="s">
        <v>82</v>
      </c>
      <c r="AW527" s="12" t="s">
        <v>36</v>
      </c>
      <c r="AX527" s="12" t="s">
        <v>73</v>
      </c>
      <c r="AY527" s="226" t="s">
        <v>140</v>
      </c>
    </row>
    <row r="528" spans="2:65" s="11" customFormat="1" ht="13.5">
      <c r="B528" s="205"/>
      <c r="C528" s="206"/>
      <c r="D528" s="207" t="s">
        <v>149</v>
      </c>
      <c r="E528" s="208" t="s">
        <v>23</v>
      </c>
      <c r="F528" s="209" t="s">
        <v>169</v>
      </c>
      <c r="G528" s="206"/>
      <c r="H528" s="208" t="s">
        <v>23</v>
      </c>
      <c r="I528" s="210"/>
      <c r="J528" s="206"/>
      <c r="K528" s="206"/>
      <c r="L528" s="211"/>
      <c r="M528" s="212"/>
      <c r="N528" s="213"/>
      <c r="O528" s="213"/>
      <c r="P528" s="213"/>
      <c r="Q528" s="213"/>
      <c r="R528" s="213"/>
      <c r="S528" s="213"/>
      <c r="T528" s="214"/>
      <c r="AT528" s="215" t="s">
        <v>149</v>
      </c>
      <c r="AU528" s="215" t="s">
        <v>82</v>
      </c>
      <c r="AV528" s="11" t="s">
        <v>80</v>
      </c>
      <c r="AW528" s="11" t="s">
        <v>36</v>
      </c>
      <c r="AX528" s="11" t="s">
        <v>73</v>
      </c>
      <c r="AY528" s="215" t="s">
        <v>140</v>
      </c>
    </row>
    <row r="529" spans="2:65" s="12" customFormat="1" ht="13.5">
      <c r="B529" s="216"/>
      <c r="C529" s="217"/>
      <c r="D529" s="207" t="s">
        <v>149</v>
      </c>
      <c r="E529" s="218" t="s">
        <v>23</v>
      </c>
      <c r="F529" s="219" t="s">
        <v>170</v>
      </c>
      <c r="G529" s="217"/>
      <c r="H529" s="220">
        <v>32.700000000000003</v>
      </c>
      <c r="I529" s="221"/>
      <c r="J529" s="217"/>
      <c r="K529" s="217"/>
      <c r="L529" s="222"/>
      <c r="M529" s="223"/>
      <c r="N529" s="224"/>
      <c r="O529" s="224"/>
      <c r="P529" s="224"/>
      <c r="Q529" s="224"/>
      <c r="R529" s="224"/>
      <c r="S529" s="224"/>
      <c r="T529" s="225"/>
      <c r="AT529" s="226" t="s">
        <v>149</v>
      </c>
      <c r="AU529" s="226" t="s">
        <v>82</v>
      </c>
      <c r="AV529" s="12" t="s">
        <v>82</v>
      </c>
      <c r="AW529" s="12" t="s">
        <v>36</v>
      </c>
      <c r="AX529" s="12" t="s">
        <v>73</v>
      </c>
      <c r="AY529" s="226" t="s">
        <v>140</v>
      </c>
    </row>
    <row r="530" spans="2:65" s="13" customFormat="1" ht="13.5">
      <c r="B530" s="227"/>
      <c r="C530" s="228"/>
      <c r="D530" s="207" t="s">
        <v>149</v>
      </c>
      <c r="E530" s="229" t="s">
        <v>23</v>
      </c>
      <c r="F530" s="230" t="s">
        <v>154</v>
      </c>
      <c r="G530" s="228"/>
      <c r="H530" s="231">
        <v>716.02</v>
      </c>
      <c r="I530" s="232"/>
      <c r="J530" s="228"/>
      <c r="K530" s="228"/>
      <c r="L530" s="233"/>
      <c r="M530" s="234"/>
      <c r="N530" s="235"/>
      <c r="O530" s="235"/>
      <c r="P530" s="235"/>
      <c r="Q530" s="235"/>
      <c r="R530" s="235"/>
      <c r="S530" s="235"/>
      <c r="T530" s="236"/>
      <c r="AT530" s="237" t="s">
        <v>149</v>
      </c>
      <c r="AU530" s="237" t="s">
        <v>82</v>
      </c>
      <c r="AV530" s="13" t="s">
        <v>147</v>
      </c>
      <c r="AW530" s="13" t="s">
        <v>36</v>
      </c>
      <c r="AX530" s="13" t="s">
        <v>80</v>
      </c>
      <c r="AY530" s="237" t="s">
        <v>140</v>
      </c>
    </row>
    <row r="531" spans="2:65" s="1" customFormat="1" ht="25.5" customHeight="1">
      <c r="B531" s="41"/>
      <c r="C531" s="193" t="s">
        <v>588</v>
      </c>
      <c r="D531" s="193" t="s">
        <v>142</v>
      </c>
      <c r="E531" s="194" t="s">
        <v>589</v>
      </c>
      <c r="F531" s="195" t="s">
        <v>590</v>
      </c>
      <c r="G531" s="196" t="s">
        <v>145</v>
      </c>
      <c r="H531" s="197">
        <v>400.9</v>
      </c>
      <c r="I531" s="198"/>
      <c r="J531" s="199">
        <f>ROUND(I531*H531,2)</f>
        <v>0</v>
      </c>
      <c r="K531" s="195" t="s">
        <v>146</v>
      </c>
      <c r="L531" s="61"/>
      <c r="M531" s="200" t="s">
        <v>23</v>
      </c>
      <c r="N531" s="201" t="s">
        <v>44</v>
      </c>
      <c r="O531" s="42"/>
      <c r="P531" s="202">
        <f>O531*H531</f>
        <v>0</v>
      </c>
      <c r="Q531" s="202">
        <v>0</v>
      </c>
      <c r="R531" s="202">
        <f>Q531*H531</f>
        <v>0</v>
      </c>
      <c r="S531" s="202">
        <v>0</v>
      </c>
      <c r="T531" s="203">
        <f>S531*H531</f>
        <v>0</v>
      </c>
      <c r="AR531" s="24" t="s">
        <v>147</v>
      </c>
      <c r="AT531" s="24" t="s">
        <v>142</v>
      </c>
      <c r="AU531" s="24" t="s">
        <v>82</v>
      </c>
      <c r="AY531" s="24" t="s">
        <v>140</v>
      </c>
      <c r="BE531" s="204">
        <f>IF(N531="základní",J531,0)</f>
        <v>0</v>
      </c>
      <c r="BF531" s="204">
        <f>IF(N531="snížená",J531,0)</f>
        <v>0</v>
      </c>
      <c r="BG531" s="204">
        <f>IF(N531="zákl. přenesená",J531,0)</f>
        <v>0</v>
      </c>
      <c r="BH531" s="204">
        <f>IF(N531="sníž. přenesená",J531,0)</f>
        <v>0</v>
      </c>
      <c r="BI531" s="204">
        <f>IF(N531="nulová",J531,0)</f>
        <v>0</v>
      </c>
      <c r="BJ531" s="24" t="s">
        <v>80</v>
      </c>
      <c r="BK531" s="204">
        <f>ROUND(I531*H531,2)</f>
        <v>0</v>
      </c>
      <c r="BL531" s="24" t="s">
        <v>147</v>
      </c>
      <c r="BM531" s="24" t="s">
        <v>591</v>
      </c>
    </row>
    <row r="532" spans="2:65" s="11" customFormat="1" ht="13.5">
      <c r="B532" s="205"/>
      <c r="C532" s="206"/>
      <c r="D532" s="207" t="s">
        <v>149</v>
      </c>
      <c r="E532" s="208" t="s">
        <v>23</v>
      </c>
      <c r="F532" s="209" t="s">
        <v>150</v>
      </c>
      <c r="G532" s="206"/>
      <c r="H532" s="208" t="s">
        <v>23</v>
      </c>
      <c r="I532" s="210"/>
      <c r="J532" s="206"/>
      <c r="K532" s="206"/>
      <c r="L532" s="211"/>
      <c r="M532" s="212"/>
      <c r="N532" s="213"/>
      <c r="O532" s="213"/>
      <c r="P532" s="213"/>
      <c r="Q532" s="213"/>
      <c r="R532" s="213"/>
      <c r="S532" s="213"/>
      <c r="T532" s="214"/>
      <c r="AT532" s="215" t="s">
        <v>149</v>
      </c>
      <c r="AU532" s="215" t="s">
        <v>82</v>
      </c>
      <c r="AV532" s="11" t="s">
        <v>80</v>
      </c>
      <c r="AW532" s="11" t="s">
        <v>36</v>
      </c>
      <c r="AX532" s="11" t="s">
        <v>73</v>
      </c>
      <c r="AY532" s="215" t="s">
        <v>140</v>
      </c>
    </row>
    <row r="533" spans="2:65" s="11" customFormat="1" ht="13.5">
      <c r="B533" s="205"/>
      <c r="C533" s="206"/>
      <c r="D533" s="207" t="s">
        <v>149</v>
      </c>
      <c r="E533" s="208" t="s">
        <v>23</v>
      </c>
      <c r="F533" s="209" t="s">
        <v>151</v>
      </c>
      <c r="G533" s="206"/>
      <c r="H533" s="208" t="s">
        <v>23</v>
      </c>
      <c r="I533" s="210"/>
      <c r="J533" s="206"/>
      <c r="K533" s="206"/>
      <c r="L533" s="211"/>
      <c r="M533" s="212"/>
      <c r="N533" s="213"/>
      <c r="O533" s="213"/>
      <c r="P533" s="213"/>
      <c r="Q533" s="213"/>
      <c r="R533" s="213"/>
      <c r="S533" s="213"/>
      <c r="T533" s="214"/>
      <c r="AT533" s="215" t="s">
        <v>149</v>
      </c>
      <c r="AU533" s="215" t="s">
        <v>82</v>
      </c>
      <c r="AV533" s="11" t="s">
        <v>80</v>
      </c>
      <c r="AW533" s="11" t="s">
        <v>36</v>
      </c>
      <c r="AX533" s="11" t="s">
        <v>73</v>
      </c>
      <c r="AY533" s="215" t="s">
        <v>140</v>
      </c>
    </row>
    <row r="534" spans="2:65" s="11" customFormat="1" ht="13.5">
      <c r="B534" s="205"/>
      <c r="C534" s="206"/>
      <c r="D534" s="207" t="s">
        <v>149</v>
      </c>
      <c r="E534" s="208" t="s">
        <v>23</v>
      </c>
      <c r="F534" s="209" t="s">
        <v>152</v>
      </c>
      <c r="G534" s="206"/>
      <c r="H534" s="208" t="s">
        <v>23</v>
      </c>
      <c r="I534" s="210"/>
      <c r="J534" s="206"/>
      <c r="K534" s="206"/>
      <c r="L534" s="211"/>
      <c r="M534" s="212"/>
      <c r="N534" s="213"/>
      <c r="O534" s="213"/>
      <c r="P534" s="213"/>
      <c r="Q534" s="213"/>
      <c r="R534" s="213"/>
      <c r="S534" s="213"/>
      <c r="T534" s="214"/>
      <c r="AT534" s="215" t="s">
        <v>149</v>
      </c>
      <c r="AU534" s="215" t="s">
        <v>82</v>
      </c>
      <c r="AV534" s="11" t="s">
        <v>80</v>
      </c>
      <c r="AW534" s="11" t="s">
        <v>36</v>
      </c>
      <c r="AX534" s="11" t="s">
        <v>73</v>
      </c>
      <c r="AY534" s="215" t="s">
        <v>140</v>
      </c>
    </row>
    <row r="535" spans="2:65" s="12" customFormat="1" ht="13.5">
      <c r="B535" s="216"/>
      <c r="C535" s="217"/>
      <c r="D535" s="207" t="s">
        <v>149</v>
      </c>
      <c r="E535" s="218" t="s">
        <v>23</v>
      </c>
      <c r="F535" s="219" t="s">
        <v>153</v>
      </c>
      <c r="G535" s="217"/>
      <c r="H535" s="220">
        <v>400.9</v>
      </c>
      <c r="I535" s="221"/>
      <c r="J535" s="217"/>
      <c r="K535" s="217"/>
      <c r="L535" s="222"/>
      <c r="M535" s="223"/>
      <c r="N535" s="224"/>
      <c r="O535" s="224"/>
      <c r="P535" s="224"/>
      <c r="Q535" s="224"/>
      <c r="R535" s="224"/>
      <c r="S535" s="224"/>
      <c r="T535" s="225"/>
      <c r="AT535" s="226" t="s">
        <v>149</v>
      </c>
      <c r="AU535" s="226" t="s">
        <v>82</v>
      </c>
      <c r="AV535" s="12" t="s">
        <v>82</v>
      </c>
      <c r="AW535" s="12" t="s">
        <v>36</v>
      </c>
      <c r="AX535" s="12" t="s">
        <v>73</v>
      </c>
      <c r="AY535" s="226" t="s">
        <v>140</v>
      </c>
    </row>
    <row r="536" spans="2:65" s="13" customFormat="1" ht="13.5">
      <c r="B536" s="227"/>
      <c r="C536" s="228"/>
      <c r="D536" s="207" t="s">
        <v>149</v>
      </c>
      <c r="E536" s="229" t="s">
        <v>23</v>
      </c>
      <c r="F536" s="230" t="s">
        <v>154</v>
      </c>
      <c r="G536" s="228"/>
      <c r="H536" s="231">
        <v>400.9</v>
      </c>
      <c r="I536" s="232"/>
      <c r="J536" s="228"/>
      <c r="K536" s="228"/>
      <c r="L536" s="233"/>
      <c r="M536" s="234"/>
      <c r="N536" s="235"/>
      <c r="O536" s="235"/>
      <c r="P536" s="235"/>
      <c r="Q536" s="235"/>
      <c r="R536" s="235"/>
      <c r="S536" s="235"/>
      <c r="T536" s="236"/>
      <c r="AT536" s="237" t="s">
        <v>149</v>
      </c>
      <c r="AU536" s="237" t="s">
        <v>82</v>
      </c>
      <c r="AV536" s="13" t="s">
        <v>147</v>
      </c>
      <c r="AW536" s="13" t="s">
        <v>36</v>
      </c>
      <c r="AX536" s="13" t="s">
        <v>80</v>
      </c>
      <c r="AY536" s="237" t="s">
        <v>140</v>
      </c>
    </row>
    <row r="537" spans="2:65" s="1" customFormat="1" ht="16.5" customHeight="1">
      <c r="B537" s="41"/>
      <c r="C537" s="193" t="s">
        <v>592</v>
      </c>
      <c r="D537" s="193" t="s">
        <v>142</v>
      </c>
      <c r="E537" s="194" t="s">
        <v>593</v>
      </c>
      <c r="F537" s="195" t="s">
        <v>594</v>
      </c>
      <c r="G537" s="196" t="s">
        <v>145</v>
      </c>
      <c r="H537" s="197">
        <v>716.02</v>
      </c>
      <c r="I537" s="198"/>
      <c r="J537" s="199">
        <f>ROUND(I537*H537,2)</f>
        <v>0</v>
      </c>
      <c r="K537" s="195" t="s">
        <v>146</v>
      </c>
      <c r="L537" s="61"/>
      <c r="M537" s="200" t="s">
        <v>23</v>
      </c>
      <c r="N537" s="201" t="s">
        <v>44</v>
      </c>
      <c r="O537" s="42"/>
      <c r="P537" s="202">
        <f>O537*H537</f>
        <v>0</v>
      </c>
      <c r="Q537" s="202">
        <v>0.51085999999999998</v>
      </c>
      <c r="R537" s="202">
        <f>Q537*H537</f>
        <v>365.78597719999999</v>
      </c>
      <c r="S537" s="202">
        <v>0</v>
      </c>
      <c r="T537" s="203">
        <f>S537*H537</f>
        <v>0</v>
      </c>
      <c r="AR537" s="24" t="s">
        <v>147</v>
      </c>
      <c r="AT537" s="24" t="s">
        <v>142</v>
      </c>
      <c r="AU537" s="24" t="s">
        <v>82</v>
      </c>
      <c r="AY537" s="24" t="s">
        <v>140</v>
      </c>
      <c r="BE537" s="204">
        <f>IF(N537="základní",J537,0)</f>
        <v>0</v>
      </c>
      <c r="BF537" s="204">
        <f>IF(N537="snížená",J537,0)</f>
        <v>0</v>
      </c>
      <c r="BG537" s="204">
        <f>IF(N537="zákl. přenesená",J537,0)</f>
        <v>0</v>
      </c>
      <c r="BH537" s="204">
        <f>IF(N537="sníž. přenesená",J537,0)</f>
        <v>0</v>
      </c>
      <c r="BI537" s="204">
        <f>IF(N537="nulová",J537,0)</f>
        <v>0</v>
      </c>
      <c r="BJ537" s="24" t="s">
        <v>80</v>
      </c>
      <c r="BK537" s="204">
        <f>ROUND(I537*H537,2)</f>
        <v>0</v>
      </c>
      <c r="BL537" s="24" t="s">
        <v>147</v>
      </c>
      <c r="BM537" s="24" t="s">
        <v>595</v>
      </c>
    </row>
    <row r="538" spans="2:65" s="11" customFormat="1" ht="13.5">
      <c r="B538" s="205"/>
      <c r="C538" s="206"/>
      <c r="D538" s="207" t="s">
        <v>149</v>
      </c>
      <c r="E538" s="208" t="s">
        <v>23</v>
      </c>
      <c r="F538" s="209" t="s">
        <v>150</v>
      </c>
      <c r="G538" s="206"/>
      <c r="H538" s="208" t="s">
        <v>23</v>
      </c>
      <c r="I538" s="210"/>
      <c r="J538" s="206"/>
      <c r="K538" s="206"/>
      <c r="L538" s="211"/>
      <c r="M538" s="212"/>
      <c r="N538" s="213"/>
      <c r="O538" s="213"/>
      <c r="P538" s="213"/>
      <c r="Q538" s="213"/>
      <c r="R538" s="213"/>
      <c r="S538" s="213"/>
      <c r="T538" s="214"/>
      <c r="AT538" s="215" t="s">
        <v>149</v>
      </c>
      <c r="AU538" s="215" t="s">
        <v>82</v>
      </c>
      <c r="AV538" s="11" t="s">
        <v>80</v>
      </c>
      <c r="AW538" s="11" t="s">
        <v>36</v>
      </c>
      <c r="AX538" s="11" t="s">
        <v>73</v>
      </c>
      <c r="AY538" s="215" t="s">
        <v>140</v>
      </c>
    </row>
    <row r="539" spans="2:65" s="11" customFormat="1" ht="13.5">
      <c r="B539" s="205"/>
      <c r="C539" s="206"/>
      <c r="D539" s="207" t="s">
        <v>149</v>
      </c>
      <c r="E539" s="208" t="s">
        <v>23</v>
      </c>
      <c r="F539" s="209" t="s">
        <v>174</v>
      </c>
      <c r="G539" s="206"/>
      <c r="H539" s="208" t="s">
        <v>23</v>
      </c>
      <c r="I539" s="210"/>
      <c r="J539" s="206"/>
      <c r="K539" s="206"/>
      <c r="L539" s="211"/>
      <c r="M539" s="212"/>
      <c r="N539" s="213"/>
      <c r="O539" s="213"/>
      <c r="P539" s="213"/>
      <c r="Q539" s="213"/>
      <c r="R539" s="213"/>
      <c r="S539" s="213"/>
      <c r="T539" s="214"/>
      <c r="AT539" s="215" t="s">
        <v>149</v>
      </c>
      <c r="AU539" s="215" t="s">
        <v>82</v>
      </c>
      <c r="AV539" s="11" t="s">
        <v>80</v>
      </c>
      <c r="AW539" s="11" t="s">
        <v>36</v>
      </c>
      <c r="AX539" s="11" t="s">
        <v>73</v>
      </c>
      <c r="AY539" s="215" t="s">
        <v>140</v>
      </c>
    </row>
    <row r="540" spans="2:65" s="11" customFormat="1" ht="13.5">
      <c r="B540" s="205"/>
      <c r="C540" s="206"/>
      <c r="D540" s="207" t="s">
        <v>149</v>
      </c>
      <c r="E540" s="208" t="s">
        <v>23</v>
      </c>
      <c r="F540" s="209" t="s">
        <v>175</v>
      </c>
      <c r="G540" s="206"/>
      <c r="H540" s="208" t="s">
        <v>23</v>
      </c>
      <c r="I540" s="210"/>
      <c r="J540" s="206"/>
      <c r="K540" s="206"/>
      <c r="L540" s="211"/>
      <c r="M540" s="212"/>
      <c r="N540" s="213"/>
      <c r="O540" s="213"/>
      <c r="P540" s="213"/>
      <c r="Q540" s="213"/>
      <c r="R540" s="213"/>
      <c r="S540" s="213"/>
      <c r="T540" s="214"/>
      <c r="AT540" s="215" t="s">
        <v>149</v>
      </c>
      <c r="AU540" s="215" t="s">
        <v>82</v>
      </c>
      <c r="AV540" s="11" t="s">
        <v>80</v>
      </c>
      <c r="AW540" s="11" t="s">
        <v>36</v>
      </c>
      <c r="AX540" s="11" t="s">
        <v>73</v>
      </c>
      <c r="AY540" s="215" t="s">
        <v>140</v>
      </c>
    </row>
    <row r="541" spans="2:65" s="12" customFormat="1" ht="13.5">
      <c r="B541" s="216"/>
      <c r="C541" s="217"/>
      <c r="D541" s="207" t="s">
        <v>149</v>
      </c>
      <c r="E541" s="218" t="s">
        <v>23</v>
      </c>
      <c r="F541" s="219" t="s">
        <v>167</v>
      </c>
      <c r="G541" s="217"/>
      <c r="H541" s="220">
        <v>195.8</v>
      </c>
      <c r="I541" s="221"/>
      <c r="J541" s="217"/>
      <c r="K541" s="217"/>
      <c r="L541" s="222"/>
      <c r="M541" s="223"/>
      <c r="N541" s="224"/>
      <c r="O541" s="224"/>
      <c r="P541" s="224"/>
      <c r="Q541" s="224"/>
      <c r="R541" s="224"/>
      <c r="S541" s="224"/>
      <c r="T541" s="225"/>
      <c r="AT541" s="226" t="s">
        <v>149</v>
      </c>
      <c r="AU541" s="226" t="s">
        <v>82</v>
      </c>
      <c r="AV541" s="12" t="s">
        <v>82</v>
      </c>
      <c r="AW541" s="12" t="s">
        <v>36</v>
      </c>
      <c r="AX541" s="12" t="s">
        <v>73</v>
      </c>
      <c r="AY541" s="226" t="s">
        <v>140</v>
      </c>
    </row>
    <row r="542" spans="2:65" s="12" customFormat="1" ht="13.5">
      <c r="B542" s="216"/>
      <c r="C542" s="217"/>
      <c r="D542" s="207" t="s">
        <v>149</v>
      </c>
      <c r="E542" s="218" t="s">
        <v>23</v>
      </c>
      <c r="F542" s="219" t="s">
        <v>168</v>
      </c>
      <c r="G542" s="217"/>
      <c r="H542" s="220">
        <v>487.52</v>
      </c>
      <c r="I542" s="221"/>
      <c r="J542" s="217"/>
      <c r="K542" s="217"/>
      <c r="L542" s="222"/>
      <c r="M542" s="223"/>
      <c r="N542" s="224"/>
      <c r="O542" s="224"/>
      <c r="P542" s="224"/>
      <c r="Q542" s="224"/>
      <c r="R542" s="224"/>
      <c r="S542" s="224"/>
      <c r="T542" s="225"/>
      <c r="AT542" s="226" t="s">
        <v>149</v>
      </c>
      <c r="AU542" s="226" t="s">
        <v>82</v>
      </c>
      <c r="AV542" s="12" t="s">
        <v>82</v>
      </c>
      <c r="AW542" s="12" t="s">
        <v>36</v>
      </c>
      <c r="AX542" s="12" t="s">
        <v>73</v>
      </c>
      <c r="AY542" s="226" t="s">
        <v>140</v>
      </c>
    </row>
    <row r="543" spans="2:65" s="11" customFormat="1" ht="13.5">
      <c r="B543" s="205"/>
      <c r="C543" s="206"/>
      <c r="D543" s="207" t="s">
        <v>149</v>
      </c>
      <c r="E543" s="208" t="s">
        <v>23</v>
      </c>
      <c r="F543" s="209" t="s">
        <v>169</v>
      </c>
      <c r="G543" s="206"/>
      <c r="H543" s="208" t="s">
        <v>23</v>
      </c>
      <c r="I543" s="210"/>
      <c r="J543" s="206"/>
      <c r="K543" s="206"/>
      <c r="L543" s="211"/>
      <c r="M543" s="212"/>
      <c r="N543" s="213"/>
      <c r="O543" s="213"/>
      <c r="P543" s="213"/>
      <c r="Q543" s="213"/>
      <c r="R543" s="213"/>
      <c r="S543" s="213"/>
      <c r="T543" s="214"/>
      <c r="AT543" s="215" t="s">
        <v>149</v>
      </c>
      <c r="AU543" s="215" t="s">
        <v>82</v>
      </c>
      <c r="AV543" s="11" t="s">
        <v>80</v>
      </c>
      <c r="AW543" s="11" t="s">
        <v>36</v>
      </c>
      <c r="AX543" s="11" t="s">
        <v>73</v>
      </c>
      <c r="AY543" s="215" t="s">
        <v>140</v>
      </c>
    </row>
    <row r="544" spans="2:65" s="12" customFormat="1" ht="13.5">
      <c r="B544" s="216"/>
      <c r="C544" s="217"/>
      <c r="D544" s="207" t="s">
        <v>149</v>
      </c>
      <c r="E544" s="218" t="s">
        <v>23</v>
      </c>
      <c r="F544" s="219" t="s">
        <v>170</v>
      </c>
      <c r="G544" s="217"/>
      <c r="H544" s="220">
        <v>32.700000000000003</v>
      </c>
      <c r="I544" s="221"/>
      <c r="J544" s="217"/>
      <c r="K544" s="217"/>
      <c r="L544" s="222"/>
      <c r="M544" s="223"/>
      <c r="N544" s="224"/>
      <c r="O544" s="224"/>
      <c r="P544" s="224"/>
      <c r="Q544" s="224"/>
      <c r="R544" s="224"/>
      <c r="S544" s="224"/>
      <c r="T544" s="225"/>
      <c r="AT544" s="226" t="s">
        <v>149</v>
      </c>
      <c r="AU544" s="226" t="s">
        <v>82</v>
      </c>
      <c r="AV544" s="12" t="s">
        <v>82</v>
      </c>
      <c r="AW544" s="12" t="s">
        <v>36</v>
      </c>
      <c r="AX544" s="12" t="s">
        <v>73</v>
      </c>
      <c r="AY544" s="226" t="s">
        <v>140</v>
      </c>
    </row>
    <row r="545" spans="2:65" s="13" customFormat="1" ht="13.5">
      <c r="B545" s="227"/>
      <c r="C545" s="228"/>
      <c r="D545" s="207" t="s">
        <v>149</v>
      </c>
      <c r="E545" s="229" t="s">
        <v>23</v>
      </c>
      <c r="F545" s="230" t="s">
        <v>154</v>
      </c>
      <c r="G545" s="228"/>
      <c r="H545" s="231">
        <v>716.02</v>
      </c>
      <c r="I545" s="232"/>
      <c r="J545" s="228"/>
      <c r="K545" s="228"/>
      <c r="L545" s="233"/>
      <c r="M545" s="234"/>
      <c r="N545" s="235"/>
      <c r="O545" s="235"/>
      <c r="P545" s="235"/>
      <c r="Q545" s="235"/>
      <c r="R545" s="235"/>
      <c r="S545" s="235"/>
      <c r="T545" s="236"/>
      <c r="AT545" s="237" t="s">
        <v>149</v>
      </c>
      <c r="AU545" s="237" t="s">
        <v>82</v>
      </c>
      <c r="AV545" s="13" t="s">
        <v>147</v>
      </c>
      <c r="AW545" s="13" t="s">
        <v>36</v>
      </c>
      <c r="AX545" s="13" t="s">
        <v>80</v>
      </c>
      <c r="AY545" s="237" t="s">
        <v>140</v>
      </c>
    </row>
    <row r="546" spans="2:65" s="1" customFormat="1" ht="16.5" customHeight="1">
      <c r="B546" s="41"/>
      <c r="C546" s="193" t="s">
        <v>596</v>
      </c>
      <c r="D546" s="193" t="s">
        <v>142</v>
      </c>
      <c r="E546" s="194" t="s">
        <v>597</v>
      </c>
      <c r="F546" s="195" t="s">
        <v>598</v>
      </c>
      <c r="G546" s="196" t="s">
        <v>145</v>
      </c>
      <c r="H546" s="197">
        <v>2051.02</v>
      </c>
      <c r="I546" s="198"/>
      <c r="J546" s="199">
        <f>ROUND(I546*H546,2)</f>
        <v>0</v>
      </c>
      <c r="K546" s="195" t="s">
        <v>146</v>
      </c>
      <c r="L546" s="61"/>
      <c r="M546" s="200" t="s">
        <v>23</v>
      </c>
      <c r="N546" s="201" t="s">
        <v>44</v>
      </c>
      <c r="O546" s="42"/>
      <c r="P546" s="202">
        <f>O546*H546</f>
        <v>0</v>
      </c>
      <c r="Q546" s="202">
        <v>0.12966</v>
      </c>
      <c r="R546" s="202">
        <f>Q546*H546</f>
        <v>265.93525319999998</v>
      </c>
      <c r="S546" s="202">
        <v>0</v>
      </c>
      <c r="T546" s="203">
        <f>S546*H546</f>
        <v>0</v>
      </c>
      <c r="AR546" s="24" t="s">
        <v>147</v>
      </c>
      <c r="AT546" s="24" t="s">
        <v>142</v>
      </c>
      <c r="AU546" s="24" t="s">
        <v>82</v>
      </c>
      <c r="AY546" s="24" t="s">
        <v>140</v>
      </c>
      <c r="BE546" s="204">
        <f>IF(N546="základní",J546,0)</f>
        <v>0</v>
      </c>
      <c r="BF546" s="204">
        <f>IF(N546="snížená",J546,0)</f>
        <v>0</v>
      </c>
      <c r="BG546" s="204">
        <f>IF(N546="zákl. přenesená",J546,0)</f>
        <v>0</v>
      </c>
      <c r="BH546" s="204">
        <f>IF(N546="sníž. přenesená",J546,0)</f>
        <v>0</v>
      </c>
      <c r="BI546" s="204">
        <f>IF(N546="nulová",J546,0)</f>
        <v>0</v>
      </c>
      <c r="BJ546" s="24" t="s">
        <v>80</v>
      </c>
      <c r="BK546" s="204">
        <f>ROUND(I546*H546,2)</f>
        <v>0</v>
      </c>
      <c r="BL546" s="24" t="s">
        <v>147</v>
      </c>
      <c r="BM546" s="24" t="s">
        <v>599</v>
      </c>
    </row>
    <row r="547" spans="2:65" s="11" customFormat="1" ht="13.5">
      <c r="B547" s="205"/>
      <c r="C547" s="206"/>
      <c r="D547" s="207" t="s">
        <v>149</v>
      </c>
      <c r="E547" s="208" t="s">
        <v>23</v>
      </c>
      <c r="F547" s="209" t="s">
        <v>158</v>
      </c>
      <c r="G547" s="206"/>
      <c r="H547" s="208" t="s">
        <v>23</v>
      </c>
      <c r="I547" s="210"/>
      <c r="J547" s="206"/>
      <c r="K547" s="206"/>
      <c r="L547" s="211"/>
      <c r="M547" s="212"/>
      <c r="N547" s="213"/>
      <c r="O547" s="213"/>
      <c r="P547" s="213"/>
      <c r="Q547" s="213"/>
      <c r="R547" s="213"/>
      <c r="S547" s="213"/>
      <c r="T547" s="214"/>
      <c r="AT547" s="215" t="s">
        <v>149</v>
      </c>
      <c r="AU547" s="215" t="s">
        <v>82</v>
      </c>
      <c r="AV547" s="11" t="s">
        <v>80</v>
      </c>
      <c r="AW547" s="11" t="s">
        <v>36</v>
      </c>
      <c r="AX547" s="11" t="s">
        <v>73</v>
      </c>
      <c r="AY547" s="215" t="s">
        <v>140</v>
      </c>
    </row>
    <row r="548" spans="2:65" s="11" customFormat="1" ht="13.5">
      <c r="B548" s="205"/>
      <c r="C548" s="206"/>
      <c r="D548" s="207" t="s">
        <v>149</v>
      </c>
      <c r="E548" s="208" t="s">
        <v>23</v>
      </c>
      <c r="F548" s="209" t="s">
        <v>151</v>
      </c>
      <c r="G548" s="206"/>
      <c r="H548" s="208" t="s">
        <v>23</v>
      </c>
      <c r="I548" s="210"/>
      <c r="J548" s="206"/>
      <c r="K548" s="206"/>
      <c r="L548" s="211"/>
      <c r="M548" s="212"/>
      <c r="N548" s="213"/>
      <c r="O548" s="213"/>
      <c r="P548" s="213"/>
      <c r="Q548" s="213"/>
      <c r="R548" s="213"/>
      <c r="S548" s="213"/>
      <c r="T548" s="214"/>
      <c r="AT548" s="215" t="s">
        <v>149</v>
      </c>
      <c r="AU548" s="215" t="s">
        <v>82</v>
      </c>
      <c r="AV548" s="11" t="s">
        <v>80</v>
      </c>
      <c r="AW548" s="11" t="s">
        <v>36</v>
      </c>
      <c r="AX548" s="11" t="s">
        <v>73</v>
      </c>
      <c r="AY548" s="215" t="s">
        <v>140</v>
      </c>
    </row>
    <row r="549" spans="2:65" s="11" customFormat="1" ht="13.5">
      <c r="B549" s="205"/>
      <c r="C549" s="206"/>
      <c r="D549" s="207" t="s">
        <v>149</v>
      </c>
      <c r="E549" s="208" t="s">
        <v>23</v>
      </c>
      <c r="F549" s="209" t="s">
        <v>152</v>
      </c>
      <c r="G549" s="206"/>
      <c r="H549" s="208" t="s">
        <v>23</v>
      </c>
      <c r="I549" s="210"/>
      <c r="J549" s="206"/>
      <c r="K549" s="206"/>
      <c r="L549" s="211"/>
      <c r="M549" s="212"/>
      <c r="N549" s="213"/>
      <c r="O549" s="213"/>
      <c r="P549" s="213"/>
      <c r="Q549" s="213"/>
      <c r="R549" s="213"/>
      <c r="S549" s="213"/>
      <c r="T549" s="214"/>
      <c r="AT549" s="215" t="s">
        <v>149</v>
      </c>
      <c r="AU549" s="215" t="s">
        <v>82</v>
      </c>
      <c r="AV549" s="11" t="s">
        <v>80</v>
      </c>
      <c r="AW549" s="11" t="s">
        <v>36</v>
      </c>
      <c r="AX549" s="11" t="s">
        <v>73</v>
      </c>
      <c r="AY549" s="215" t="s">
        <v>140</v>
      </c>
    </row>
    <row r="550" spans="2:65" s="12" customFormat="1" ht="13.5">
      <c r="B550" s="216"/>
      <c r="C550" s="217"/>
      <c r="D550" s="207" t="s">
        <v>149</v>
      </c>
      <c r="E550" s="218" t="s">
        <v>23</v>
      </c>
      <c r="F550" s="219" t="s">
        <v>600</v>
      </c>
      <c r="G550" s="217"/>
      <c r="H550" s="220">
        <v>801.8</v>
      </c>
      <c r="I550" s="221"/>
      <c r="J550" s="217"/>
      <c r="K550" s="217"/>
      <c r="L550" s="222"/>
      <c r="M550" s="223"/>
      <c r="N550" s="224"/>
      <c r="O550" s="224"/>
      <c r="P550" s="224"/>
      <c r="Q550" s="224"/>
      <c r="R550" s="224"/>
      <c r="S550" s="224"/>
      <c r="T550" s="225"/>
      <c r="AT550" s="226" t="s">
        <v>149</v>
      </c>
      <c r="AU550" s="226" t="s">
        <v>82</v>
      </c>
      <c r="AV550" s="12" t="s">
        <v>82</v>
      </c>
      <c r="AW550" s="12" t="s">
        <v>36</v>
      </c>
      <c r="AX550" s="12" t="s">
        <v>73</v>
      </c>
      <c r="AY550" s="226" t="s">
        <v>140</v>
      </c>
    </row>
    <row r="551" spans="2:65" s="11" customFormat="1" ht="13.5">
      <c r="B551" s="205"/>
      <c r="C551" s="206"/>
      <c r="D551" s="207" t="s">
        <v>149</v>
      </c>
      <c r="E551" s="208" t="s">
        <v>23</v>
      </c>
      <c r="F551" s="209" t="s">
        <v>601</v>
      </c>
      <c r="G551" s="206"/>
      <c r="H551" s="208" t="s">
        <v>23</v>
      </c>
      <c r="I551" s="210"/>
      <c r="J551" s="206"/>
      <c r="K551" s="206"/>
      <c r="L551" s="211"/>
      <c r="M551" s="212"/>
      <c r="N551" s="213"/>
      <c r="O551" s="213"/>
      <c r="P551" s="213"/>
      <c r="Q551" s="213"/>
      <c r="R551" s="213"/>
      <c r="S551" s="213"/>
      <c r="T551" s="214"/>
      <c r="AT551" s="215" t="s">
        <v>149</v>
      </c>
      <c r="AU551" s="215" t="s">
        <v>82</v>
      </c>
      <c r="AV551" s="11" t="s">
        <v>80</v>
      </c>
      <c r="AW551" s="11" t="s">
        <v>36</v>
      </c>
      <c r="AX551" s="11" t="s">
        <v>73</v>
      </c>
      <c r="AY551" s="215" t="s">
        <v>140</v>
      </c>
    </row>
    <row r="552" spans="2:65" s="11" customFormat="1" ht="13.5">
      <c r="B552" s="205"/>
      <c r="C552" s="206"/>
      <c r="D552" s="207" t="s">
        <v>149</v>
      </c>
      <c r="E552" s="208" t="s">
        <v>23</v>
      </c>
      <c r="F552" s="209" t="s">
        <v>175</v>
      </c>
      <c r="G552" s="206"/>
      <c r="H552" s="208" t="s">
        <v>23</v>
      </c>
      <c r="I552" s="210"/>
      <c r="J552" s="206"/>
      <c r="K552" s="206"/>
      <c r="L552" s="211"/>
      <c r="M552" s="212"/>
      <c r="N552" s="213"/>
      <c r="O552" s="213"/>
      <c r="P552" s="213"/>
      <c r="Q552" s="213"/>
      <c r="R552" s="213"/>
      <c r="S552" s="213"/>
      <c r="T552" s="214"/>
      <c r="AT552" s="215" t="s">
        <v>149</v>
      </c>
      <c r="AU552" s="215" t="s">
        <v>82</v>
      </c>
      <c r="AV552" s="11" t="s">
        <v>80</v>
      </c>
      <c r="AW552" s="11" t="s">
        <v>36</v>
      </c>
      <c r="AX552" s="11" t="s">
        <v>73</v>
      </c>
      <c r="AY552" s="215" t="s">
        <v>140</v>
      </c>
    </row>
    <row r="553" spans="2:65" s="12" customFormat="1" ht="13.5">
      <c r="B553" s="216"/>
      <c r="C553" s="217"/>
      <c r="D553" s="207" t="s">
        <v>149</v>
      </c>
      <c r="E553" s="218" t="s">
        <v>23</v>
      </c>
      <c r="F553" s="219" t="s">
        <v>602</v>
      </c>
      <c r="G553" s="217"/>
      <c r="H553" s="220">
        <v>391.6</v>
      </c>
      <c r="I553" s="221"/>
      <c r="J553" s="217"/>
      <c r="K553" s="217"/>
      <c r="L553" s="222"/>
      <c r="M553" s="223"/>
      <c r="N553" s="224"/>
      <c r="O553" s="224"/>
      <c r="P553" s="224"/>
      <c r="Q553" s="224"/>
      <c r="R553" s="224"/>
      <c r="S553" s="224"/>
      <c r="T553" s="225"/>
      <c r="AT553" s="226" t="s">
        <v>149</v>
      </c>
      <c r="AU553" s="226" t="s">
        <v>82</v>
      </c>
      <c r="AV553" s="12" t="s">
        <v>82</v>
      </c>
      <c r="AW553" s="12" t="s">
        <v>36</v>
      </c>
      <c r="AX553" s="12" t="s">
        <v>73</v>
      </c>
      <c r="AY553" s="226" t="s">
        <v>140</v>
      </c>
    </row>
    <row r="554" spans="2:65" s="12" customFormat="1" ht="13.5">
      <c r="B554" s="216"/>
      <c r="C554" s="217"/>
      <c r="D554" s="207" t="s">
        <v>149</v>
      </c>
      <c r="E554" s="218" t="s">
        <v>23</v>
      </c>
      <c r="F554" s="219" t="s">
        <v>603</v>
      </c>
      <c r="G554" s="217"/>
      <c r="H554" s="220">
        <v>792.22</v>
      </c>
      <c r="I554" s="221"/>
      <c r="J554" s="217"/>
      <c r="K554" s="217"/>
      <c r="L554" s="222"/>
      <c r="M554" s="223"/>
      <c r="N554" s="224"/>
      <c r="O554" s="224"/>
      <c r="P554" s="224"/>
      <c r="Q554" s="224"/>
      <c r="R554" s="224"/>
      <c r="S554" s="224"/>
      <c r="T554" s="225"/>
      <c r="AT554" s="226" t="s">
        <v>149</v>
      </c>
      <c r="AU554" s="226" t="s">
        <v>82</v>
      </c>
      <c r="AV554" s="12" t="s">
        <v>82</v>
      </c>
      <c r="AW554" s="12" t="s">
        <v>36</v>
      </c>
      <c r="AX554" s="12" t="s">
        <v>73</v>
      </c>
      <c r="AY554" s="226" t="s">
        <v>140</v>
      </c>
    </row>
    <row r="555" spans="2:65" s="11" customFormat="1" ht="13.5">
      <c r="B555" s="205"/>
      <c r="C555" s="206"/>
      <c r="D555" s="207" t="s">
        <v>149</v>
      </c>
      <c r="E555" s="208" t="s">
        <v>23</v>
      </c>
      <c r="F555" s="209" t="s">
        <v>169</v>
      </c>
      <c r="G555" s="206"/>
      <c r="H555" s="208" t="s">
        <v>23</v>
      </c>
      <c r="I555" s="210"/>
      <c r="J555" s="206"/>
      <c r="K555" s="206"/>
      <c r="L555" s="211"/>
      <c r="M555" s="212"/>
      <c r="N555" s="213"/>
      <c r="O555" s="213"/>
      <c r="P555" s="213"/>
      <c r="Q555" s="213"/>
      <c r="R555" s="213"/>
      <c r="S555" s="213"/>
      <c r="T555" s="214"/>
      <c r="AT555" s="215" t="s">
        <v>149</v>
      </c>
      <c r="AU555" s="215" t="s">
        <v>82</v>
      </c>
      <c r="AV555" s="11" t="s">
        <v>80</v>
      </c>
      <c r="AW555" s="11" t="s">
        <v>36</v>
      </c>
      <c r="AX555" s="11" t="s">
        <v>73</v>
      </c>
      <c r="AY555" s="215" t="s">
        <v>140</v>
      </c>
    </row>
    <row r="556" spans="2:65" s="12" customFormat="1" ht="13.5">
      <c r="B556" s="216"/>
      <c r="C556" s="217"/>
      <c r="D556" s="207" t="s">
        <v>149</v>
      </c>
      <c r="E556" s="218" t="s">
        <v>23</v>
      </c>
      <c r="F556" s="219" t="s">
        <v>604</v>
      </c>
      <c r="G556" s="217"/>
      <c r="H556" s="220">
        <v>65.400000000000006</v>
      </c>
      <c r="I556" s="221"/>
      <c r="J556" s="217"/>
      <c r="K556" s="217"/>
      <c r="L556" s="222"/>
      <c r="M556" s="223"/>
      <c r="N556" s="224"/>
      <c r="O556" s="224"/>
      <c r="P556" s="224"/>
      <c r="Q556" s="224"/>
      <c r="R556" s="224"/>
      <c r="S556" s="224"/>
      <c r="T556" s="225"/>
      <c r="AT556" s="226" t="s">
        <v>149</v>
      </c>
      <c r="AU556" s="226" t="s">
        <v>82</v>
      </c>
      <c r="AV556" s="12" t="s">
        <v>82</v>
      </c>
      <c r="AW556" s="12" t="s">
        <v>36</v>
      </c>
      <c r="AX556" s="12" t="s">
        <v>73</v>
      </c>
      <c r="AY556" s="226" t="s">
        <v>140</v>
      </c>
    </row>
    <row r="557" spans="2:65" s="13" customFormat="1" ht="13.5">
      <c r="B557" s="227"/>
      <c r="C557" s="228"/>
      <c r="D557" s="207" t="s">
        <v>149</v>
      </c>
      <c r="E557" s="229" t="s">
        <v>23</v>
      </c>
      <c r="F557" s="230" t="s">
        <v>154</v>
      </c>
      <c r="G557" s="228"/>
      <c r="H557" s="231">
        <v>2051.02</v>
      </c>
      <c r="I557" s="232"/>
      <c r="J557" s="228"/>
      <c r="K557" s="228"/>
      <c r="L557" s="233"/>
      <c r="M557" s="234"/>
      <c r="N557" s="235"/>
      <c r="O557" s="235"/>
      <c r="P557" s="235"/>
      <c r="Q557" s="235"/>
      <c r="R557" s="235"/>
      <c r="S557" s="235"/>
      <c r="T557" s="236"/>
      <c r="AT557" s="237" t="s">
        <v>149</v>
      </c>
      <c r="AU557" s="237" t="s">
        <v>82</v>
      </c>
      <c r="AV557" s="13" t="s">
        <v>147</v>
      </c>
      <c r="AW557" s="13" t="s">
        <v>36</v>
      </c>
      <c r="AX557" s="13" t="s">
        <v>80</v>
      </c>
      <c r="AY557" s="237" t="s">
        <v>140</v>
      </c>
    </row>
    <row r="558" spans="2:65" s="1" customFormat="1" ht="25.5" customHeight="1">
      <c r="B558" s="41"/>
      <c r="C558" s="193" t="s">
        <v>605</v>
      </c>
      <c r="D558" s="193" t="s">
        <v>142</v>
      </c>
      <c r="E558" s="194" t="s">
        <v>606</v>
      </c>
      <c r="F558" s="195" t="s">
        <v>607</v>
      </c>
      <c r="G558" s="196" t="s">
        <v>145</v>
      </c>
      <c r="H558" s="197">
        <v>400.9</v>
      </c>
      <c r="I558" s="198"/>
      <c r="J558" s="199">
        <f>ROUND(I558*H558,2)</f>
        <v>0</v>
      </c>
      <c r="K558" s="195" t="s">
        <v>146</v>
      </c>
      <c r="L558" s="61"/>
      <c r="M558" s="200" t="s">
        <v>23</v>
      </c>
      <c r="N558" s="201" t="s">
        <v>44</v>
      </c>
      <c r="O558" s="42"/>
      <c r="P558" s="202">
        <f>O558*H558</f>
        <v>0</v>
      </c>
      <c r="Q558" s="202">
        <v>0</v>
      </c>
      <c r="R558" s="202">
        <f>Q558*H558</f>
        <v>0</v>
      </c>
      <c r="S558" s="202">
        <v>0</v>
      </c>
      <c r="T558" s="203">
        <f>S558*H558</f>
        <v>0</v>
      </c>
      <c r="AR558" s="24" t="s">
        <v>147</v>
      </c>
      <c r="AT558" s="24" t="s">
        <v>142</v>
      </c>
      <c r="AU558" s="24" t="s">
        <v>82</v>
      </c>
      <c r="AY558" s="24" t="s">
        <v>140</v>
      </c>
      <c r="BE558" s="204">
        <f>IF(N558="základní",J558,0)</f>
        <v>0</v>
      </c>
      <c r="BF558" s="204">
        <f>IF(N558="snížená",J558,0)</f>
        <v>0</v>
      </c>
      <c r="BG558" s="204">
        <f>IF(N558="zákl. přenesená",J558,0)</f>
        <v>0</v>
      </c>
      <c r="BH558" s="204">
        <f>IF(N558="sníž. přenesená",J558,0)</f>
        <v>0</v>
      </c>
      <c r="BI558" s="204">
        <f>IF(N558="nulová",J558,0)</f>
        <v>0</v>
      </c>
      <c r="BJ558" s="24" t="s">
        <v>80</v>
      </c>
      <c r="BK558" s="204">
        <f>ROUND(I558*H558,2)</f>
        <v>0</v>
      </c>
      <c r="BL558" s="24" t="s">
        <v>147</v>
      </c>
      <c r="BM558" s="24" t="s">
        <v>608</v>
      </c>
    </row>
    <row r="559" spans="2:65" s="11" customFormat="1" ht="13.5">
      <c r="B559" s="205"/>
      <c r="C559" s="206"/>
      <c r="D559" s="207" t="s">
        <v>149</v>
      </c>
      <c r="E559" s="208" t="s">
        <v>23</v>
      </c>
      <c r="F559" s="209" t="s">
        <v>158</v>
      </c>
      <c r="G559" s="206"/>
      <c r="H559" s="208" t="s">
        <v>23</v>
      </c>
      <c r="I559" s="210"/>
      <c r="J559" s="206"/>
      <c r="K559" s="206"/>
      <c r="L559" s="211"/>
      <c r="M559" s="212"/>
      <c r="N559" s="213"/>
      <c r="O559" s="213"/>
      <c r="P559" s="213"/>
      <c r="Q559" s="213"/>
      <c r="R559" s="213"/>
      <c r="S559" s="213"/>
      <c r="T559" s="214"/>
      <c r="AT559" s="215" t="s">
        <v>149</v>
      </c>
      <c r="AU559" s="215" t="s">
        <v>82</v>
      </c>
      <c r="AV559" s="11" t="s">
        <v>80</v>
      </c>
      <c r="AW559" s="11" t="s">
        <v>36</v>
      </c>
      <c r="AX559" s="11" t="s">
        <v>73</v>
      </c>
      <c r="AY559" s="215" t="s">
        <v>140</v>
      </c>
    </row>
    <row r="560" spans="2:65" s="11" customFormat="1" ht="13.5">
      <c r="B560" s="205"/>
      <c r="C560" s="206"/>
      <c r="D560" s="207" t="s">
        <v>149</v>
      </c>
      <c r="E560" s="208" t="s">
        <v>23</v>
      </c>
      <c r="F560" s="209" t="s">
        <v>151</v>
      </c>
      <c r="G560" s="206"/>
      <c r="H560" s="208" t="s">
        <v>23</v>
      </c>
      <c r="I560" s="210"/>
      <c r="J560" s="206"/>
      <c r="K560" s="206"/>
      <c r="L560" s="211"/>
      <c r="M560" s="212"/>
      <c r="N560" s="213"/>
      <c r="O560" s="213"/>
      <c r="P560" s="213"/>
      <c r="Q560" s="213"/>
      <c r="R560" s="213"/>
      <c r="S560" s="213"/>
      <c r="T560" s="214"/>
      <c r="AT560" s="215" t="s">
        <v>149</v>
      </c>
      <c r="AU560" s="215" t="s">
        <v>82</v>
      </c>
      <c r="AV560" s="11" t="s">
        <v>80</v>
      </c>
      <c r="AW560" s="11" t="s">
        <v>36</v>
      </c>
      <c r="AX560" s="11" t="s">
        <v>73</v>
      </c>
      <c r="AY560" s="215" t="s">
        <v>140</v>
      </c>
    </row>
    <row r="561" spans="2:65" s="11" customFormat="1" ht="13.5">
      <c r="B561" s="205"/>
      <c r="C561" s="206"/>
      <c r="D561" s="207" t="s">
        <v>149</v>
      </c>
      <c r="E561" s="208" t="s">
        <v>23</v>
      </c>
      <c r="F561" s="209" t="s">
        <v>152</v>
      </c>
      <c r="G561" s="206"/>
      <c r="H561" s="208" t="s">
        <v>23</v>
      </c>
      <c r="I561" s="210"/>
      <c r="J561" s="206"/>
      <c r="K561" s="206"/>
      <c r="L561" s="211"/>
      <c r="M561" s="212"/>
      <c r="N561" s="213"/>
      <c r="O561" s="213"/>
      <c r="P561" s="213"/>
      <c r="Q561" s="213"/>
      <c r="R561" s="213"/>
      <c r="S561" s="213"/>
      <c r="T561" s="214"/>
      <c r="AT561" s="215" t="s">
        <v>149</v>
      </c>
      <c r="AU561" s="215" t="s">
        <v>82</v>
      </c>
      <c r="AV561" s="11" t="s">
        <v>80</v>
      </c>
      <c r="AW561" s="11" t="s">
        <v>36</v>
      </c>
      <c r="AX561" s="11" t="s">
        <v>73</v>
      </c>
      <c r="AY561" s="215" t="s">
        <v>140</v>
      </c>
    </row>
    <row r="562" spans="2:65" s="12" customFormat="1" ht="13.5">
      <c r="B562" s="216"/>
      <c r="C562" s="217"/>
      <c r="D562" s="207" t="s">
        <v>149</v>
      </c>
      <c r="E562" s="218" t="s">
        <v>23</v>
      </c>
      <c r="F562" s="219" t="s">
        <v>153</v>
      </c>
      <c r="G562" s="217"/>
      <c r="H562" s="220">
        <v>400.9</v>
      </c>
      <c r="I562" s="221"/>
      <c r="J562" s="217"/>
      <c r="K562" s="217"/>
      <c r="L562" s="222"/>
      <c r="M562" s="223"/>
      <c r="N562" s="224"/>
      <c r="O562" s="224"/>
      <c r="P562" s="224"/>
      <c r="Q562" s="224"/>
      <c r="R562" s="224"/>
      <c r="S562" s="224"/>
      <c r="T562" s="225"/>
      <c r="AT562" s="226" t="s">
        <v>149</v>
      </c>
      <c r="AU562" s="226" t="s">
        <v>82</v>
      </c>
      <c r="AV562" s="12" t="s">
        <v>82</v>
      </c>
      <c r="AW562" s="12" t="s">
        <v>36</v>
      </c>
      <c r="AX562" s="12" t="s">
        <v>73</v>
      </c>
      <c r="AY562" s="226" t="s">
        <v>140</v>
      </c>
    </row>
    <row r="563" spans="2:65" s="13" customFormat="1" ht="13.5">
      <c r="B563" s="227"/>
      <c r="C563" s="228"/>
      <c r="D563" s="207" t="s">
        <v>149</v>
      </c>
      <c r="E563" s="229" t="s">
        <v>23</v>
      </c>
      <c r="F563" s="230" t="s">
        <v>154</v>
      </c>
      <c r="G563" s="228"/>
      <c r="H563" s="231">
        <v>400.9</v>
      </c>
      <c r="I563" s="232"/>
      <c r="J563" s="228"/>
      <c r="K563" s="228"/>
      <c r="L563" s="233"/>
      <c r="M563" s="234"/>
      <c r="N563" s="235"/>
      <c r="O563" s="235"/>
      <c r="P563" s="235"/>
      <c r="Q563" s="235"/>
      <c r="R563" s="235"/>
      <c r="S563" s="235"/>
      <c r="T563" s="236"/>
      <c r="AT563" s="237" t="s">
        <v>149</v>
      </c>
      <c r="AU563" s="237" t="s">
        <v>82</v>
      </c>
      <c r="AV563" s="13" t="s">
        <v>147</v>
      </c>
      <c r="AW563" s="13" t="s">
        <v>36</v>
      </c>
      <c r="AX563" s="13" t="s">
        <v>80</v>
      </c>
      <c r="AY563" s="237" t="s">
        <v>140</v>
      </c>
    </row>
    <row r="564" spans="2:65" s="10" customFormat="1" ht="29.85" customHeight="1">
      <c r="B564" s="177"/>
      <c r="C564" s="178"/>
      <c r="D564" s="179" t="s">
        <v>72</v>
      </c>
      <c r="E564" s="191" t="s">
        <v>191</v>
      </c>
      <c r="F564" s="191" t="s">
        <v>609</v>
      </c>
      <c r="G564" s="178"/>
      <c r="H564" s="178"/>
      <c r="I564" s="181"/>
      <c r="J564" s="192">
        <f>BK564</f>
        <v>0</v>
      </c>
      <c r="K564" s="178"/>
      <c r="L564" s="183"/>
      <c r="M564" s="184"/>
      <c r="N564" s="185"/>
      <c r="O564" s="185"/>
      <c r="P564" s="186">
        <f>SUM(P565:P643)</f>
        <v>0</v>
      </c>
      <c r="Q564" s="185"/>
      <c r="R564" s="186">
        <f>SUM(R565:R643)</f>
        <v>148.49023099999999</v>
      </c>
      <c r="S564" s="185"/>
      <c r="T564" s="187">
        <f>SUM(T565:T643)</f>
        <v>0</v>
      </c>
      <c r="AR564" s="188" t="s">
        <v>80</v>
      </c>
      <c r="AT564" s="189" t="s">
        <v>72</v>
      </c>
      <c r="AU564" s="189" t="s">
        <v>80</v>
      </c>
      <c r="AY564" s="188" t="s">
        <v>140</v>
      </c>
      <c r="BK564" s="190">
        <f>SUM(BK565:BK643)</f>
        <v>0</v>
      </c>
    </row>
    <row r="565" spans="2:65" s="1" customFormat="1" ht="25.5" customHeight="1">
      <c r="B565" s="41"/>
      <c r="C565" s="193" t="s">
        <v>610</v>
      </c>
      <c r="D565" s="193" t="s">
        <v>142</v>
      </c>
      <c r="E565" s="194" t="s">
        <v>611</v>
      </c>
      <c r="F565" s="195" t="s">
        <v>612</v>
      </c>
      <c r="G565" s="196" t="s">
        <v>613</v>
      </c>
      <c r="H565" s="197">
        <v>4</v>
      </c>
      <c r="I565" s="198"/>
      <c r="J565" s="199">
        <f>ROUND(I565*H565,2)</f>
        <v>0</v>
      </c>
      <c r="K565" s="195" t="s">
        <v>146</v>
      </c>
      <c r="L565" s="61"/>
      <c r="M565" s="200" t="s">
        <v>23</v>
      </c>
      <c r="N565" s="201" t="s">
        <v>44</v>
      </c>
      <c r="O565" s="42"/>
      <c r="P565" s="202">
        <f>O565*H565</f>
        <v>0</v>
      </c>
      <c r="Q565" s="202">
        <v>8.5999999999999998E-4</v>
      </c>
      <c r="R565" s="202">
        <f>Q565*H565</f>
        <v>3.4399999999999999E-3</v>
      </c>
      <c r="S565" s="202">
        <v>0</v>
      </c>
      <c r="T565" s="203">
        <f>S565*H565</f>
        <v>0</v>
      </c>
      <c r="AR565" s="24" t="s">
        <v>147</v>
      </c>
      <c r="AT565" s="24" t="s">
        <v>142</v>
      </c>
      <c r="AU565" s="24" t="s">
        <v>82</v>
      </c>
      <c r="AY565" s="24" t="s">
        <v>140</v>
      </c>
      <c r="BE565" s="204">
        <f>IF(N565="základní",J565,0)</f>
        <v>0</v>
      </c>
      <c r="BF565" s="204">
        <f>IF(N565="snížená",J565,0)</f>
        <v>0</v>
      </c>
      <c r="BG565" s="204">
        <f>IF(N565="zákl. přenesená",J565,0)</f>
        <v>0</v>
      </c>
      <c r="BH565" s="204">
        <f>IF(N565="sníž. přenesená",J565,0)</f>
        <v>0</v>
      </c>
      <c r="BI565" s="204">
        <f>IF(N565="nulová",J565,0)</f>
        <v>0</v>
      </c>
      <c r="BJ565" s="24" t="s">
        <v>80</v>
      </c>
      <c r="BK565" s="204">
        <f>ROUND(I565*H565,2)</f>
        <v>0</v>
      </c>
      <c r="BL565" s="24" t="s">
        <v>147</v>
      </c>
      <c r="BM565" s="24" t="s">
        <v>614</v>
      </c>
    </row>
    <row r="566" spans="2:65" s="1" customFormat="1" ht="27">
      <c r="B566" s="41"/>
      <c r="C566" s="63"/>
      <c r="D566" s="207" t="s">
        <v>549</v>
      </c>
      <c r="E566" s="63"/>
      <c r="F566" s="248" t="s">
        <v>615</v>
      </c>
      <c r="G566" s="63"/>
      <c r="H566" s="63"/>
      <c r="I566" s="164"/>
      <c r="J566" s="63"/>
      <c r="K566" s="63"/>
      <c r="L566" s="61"/>
      <c r="M566" s="249"/>
      <c r="N566" s="42"/>
      <c r="O566" s="42"/>
      <c r="P566" s="42"/>
      <c r="Q566" s="42"/>
      <c r="R566" s="42"/>
      <c r="S566" s="42"/>
      <c r="T566" s="78"/>
      <c r="AT566" s="24" t="s">
        <v>549</v>
      </c>
      <c r="AU566" s="24" t="s">
        <v>82</v>
      </c>
    </row>
    <row r="567" spans="2:65" s="1" customFormat="1" ht="25.5" customHeight="1">
      <c r="B567" s="41"/>
      <c r="C567" s="238" t="s">
        <v>616</v>
      </c>
      <c r="D567" s="238" t="s">
        <v>494</v>
      </c>
      <c r="E567" s="239" t="s">
        <v>617</v>
      </c>
      <c r="F567" s="240" t="s">
        <v>618</v>
      </c>
      <c r="G567" s="241" t="s">
        <v>613</v>
      </c>
      <c r="H567" s="242">
        <v>2</v>
      </c>
      <c r="I567" s="243"/>
      <c r="J567" s="244">
        <f>ROUND(I567*H567,2)</f>
        <v>0</v>
      </c>
      <c r="K567" s="240" t="s">
        <v>146</v>
      </c>
      <c r="L567" s="245"/>
      <c r="M567" s="246" t="s">
        <v>23</v>
      </c>
      <c r="N567" s="247" t="s">
        <v>44</v>
      </c>
      <c r="O567" s="42"/>
      <c r="P567" s="202">
        <f>O567*H567</f>
        <v>0</v>
      </c>
      <c r="Q567" s="202">
        <v>6.1999999999999998E-3</v>
      </c>
      <c r="R567" s="202">
        <f>Q567*H567</f>
        <v>1.24E-2</v>
      </c>
      <c r="S567" s="202">
        <v>0</v>
      </c>
      <c r="T567" s="203">
        <f>S567*H567</f>
        <v>0</v>
      </c>
      <c r="AR567" s="24" t="s">
        <v>191</v>
      </c>
      <c r="AT567" s="24" t="s">
        <v>494</v>
      </c>
      <c r="AU567" s="24" t="s">
        <v>82</v>
      </c>
      <c r="AY567" s="24" t="s">
        <v>140</v>
      </c>
      <c r="BE567" s="204">
        <f>IF(N567="základní",J567,0)</f>
        <v>0</v>
      </c>
      <c r="BF567" s="204">
        <f>IF(N567="snížená",J567,0)</f>
        <v>0</v>
      </c>
      <c r="BG567" s="204">
        <f>IF(N567="zákl. přenesená",J567,0)</f>
        <v>0</v>
      </c>
      <c r="BH567" s="204">
        <f>IF(N567="sníž. přenesená",J567,0)</f>
        <v>0</v>
      </c>
      <c r="BI567" s="204">
        <f>IF(N567="nulová",J567,0)</f>
        <v>0</v>
      </c>
      <c r="BJ567" s="24" t="s">
        <v>80</v>
      </c>
      <c r="BK567" s="204">
        <f>ROUND(I567*H567,2)</f>
        <v>0</v>
      </c>
      <c r="BL567" s="24" t="s">
        <v>147</v>
      </c>
      <c r="BM567" s="24" t="s">
        <v>619</v>
      </c>
    </row>
    <row r="568" spans="2:65" s="1" customFormat="1" ht="27">
      <c r="B568" s="41"/>
      <c r="C568" s="63"/>
      <c r="D568" s="207" t="s">
        <v>549</v>
      </c>
      <c r="E568" s="63"/>
      <c r="F568" s="248" t="s">
        <v>615</v>
      </c>
      <c r="G568" s="63"/>
      <c r="H568" s="63"/>
      <c r="I568" s="164"/>
      <c r="J568" s="63"/>
      <c r="K568" s="63"/>
      <c r="L568" s="61"/>
      <c r="M568" s="249"/>
      <c r="N568" s="42"/>
      <c r="O568" s="42"/>
      <c r="P568" s="42"/>
      <c r="Q568" s="42"/>
      <c r="R568" s="42"/>
      <c r="S568" s="42"/>
      <c r="T568" s="78"/>
      <c r="AT568" s="24" t="s">
        <v>549</v>
      </c>
      <c r="AU568" s="24" t="s">
        <v>82</v>
      </c>
    </row>
    <row r="569" spans="2:65" s="1" customFormat="1" ht="25.5" customHeight="1">
      <c r="B569" s="41"/>
      <c r="C569" s="238" t="s">
        <v>620</v>
      </c>
      <c r="D569" s="238" t="s">
        <v>494</v>
      </c>
      <c r="E569" s="239" t="s">
        <v>621</v>
      </c>
      <c r="F569" s="240" t="s">
        <v>622</v>
      </c>
      <c r="G569" s="241" t="s">
        <v>613</v>
      </c>
      <c r="H569" s="242">
        <v>2</v>
      </c>
      <c r="I569" s="243"/>
      <c r="J569" s="244">
        <f>ROUND(I569*H569,2)</f>
        <v>0</v>
      </c>
      <c r="K569" s="240" t="s">
        <v>146</v>
      </c>
      <c r="L569" s="245"/>
      <c r="M569" s="246" t="s">
        <v>23</v>
      </c>
      <c r="N569" s="247" t="s">
        <v>44</v>
      </c>
      <c r="O569" s="42"/>
      <c r="P569" s="202">
        <f>O569*H569</f>
        <v>0</v>
      </c>
      <c r="Q569" s="202">
        <v>1.78E-2</v>
      </c>
      <c r="R569" s="202">
        <f>Q569*H569</f>
        <v>3.56E-2</v>
      </c>
      <c r="S569" s="202">
        <v>0</v>
      </c>
      <c r="T569" s="203">
        <f>S569*H569</f>
        <v>0</v>
      </c>
      <c r="AR569" s="24" t="s">
        <v>191</v>
      </c>
      <c r="AT569" s="24" t="s">
        <v>494</v>
      </c>
      <c r="AU569" s="24" t="s">
        <v>82</v>
      </c>
      <c r="AY569" s="24" t="s">
        <v>140</v>
      </c>
      <c r="BE569" s="204">
        <f>IF(N569="základní",J569,0)</f>
        <v>0</v>
      </c>
      <c r="BF569" s="204">
        <f>IF(N569="snížená",J569,0)</f>
        <v>0</v>
      </c>
      <c r="BG569" s="204">
        <f>IF(N569="zákl. přenesená",J569,0)</f>
        <v>0</v>
      </c>
      <c r="BH569" s="204">
        <f>IF(N569="sníž. přenesená",J569,0)</f>
        <v>0</v>
      </c>
      <c r="BI569" s="204">
        <f>IF(N569="nulová",J569,0)</f>
        <v>0</v>
      </c>
      <c r="BJ569" s="24" t="s">
        <v>80</v>
      </c>
      <c r="BK569" s="204">
        <f>ROUND(I569*H569,2)</f>
        <v>0</v>
      </c>
      <c r="BL569" s="24" t="s">
        <v>147</v>
      </c>
      <c r="BM569" s="24" t="s">
        <v>623</v>
      </c>
    </row>
    <row r="570" spans="2:65" s="1" customFormat="1" ht="27">
      <c r="B570" s="41"/>
      <c r="C570" s="63"/>
      <c r="D570" s="207" t="s">
        <v>549</v>
      </c>
      <c r="E570" s="63"/>
      <c r="F570" s="248" t="s">
        <v>615</v>
      </c>
      <c r="G570" s="63"/>
      <c r="H570" s="63"/>
      <c r="I570" s="164"/>
      <c r="J570" s="63"/>
      <c r="K570" s="63"/>
      <c r="L570" s="61"/>
      <c r="M570" s="249"/>
      <c r="N570" s="42"/>
      <c r="O570" s="42"/>
      <c r="P570" s="42"/>
      <c r="Q570" s="42"/>
      <c r="R570" s="42"/>
      <c r="S570" s="42"/>
      <c r="T570" s="78"/>
      <c r="AT570" s="24" t="s">
        <v>549</v>
      </c>
      <c r="AU570" s="24" t="s">
        <v>82</v>
      </c>
    </row>
    <row r="571" spans="2:65" s="1" customFormat="1" ht="16.5" customHeight="1">
      <c r="B571" s="41"/>
      <c r="C571" s="193" t="s">
        <v>624</v>
      </c>
      <c r="D571" s="193" t="s">
        <v>142</v>
      </c>
      <c r="E571" s="194" t="s">
        <v>625</v>
      </c>
      <c r="F571" s="195" t="s">
        <v>626</v>
      </c>
      <c r="G571" s="196" t="s">
        <v>613</v>
      </c>
      <c r="H571" s="197">
        <v>8</v>
      </c>
      <c r="I571" s="198"/>
      <c r="J571" s="199">
        <f>ROUND(I571*H571,2)</f>
        <v>0</v>
      </c>
      <c r="K571" s="195" t="s">
        <v>146</v>
      </c>
      <c r="L571" s="61"/>
      <c r="M571" s="200" t="s">
        <v>23</v>
      </c>
      <c r="N571" s="201" t="s">
        <v>44</v>
      </c>
      <c r="O571" s="42"/>
      <c r="P571" s="202">
        <f>O571*H571</f>
        <v>0</v>
      </c>
      <c r="Q571" s="202">
        <v>1.6100000000000001E-3</v>
      </c>
      <c r="R571" s="202">
        <f>Q571*H571</f>
        <v>1.2880000000000001E-2</v>
      </c>
      <c r="S571" s="202">
        <v>0</v>
      </c>
      <c r="T571" s="203">
        <f>S571*H571</f>
        <v>0</v>
      </c>
      <c r="AR571" s="24" t="s">
        <v>147</v>
      </c>
      <c r="AT571" s="24" t="s">
        <v>142</v>
      </c>
      <c r="AU571" s="24" t="s">
        <v>82</v>
      </c>
      <c r="AY571" s="24" t="s">
        <v>140</v>
      </c>
      <c r="BE571" s="204">
        <f>IF(N571="základní",J571,0)</f>
        <v>0</v>
      </c>
      <c r="BF571" s="204">
        <f>IF(N571="snížená",J571,0)</f>
        <v>0</v>
      </c>
      <c r="BG571" s="204">
        <f>IF(N571="zákl. přenesená",J571,0)</f>
        <v>0</v>
      </c>
      <c r="BH571" s="204">
        <f>IF(N571="sníž. přenesená",J571,0)</f>
        <v>0</v>
      </c>
      <c r="BI571" s="204">
        <f>IF(N571="nulová",J571,0)</f>
        <v>0</v>
      </c>
      <c r="BJ571" s="24" t="s">
        <v>80</v>
      </c>
      <c r="BK571" s="204">
        <f>ROUND(I571*H571,2)</f>
        <v>0</v>
      </c>
      <c r="BL571" s="24" t="s">
        <v>147</v>
      </c>
      <c r="BM571" s="24" t="s">
        <v>627</v>
      </c>
    </row>
    <row r="572" spans="2:65" s="1" customFormat="1" ht="27">
      <c r="B572" s="41"/>
      <c r="C572" s="63"/>
      <c r="D572" s="207" t="s">
        <v>549</v>
      </c>
      <c r="E572" s="63"/>
      <c r="F572" s="248" t="s">
        <v>615</v>
      </c>
      <c r="G572" s="63"/>
      <c r="H572" s="63"/>
      <c r="I572" s="164"/>
      <c r="J572" s="63"/>
      <c r="K572" s="63"/>
      <c r="L572" s="61"/>
      <c r="M572" s="249"/>
      <c r="N572" s="42"/>
      <c r="O572" s="42"/>
      <c r="P572" s="42"/>
      <c r="Q572" s="42"/>
      <c r="R572" s="42"/>
      <c r="S572" s="42"/>
      <c r="T572" s="78"/>
      <c r="AT572" s="24" t="s">
        <v>549</v>
      </c>
      <c r="AU572" s="24" t="s">
        <v>82</v>
      </c>
    </row>
    <row r="573" spans="2:65" s="1" customFormat="1" ht="25.5" customHeight="1">
      <c r="B573" s="41"/>
      <c r="C573" s="238" t="s">
        <v>628</v>
      </c>
      <c r="D573" s="238" t="s">
        <v>494</v>
      </c>
      <c r="E573" s="239" t="s">
        <v>629</v>
      </c>
      <c r="F573" s="240" t="s">
        <v>630</v>
      </c>
      <c r="G573" s="241" t="s">
        <v>613</v>
      </c>
      <c r="H573" s="242">
        <v>2</v>
      </c>
      <c r="I573" s="243"/>
      <c r="J573" s="244">
        <f>ROUND(I573*H573,2)</f>
        <v>0</v>
      </c>
      <c r="K573" s="240" t="s">
        <v>146</v>
      </c>
      <c r="L573" s="245"/>
      <c r="M573" s="246" t="s">
        <v>23</v>
      </c>
      <c r="N573" s="247" t="s">
        <v>44</v>
      </c>
      <c r="O573" s="42"/>
      <c r="P573" s="202">
        <f>O573*H573</f>
        <v>0</v>
      </c>
      <c r="Q573" s="202">
        <v>1.2999999999999999E-2</v>
      </c>
      <c r="R573" s="202">
        <f>Q573*H573</f>
        <v>2.5999999999999999E-2</v>
      </c>
      <c r="S573" s="202">
        <v>0</v>
      </c>
      <c r="T573" s="203">
        <f>S573*H573</f>
        <v>0</v>
      </c>
      <c r="AR573" s="24" t="s">
        <v>191</v>
      </c>
      <c r="AT573" s="24" t="s">
        <v>494</v>
      </c>
      <c r="AU573" s="24" t="s">
        <v>82</v>
      </c>
      <c r="AY573" s="24" t="s">
        <v>140</v>
      </c>
      <c r="BE573" s="204">
        <f>IF(N573="základní",J573,0)</f>
        <v>0</v>
      </c>
      <c r="BF573" s="204">
        <f>IF(N573="snížená",J573,0)</f>
        <v>0</v>
      </c>
      <c r="BG573" s="204">
        <f>IF(N573="zákl. přenesená",J573,0)</f>
        <v>0</v>
      </c>
      <c r="BH573" s="204">
        <f>IF(N573="sníž. přenesená",J573,0)</f>
        <v>0</v>
      </c>
      <c r="BI573" s="204">
        <f>IF(N573="nulová",J573,0)</f>
        <v>0</v>
      </c>
      <c r="BJ573" s="24" t="s">
        <v>80</v>
      </c>
      <c r="BK573" s="204">
        <f>ROUND(I573*H573,2)</f>
        <v>0</v>
      </c>
      <c r="BL573" s="24" t="s">
        <v>147</v>
      </c>
      <c r="BM573" s="24" t="s">
        <v>631</v>
      </c>
    </row>
    <row r="574" spans="2:65" s="1" customFormat="1" ht="27">
      <c r="B574" s="41"/>
      <c r="C574" s="63"/>
      <c r="D574" s="207" t="s">
        <v>549</v>
      </c>
      <c r="E574" s="63"/>
      <c r="F574" s="248" t="s">
        <v>615</v>
      </c>
      <c r="G574" s="63"/>
      <c r="H574" s="63"/>
      <c r="I574" s="164"/>
      <c r="J574" s="63"/>
      <c r="K574" s="63"/>
      <c r="L574" s="61"/>
      <c r="M574" s="249"/>
      <c r="N574" s="42"/>
      <c r="O574" s="42"/>
      <c r="P574" s="42"/>
      <c r="Q574" s="42"/>
      <c r="R574" s="42"/>
      <c r="S574" s="42"/>
      <c r="T574" s="78"/>
      <c r="AT574" s="24" t="s">
        <v>549</v>
      </c>
      <c r="AU574" s="24" t="s">
        <v>82</v>
      </c>
    </row>
    <row r="575" spans="2:65" s="1" customFormat="1" ht="16.5" customHeight="1">
      <c r="B575" s="41"/>
      <c r="C575" s="238" t="s">
        <v>632</v>
      </c>
      <c r="D575" s="238" t="s">
        <v>494</v>
      </c>
      <c r="E575" s="239" t="s">
        <v>633</v>
      </c>
      <c r="F575" s="240" t="s">
        <v>634</v>
      </c>
      <c r="G575" s="241" t="s">
        <v>613</v>
      </c>
      <c r="H575" s="242">
        <v>2</v>
      </c>
      <c r="I575" s="243"/>
      <c r="J575" s="244">
        <f>ROUND(I575*H575,2)</f>
        <v>0</v>
      </c>
      <c r="K575" s="240" t="s">
        <v>23</v>
      </c>
      <c r="L575" s="245"/>
      <c r="M575" s="246" t="s">
        <v>23</v>
      </c>
      <c r="N575" s="247" t="s">
        <v>44</v>
      </c>
      <c r="O575" s="42"/>
      <c r="P575" s="202">
        <f>O575*H575</f>
        <v>0</v>
      </c>
      <c r="Q575" s="202">
        <v>1.6500000000000001E-2</v>
      </c>
      <c r="R575" s="202">
        <f>Q575*H575</f>
        <v>3.3000000000000002E-2</v>
      </c>
      <c r="S575" s="202">
        <v>0</v>
      </c>
      <c r="T575" s="203">
        <f>S575*H575</f>
        <v>0</v>
      </c>
      <c r="AR575" s="24" t="s">
        <v>191</v>
      </c>
      <c r="AT575" s="24" t="s">
        <v>494</v>
      </c>
      <c r="AU575" s="24" t="s">
        <v>82</v>
      </c>
      <c r="AY575" s="24" t="s">
        <v>140</v>
      </c>
      <c r="BE575" s="204">
        <f>IF(N575="základní",J575,0)</f>
        <v>0</v>
      </c>
      <c r="BF575" s="204">
        <f>IF(N575="snížená",J575,0)</f>
        <v>0</v>
      </c>
      <c r="BG575" s="204">
        <f>IF(N575="zákl. přenesená",J575,0)</f>
        <v>0</v>
      </c>
      <c r="BH575" s="204">
        <f>IF(N575="sníž. přenesená",J575,0)</f>
        <v>0</v>
      </c>
      <c r="BI575" s="204">
        <f>IF(N575="nulová",J575,0)</f>
        <v>0</v>
      </c>
      <c r="BJ575" s="24" t="s">
        <v>80</v>
      </c>
      <c r="BK575" s="204">
        <f>ROUND(I575*H575,2)</f>
        <v>0</v>
      </c>
      <c r="BL575" s="24" t="s">
        <v>147</v>
      </c>
      <c r="BM575" s="24" t="s">
        <v>635</v>
      </c>
    </row>
    <row r="576" spans="2:65" s="1" customFormat="1" ht="27">
      <c r="B576" s="41"/>
      <c r="C576" s="63"/>
      <c r="D576" s="207" t="s">
        <v>549</v>
      </c>
      <c r="E576" s="63"/>
      <c r="F576" s="248" t="s">
        <v>615</v>
      </c>
      <c r="G576" s="63"/>
      <c r="H576" s="63"/>
      <c r="I576" s="164"/>
      <c r="J576" s="63"/>
      <c r="K576" s="63"/>
      <c r="L576" s="61"/>
      <c r="M576" s="249"/>
      <c r="N576" s="42"/>
      <c r="O576" s="42"/>
      <c r="P576" s="42"/>
      <c r="Q576" s="42"/>
      <c r="R576" s="42"/>
      <c r="S576" s="42"/>
      <c r="T576" s="78"/>
      <c r="AT576" s="24" t="s">
        <v>549</v>
      </c>
      <c r="AU576" s="24" t="s">
        <v>82</v>
      </c>
    </row>
    <row r="577" spans="2:65" s="1" customFormat="1" ht="16.5" customHeight="1">
      <c r="B577" s="41"/>
      <c r="C577" s="193" t="s">
        <v>636</v>
      </c>
      <c r="D577" s="193" t="s">
        <v>142</v>
      </c>
      <c r="E577" s="194" t="s">
        <v>637</v>
      </c>
      <c r="F577" s="195" t="s">
        <v>638</v>
      </c>
      <c r="G577" s="196" t="s">
        <v>613</v>
      </c>
      <c r="H577" s="197">
        <v>2</v>
      </c>
      <c r="I577" s="198"/>
      <c r="J577" s="199">
        <f>ROUND(I577*H577,2)</f>
        <v>0</v>
      </c>
      <c r="K577" s="195" t="s">
        <v>164</v>
      </c>
      <c r="L577" s="61"/>
      <c r="M577" s="200" t="s">
        <v>23</v>
      </c>
      <c r="N577" s="201" t="s">
        <v>44</v>
      </c>
      <c r="O577" s="42"/>
      <c r="P577" s="202">
        <f>O577*H577</f>
        <v>0</v>
      </c>
      <c r="Q577" s="202">
        <v>1.1999999999999999E-3</v>
      </c>
      <c r="R577" s="202">
        <f>Q577*H577</f>
        <v>2.3999999999999998E-3</v>
      </c>
      <c r="S577" s="202">
        <v>0</v>
      </c>
      <c r="T577" s="203">
        <f>S577*H577</f>
        <v>0</v>
      </c>
      <c r="AR577" s="24" t="s">
        <v>147</v>
      </c>
      <c r="AT577" s="24" t="s">
        <v>142</v>
      </c>
      <c r="AU577" s="24" t="s">
        <v>82</v>
      </c>
      <c r="AY577" s="24" t="s">
        <v>140</v>
      </c>
      <c r="BE577" s="204">
        <f>IF(N577="základní",J577,0)</f>
        <v>0</v>
      </c>
      <c r="BF577" s="204">
        <f>IF(N577="snížená",J577,0)</f>
        <v>0</v>
      </c>
      <c r="BG577" s="204">
        <f>IF(N577="zákl. přenesená",J577,0)</f>
        <v>0</v>
      </c>
      <c r="BH577" s="204">
        <f>IF(N577="sníž. přenesená",J577,0)</f>
        <v>0</v>
      </c>
      <c r="BI577" s="204">
        <f>IF(N577="nulová",J577,0)</f>
        <v>0</v>
      </c>
      <c r="BJ577" s="24" t="s">
        <v>80</v>
      </c>
      <c r="BK577" s="204">
        <f>ROUND(I577*H577,2)</f>
        <v>0</v>
      </c>
      <c r="BL577" s="24" t="s">
        <v>147</v>
      </c>
      <c r="BM577" s="24" t="s">
        <v>639</v>
      </c>
    </row>
    <row r="578" spans="2:65" s="1" customFormat="1" ht="27">
      <c r="B578" s="41"/>
      <c r="C578" s="63"/>
      <c r="D578" s="207" t="s">
        <v>549</v>
      </c>
      <c r="E578" s="63"/>
      <c r="F578" s="248" t="s">
        <v>615</v>
      </c>
      <c r="G578" s="63"/>
      <c r="H578" s="63"/>
      <c r="I578" s="164"/>
      <c r="J578" s="63"/>
      <c r="K578" s="63"/>
      <c r="L578" s="61"/>
      <c r="M578" s="249"/>
      <c r="N578" s="42"/>
      <c r="O578" s="42"/>
      <c r="P578" s="42"/>
      <c r="Q578" s="42"/>
      <c r="R578" s="42"/>
      <c r="S578" s="42"/>
      <c r="T578" s="78"/>
      <c r="AT578" s="24" t="s">
        <v>549</v>
      </c>
      <c r="AU578" s="24" t="s">
        <v>82</v>
      </c>
    </row>
    <row r="579" spans="2:65" s="1" customFormat="1" ht="25.5" customHeight="1">
      <c r="B579" s="41"/>
      <c r="C579" s="238" t="s">
        <v>640</v>
      </c>
      <c r="D579" s="238" t="s">
        <v>494</v>
      </c>
      <c r="E579" s="239" t="s">
        <v>641</v>
      </c>
      <c r="F579" s="240" t="s">
        <v>642</v>
      </c>
      <c r="G579" s="241" t="s">
        <v>613</v>
      </c>
      <c r="H579" s="242">
        <v>2</v>
      </c>
      <c r="I579" s="243"/>
      <c r="J579" s="244">
        <f>ROUND(I579*H579,2)</f>
        <v>0</v>
      </c>
      <c r="K579" s="240" t="s">
        <v>146</v>
      </c>
      <c r="L579" s="245"/>
      <c r="M579" s="246" t="s">
        <v>23</v>
      </c>
      <c r="N579" s="247" t="s">
        <v>44</v>
      </c>
      <c r="O579" s="42"/>
      <c r="P579" s="202">
        <f>O579*H579</f>
        <v>0</v>
      </c>
      <c r="Q579" s="202">
        <v>1.21E-2</v>
      </c>
      <c r="R579" s="202">
        <f>Q579*H579</f>
        <v>2.4199999999999999E-2</v>
      </c>
      <c r="S579" s="202">
        <v>0</v>
      </c>
      <c r="T579" s="203">
        <f>S579*H579</f>
        <v>0</v>
      </c>
      <c r="AR579" s="24" t="s">
        <v>191</v>
      </c>
      <c r="AT579" s="24" t="s">
        <v>494</v>
      </c>
      <c r="AU579" s="24" t="s">
        <v>82</v>
      </c>
      <c r="AY579" s="24" t="s">
        <v>140</v>
      </c>
      <c r="BE579" s="204">
        <f>IF(N579="základní",J579,0)</f>
        <v>0</v>
      </c>
      <c r="BF579" s="204">
        <f>IF(N579="snížená",J579,0)</f>
        <v>0</v>
      </c>
      <c r="BG579" s="204">
        <f>IF(N579="zákl. přenesená",J579,0)</f>
        <v>0</v>
      </c>
      <c r="BH579" s="204">
        <f>IF(N579="sníž. přenesená",J579,0)</f>
        <v>0</v>
      </c>
      <c r="BI579" s="204">
        <f>IF(N579="nulová",J579,0)</f>
        <v>0</v>
      </c>
      <c r="BJ579" s="24" t="s">
        <v>80</v>
      </c>
      <c r="BK579" s="204">
        <f>ROUND(I579*H579,2)</f>
        <v>0</v>
      </c>
      <c r="BL579" s="24" t="s">
        <v>147</v>
      </c>
      <c r="BM579" s="24" t="s">
        <v>643</v>
      </c>
    </row>
    <row r="580" spans="2:65" s="1" customFormat="1" ht="27">
      <c r="B580" s="41"/>
      <c r="C580" s="63"/>
      <c r="D580" s="207" t="s">
        <v>549</v>
      </c>
      <c r="E580" s="63"/>
      <c r="F580" s="248" t="s">
        <v>615</v>
      </c>
      <c r="G580" s="63"/>
      <c r="H580" s="63"/>
      <c r="I580" s="164"/>
      <c r="J580" s="63"/>
      <c r="K580" s="63"/>
      <c r="L580" s="61"/>
      <c r="M580" s="249"/>
      <c r="N580" s="42"/>
      <c r="O580" s="42"/>
      <c r="P580" s="42"/>
      <c r="Q580" s="42"/>
      <c r="R580" s="42"/>
      <c r="S580" s="42"/>
      <c r="T580" s="78"/>
      <c r="AT580" s="24" t="s">
        <v>549</v>
      </c>
      <c r="AU580" s="24" t="s">
        <v>82</v>
      </c>
    </row>
    <row r="581" spans="2:65" s="1" customFormat="1" ht="25.5" customHeight="1">
      <c r="B581" s="41"/>
      <c r="C581" s="193" t="s">
        <v>644</v>
      </c>
      <c r="D581" s="193" t="s">
        <v>142</v>
      </c>
      <c r="E581" s="194" t="s">
        <v>645</v>
      </c>
      <c r="F581" s="195" t="s">
        <v>646</v>
      </c>
      <c r="G581" s="196" t="s">
        <v>199</v>
      </c>
      <c r="H581" s="197">
        <v>345.1</v>
      </c>
      <c r="I581" s="198"/>
      <c r="J581" s="199">
        <f>ROUND(I581*H581,2)</f>
        <v>0</v>
      </c>
      <c r="K581" s="195" t="s">
        <v>164</v>
      </c>
      <c r="L581" s="61"/>
      <c r="M581" s="200" t="s">
        <v>23</v>
      </c>
      <c r="N581" s="201" t="s">
        <v>44</v>
      </c>
      <c r="O581" s="42"/>
      <c r="P581" s="202">
        <f>O581*H581</f>
        <v>0</v>
      </c>
      <c r="Q581" s="202">
        <v>0</v>
      </c>
      <c r="R581" s="202">
        <f>Q581*H581</f>
        <v>0</v>
      </c>
      <c r="S581" s="202">
        <v>0</v>
      </c>
      <c r="T581" s="203">
        <f>S581*H581</f>
        <v>0</v>
      </c>
      <c r="AR581" s="24" t="s">
        <v>147</v>
      </c>
      <c r="AT581" s="24" t="s">
        <v>142</v>
      </c>
      <c r="AU581" s="24" t="s">
        <v>82</v>
      </c>
      <c r="AY581" s="24" t="s">
        <v>140</v>
      </c>
      <c r="BE581" s="204">
        <f>IF(N581="základní",J581,0)</f>
        <v>0</v>
      </c>
      <c r="BF581" s="204">
        <f>IF(N581="snížená",J581,0)</f>
        <v>0</v>
      </c>
      <c r="BG581" s="204">
        <f>IF(N581="zákl. přenesená",J581,0)</f>
        <v>0</v>
      </c>
      <c r="BH581" s="204">
        <f>IF(N581="sníž. přenesená",J581,0)</f>
        <v>0</v>
      </c>
      <c r="BI581" s="204">
        <f>IF(N581="nulová",J581,0)</f>
        <v>0</v>
      </c>
      <c r="BJ581" s="24" t="s">
        <v>80</v>
      </c>
      <c r="BK581" s="204">
        <f>ROUND(I581*H581,2)</f>
        <v>0</v>
      </c>
      <c r="BL581" s="24" t="s">
        <v>147</v>
      </c>
      <c r="BM581" s="24" t="s">
        <v>647</v>
      </c>
    </row>
    <row r="582" spans="2:65" s="1" customFormat="1" ht="27">
      <c r="B582" s="41"/>
      <c r="C582" s="63"/>
      <c r="D582" s="207" t="s">
        <v>549</v>
      </c>
      <c r="E582" s="63"/>
      <c r="F582" s="248" t="s">
        <v>615</v>
      </c>
      <c r="G582" s="63"/>
      <c r="H582" s="63"/>
      <c r="I582" s="164"/>
      <c r="J582" s="63"/>
      <c r="K582" s="63"/>
      <c r="L582" s="61"/>
      <c r="M582" s="249"/>
      <c r="N582" s="42"/>
      <c r="O582" s="42"/>
      <c r="P582" s="42"/>
      <c r="Q582" s="42"/>
      <c r="R582" s="42"/>
      <c r="S582" s="42"/>
      <c r="T582" s="78"/>
      <c r="AT582" s="24" t="s">
        <v>549</v>
      </c>
      <c r="AU582" s="24" t="s">
        <v>82</v>
      </c>
    </row>
    <row r="583" spans="2:65" s="1" customFormat="1" ht="16.5" customHeight="1">
      <c r="B583" s="41"/>
      <c r="C583" s="238" t="s">
        <v>648</v>
      </c>
      <c r="D583" s="238" t="s">
        <v>494</v>
      </c>
      <c r="E583" s="239" t="s">
        <v>649</v>
      </c>
      <c r="F583" s="240" t="s">
        <v>650</v>
      </c>
      <c r="G583" s="241" t="s">
        <v>613</v>
      </c>
      <c r="H583" s="242">
        <v>1</v>
      </c>
      <c r="I583" s="243"/>
      <c r="J583" s="244">
        <f>ROUND(I583*H583,2)</f>
        <v>0</v>
      </c>
      <c r="K583" s="240" t="s">
        <v>23</v>
      </c>
      <c r="L583" s="245"/>
      <c r="M583" s="246" t="s">
        <v>23</v>
      </c>
      <c r="N583" s="247" t="s">
        <v>44</v>
      </c>
      <c r="O583" s="42"/>
      <c r="P583" s="202">
        <f>O583*H583</f>
        <v>0</v>
      </c>
      <c r="Q583" s="202">
        <v>1E-4</v>
      </c>
      <c r="R583" s="202">
        <f>Q583*H583</f>
        <v>1E-4</v>
      </c>
      <c r="S583" s="202">
        <v>0</v>
      </c>
      <c r="T583" s="203">
        <f>S583*H583</f>
        <v>0</v>
      </c>
      <c r="AR583" s="24" t="s">
        <v>191</v>
      </c>
      <c r="AT583" s="24" t="s">
        <v>494</v>
      </c>
      <c r="AU583" s="24" t="s">
        <v>82</v>
      </c>
      <c r="AY583" s="24" t="s">
        <v>140</v>
      </c>
      <c r="BE583" s="204">
        <f>IF(N583="základní",J583,0)</f>
        <v>0</v>
      </c>
      <c r="BF583" s="204">
        <f>IF(N583="snížená",J583,0)</f>
        <v>0</v>
      </c>
      <c r="BG583" s="204">
        <f>IF(N583="zákl. přenesená",J583,0)</f>
        <v>0</v>
      </c>
      <c r="BH583" s="204">
        <f>IF(N583="sníž. přenesená",J583,0)</f>
        <v>0</v>
      </c>
      <c r="BI583" s="204">
        <f>IF(N583="nulová",J583,0)</f>
        <v>0</v>
      </c>
      <c r="BJ583" s="24" t="s">
        <v>80</v>
      </c>
      <c r="BK583" s="204">
        <f>ROUND(I583*H583,2)</f>
        <v>0</v>
      </c>
      <c r="BL583" s="24" t="s">
        <v>147</v>
      </c>
      <c r="BM583" s="24" t="s">
        <v>651</v>
      </c>
    </row>
    <row r="584" spans="2:65" s="1" customFormat="1" ht="16.5" customHeight="1">
      <c r="B584" s="41"/>
      <c r="C584" s="238" t="s">
        <v>652</v>
      </c>
      <c r="D584" s="238" t="s">
        <v>494</v>
      </c>
      <c r="E584" s="239" t="s">
        <v>653</v>
      </c>
      <c r="F584" s="240" t="s">
        <v>654</v>
      </c>
      <c r="G584" s="241" t="s">
        <v>199</v>
      </c>
      <c r="H584" s="242">
        <v>345.1</v>
      </c>
      <c r="I584" s="243"/>
      <c r="J584" s="244">
        <f>ROUND(I584*H584,2)</f>
        <v>0</v>
      </c>
      <c r="K584" s="240" t="s">
        <v>146</v>
      </c>
      <c r="L584" s="245"/>
      <c r="M584" s="246" t="s">
        <v>23</v>
      </c>
      <c r="N584" s="247" t="s">
        <v>44</v>
      </c>
      <c r="O584" s="42"/>
      <c r="P584" s="202">
        <f>O584*H584</f>
        <v>0</v>
      </c>
      <c r="Q584" s="202">
        <v>1.0499999999999999E-3</v>
      </c>
      <c r="R584" s="202">
        <f>Q584*H584</f>
        <v>0.36235499999999998</v>
      </c>
      <c r="S584" s="202">
        <v>0</v>
      </c>
      <c r="T584" s="203">
        <f>S584*H584</f>
        <v>0</v>
      </c>
      <c r="AR584" s="24" t="s">
        <v>191</v>
      </c>
      <c r="AT584" s="24" t="s">
        <v>494</v>
      </c>
      <c r="AU584" s="24" t="s">
        <v>82</v>
      </c>
      <c r="AY584" s="24" t="s">
        <v>140</v>
      </c>
      <c r="BE584" s="204">
        <f>IF(N584="základní",J584,0)</f>
        <v>0</v>
      </c>
      <c r="BF584" s="204">
        <f>IF(N584="snížená",J584,0)</f>
        <v>0</v>
      </c>
      <c r="BG584" s="204">
        <f>IF(N584="zákl. přenesená",J584,0)</f>
        <v>0</v>
      </c>
      <c r="BH584" s="204">
        <f>IF(N584="sníž. přenesená",J584,0)</f>
        <v>0</v>
      </c>
      <c r="BI584" s="204">
        <f>IF(N584="nulová",J584,0)</f>
        <v>0</v>
      </c>
      <c r="BJ584" s="24" t="s">
        <v>80</v>
      </c>
      <c r="BK584" s="204">
        <f>ROUND(I584*H584,2)</f>
        <v>0</v>
      </c>
      <c r="BL584" s="24" t="s">
        <v>147</v>
      </c>
      <c r="BM584" s="24" t="s">
        <v>655</v>
      </c>
    </row>
    <row r="585" spans="2:65" s="1" customFormat="1" ht="27">
      <c r="B585" s="41"/>
      <c r="C585" s="63"/>
      <c r="D585" s="207" t="s">
        <v>549</v>
      </c>
      <c r="E585" s="63"/>
      <c r="F585" s="248" t="s">
        <v>615</v>
      </c>
      <c r="G585" s="63"/>
      <c r="H585" s="63"/>
      <c r="I585" s="164"/>
      <c r="J585" s="63"/>
      <c r="K585" s="63"/>
      <c r="L585" s="61"/>
      <c r="M585" s="249"/>
      <c r="N585" s="42"/>
      <c r="O585" s="42"/>
      <c r="P585" s="42"/>
      <c r="Q585" s="42"/>
      <c r="R585" s="42"/>
      <c r="S585" s="42"/>
      <c r="T585" s="78"/>
      <c r="AT585" s="24" t="s">
        <v>549</v>
      </c>
      <c r="AU585" s="24" t="s">
        <v>82</v>
      </c>
    </row>
    <row r="586" spans="2:65" s="12" customFormat="1" ht="13.5">
      <c r="B586" s="216"/>
      <c r="C586" s="217"/>
      <c r="D586" s="207" t="s">
        <v>149</v>
      </c>
      <c r="E586" s="218" t="s">
        <v>23</v>
      </c>
      <c r="F586" s="219" t="s">
        <v>656</v>
      </c>
      <c r="G586" s="217"/>
      <c r="H586" s="220">
        <v>345.1</v>
      </c>
      <c r="I586" s="221"/>
      <c r="J586" s="217"/>
      <c r="K586" s="217"/>
      <c r="L586" s="222"/>
      <c r="M586" s="223"/>
      <c r="N586" s="224"/>
      <c r="O586" s="224"/>
      <c r="P586" s="224"/>
      <c r="Q586" s="224"/>
      <c r="R586" s="224"/>
      <c r="S586" s="224"/>
      <c r="T586" s="225"/>
      <c r="AT586" s="226" t="s">
        <v>149</v>
      </c>
      <c r="AU586" s="226" t="s">
        <v>82</v>
      </c>
      <c r="AV586" s="12" t="s">
        <v>82</v>
      </c>
      <c r="AW586" s="12" t="s">
        <v>36</v>
      </c>
      <c r="AX586" s="12" t="s">
        <v>80</v>
      </c>
      <c r="AY586" s="226" t="s">
        <v>140</v>
      </c>
    </row>
    <row r="587" spans="2:65" s="1" customFormat="1" ht="25.5" customHeight="1">
      <c r="B587" s="41"/>
      <c r="C587" s="193" t="s">
        <v>657</v>
      </c>
      <c r="D587" s="193" t="s">
        <v>142</v>
      </c>
      <c r="E587" s="194" t="s">
        <v>658</v>
      </c>
      <c r="F587" s="195" t="s">
        <v>659</v>
      </c>
      <c r="G587" s="196" t="s">
        <v>199</v>
      </c>
      <c r="H587" s="197">
        <v>400</v>
      </c>
      <c r="I587" s="198"/>
      <c r="J587" s="199">
        <f>ROUND(I587*H587,2)</f>
        <v>0</v>
      </c>
      <c r="K587" s="195" t="s">
        <v>23</v>
      </c>
      <c r="L587" s="61"/>
      <c r="M587" s="200" t="s">
        <v>23</v>
      </c>
      <c r="N587" s="201" t="s">
        <v>44</v>
      </c>
      <c r="O587" s="42"/>
      <c r="P587" s="202">
        <f>O587*H587</f>
        <v>0</v>
      </c>
      <c r="Q587" s="202">
        <v>1.0000000000000001E-5</v>
      </c>
      <c r="R587" s="202">
        <f>Q587*H587</f>
        <v>4.0000000000000001E-3</v>
      </c>
      <c r="S587" s="202">
        <v>0</v>
      </c>
      <c r="T587" s="203">
        <f>S587*H587</f>
        <v>0</v>
      </c>
      <c r="AR587" s="24" t="s">
        <v>147</v>
      </c>
      <c r="AT587" s="24" t="s">
        <v>142</v>
      </c>
      <c r="AU587" s="24" t="s">
        <v>82</v>
      </c>
      <c r="AY587" s="24" t="s">
        <v>140</v>
      </c>
      <c r="BE587" s="204">
        <f>IF(N587="základní",J587,0)</f>
        <v>0</v>
      </c>
      <c r="BF587" s="204">
        <f>IF(N587="snížená",J587,0)</f>
        <v>0</v>
      </c>
      <c r="BG587" s="204">
        <f>IF(N587="zákl. přenesená",J587,0)</f>
        <v>0</v>
      </c>
      <c r="BH587" s="204">
        <f>IF(N587="sníž. přenesená",J587,0)</f>
        <v>0</v>
      </c>
      <c r="BI587" s="204">
        <f>IF(N587="nulová",J587,0)</f>
        <v>0</v>
      </c>
      <c r="BJ587" s="24" t="s">
        <v>80</v>
      </c>
      <c r="BK587" s="204">
        <f>ROUND(I587*H587,2)</f>
        <v>0</v>
      </c>
      <c r="BL587" s="24" t="s">
        <v>147</v>
      </c>
      <c r="BM587" s="24" t="s">
        <v>660</v>
      </c>
    </row>
    <row r="588" spans="2:65" s="1" customFormat="1" ht="27">
      <c r="B588" s="41"/>
      <c r="C588" s="63"/>
      <c r="D588" s="207" t="s">
        <v>549</v>
      </c>
      <c r="E588" s="63"/>
      <c r="F588" s="248" t="s">
        <v>661</v>
      </c>
      <c r="G588" s="63"/>
      <c r="H588" s="63"/>
      <c r="I588" s="164"/>
      <c r="J588" s="63"/>
      <c r="K588" s="63"/>
      <c r="L588" s="61"/>
      <c r="M588" s="249"/>
      <c r="N588" s="42"/>
      <c r="O588" s="42"/>
      <c r="P588" s="42"/>
      <c r="Q588" s="42"/>
      <c r="R588" s="42"/>
      <c r="S588" s="42"/>
      <c r="T588" s="78"/>
      <c r="AT588" s="24" t="s">
        <v>549</v>
      </c>
      <c r="AU588" s="24" t="s">
        <v>82</v>
      </c>
    </row>
    <row r="589" spans="2:65" s="1" customFormat="1" ht="16.5" customHeight="1">
      <c r="B589" s="41"/>
      <c r="C589" s="238" t="s">
        <v>662</v>
      </c>
      <c r="D589" s="238" t="s">
        <v>494</v>
      </c>
      <c r="E589" s="239" t="s">
        <v>663</v>
      </c>
      <c r="F589" s="240" t="s">
        <v>664</v>
      </c>
      <c r="G589" s="241" t="s">
        <v>613</v>
      </c>
      <c r="H589" s="242">
        <v>82</v>
      </c>
      <c r="I589" s="243"/>
      <c r="J589" s="244">
        <f>ROUND(I589*H589,2)</f>
        <v>0</v>
      </c>
      <c r="K589" s="240" t="s">
        <v>146</v>
      </c>
      <c r="L589" s="245"/>
      <c r="M589" s="246" t="s">
        <v>23</v>
      </c>
      <c r="N589" s="247" t="s">
        <v>44</v>
      </c>
      <c r="O589" s="42"/>
      <c r="P589" s="202">
        <f>O589*H589</f>
        <v>0</v>
      </c>
      <c r="Q589" s="202">
        <v>2.4799999999999999E-2</v>
      </c>
      <c r="R589" s="202">
        <f>Q589*H589</f>
        <v>2.0335999999999999</v>
      </c>
      <c r="S589" s="202">
        <v>0</v>
      </c>
      <c r="T589" s="203">
        <f>S589*H589</f>
        <v>0</v>
      </c>
      <c r="AR589" s="24" t="s">
        <v>191</v>
      </c>
      <c r="AT589" s="24" t="s">
        <v>494</v>
      </c>
      <c r="AU589" s="24" t="s">
        <v>82</v>
      </c>
      <c r="AY589" s="24" t="s">
        <v>140</v>
      </c>
      <c r="BE589" s="204">
        <f>IF(N589="základní",J589,0)</f>
        <v>0</v>
      </c>
      <c r="BF589" s="204">
        <f>IF(N589="snížená",J589,0)</f>
        <v>0</v>
      </c>
      <c r="BG589" s="204">
        <f>IF(N589="zákl. přenesená",J589,0)</f>
        <v>0</v>
      </c>
      <c r="BH589" s="204">
        <f>IF(N589="sníž. přenesená",J589,0)</f>
        <v>0</v>
      </c>
      <c r="BI589" s="204">
        <f>IF(N589="nulová",J589,0)</f>
        <v>0</v>
      </c>
      <c r="BJ589" s="24" t="s">
        <v>80</v>
      </c>
      <c r="BK589" s="204">
        <f>ROUND(I589*H589,2)</f>
        <v>0</v>
      </c>
      <c r="BL589" s="24" t="s">
        <v>147</v>
      </c>
      <c r="BM589" s="24" t="s">
        <v>665</v>
      </c>
    </row>
    <row r="590" spans="2:65" s="1" customFormat="1" ht="25.5" customHeight="1">
      <c r="B590" s="41"/>
      <c r="C590" s="193" t="s">
        <v>666</v>
      </c>
      <c r="D590" s="193" t="s">
        <v>142</v>
      </c>
      <c r="E590" s="194" t="s">
        <v>667</v>
      </c>
      <c r="F590" s="195" t="s">
        <v>668</v>
      </c>
      <c r="G590" s="196" t="s">
        <v>199</v>
      </c>
      <c r="H590" s="197">
        <v>671.8</v>
      </c>
      <c r="I590" s="198"/>
      <c r="J590" s="199">
        <f>ROUND(I590*H590,2)</f>
        <v>0</v>
      </c>
      <c r="K590" s="195" t="s">
        <v>146</v>
      </c>
      <c r="L590" s="61"/>
      <c r="M590" s="200" t="s">
        <v>23</v>
      </c>
      <c r="N590" s="201" t="s">
        <v>44</v>
      </c>
      <c r="O590" s="42"/>
      <c r="P590" s="202">
        <f>O590*H590</f>
        <v>0</v>
      </c>
      <c r="Q590" s="202">
        <v>2.0000000000000002E-5</v>
      </c>
      <c r="R590" s="202">
        <f>Q590*H590</f>
        <v>1.3436E-2</v>
      </c>
      <c r="S590" s="202">
        <v>0</v>
      </c>
      <c r="T590" s="203">
        <f>S590*H590</f>
        <v>0</v>
      </c>
      <c r="AR590" s="24" t="s">
        <v>147</v>
      </c>
      <c r="AT590" s="24" t="s">
        <v>142</v>
      </c>
      <c r="AU590" s="24" t="s">
        <v>82</v>
      </c>
      <c r="AY590" s="24" t="s">
        <v>140</v>
      </c>
      <c r="BE590" s="204">
        <f>IF(N590="základní",J590,0)</f>
        <v>0</v>
      </c>
      <c r="BF590" s="204">
        <f>IF(N590="snížená",J590,0)</f>
        <v>0</v>
      </c>
      <c r="BG590" s="204">
        <f>IF(N590="zákl. přenesená",J590,0)</f>
        <v>0</v>
      </c>
      <c r="BH590" s="204">
        <f>IF(N590="sníž. přenesená",J590,0)</f>
        <v>0</v>
      </c>
      <c r="BI590" s="204">
        <f>IF(N590="nulová",J590,0)</f>
        <v>0</v>
      </c>
      <c r="BJ590" s="24" t="s">
        <v>80</v>
      </c>
      <c r="BK590" s="204">
        <f>ROUND(I590*H590,2)</f>
        <v>0</v>
      </c>
      <c r="BL590" s="24" t="s">
        <v>147</v>
      </c>
      <c r="BM590" s="24" t="s">
        <v>669</v>
      </c>
    </row>
    <row r="591" spans="2:65" s="1" customFormat="1" ht="27">
      <c r="B591" s="41"/>
      <c r="C591" s="63"/>
      <c r="D591" s="207" t="s">
        <v>549</v>
      </c>
      <c r="E591" s="63"/>
      <c r="F591" s="248" t="s">
        <v>670</v>
      </c>
      <c r="G591" s="63"/>
      <c r="H591" s="63"/>
      <c r="I591" s="164"/>
      <c r="J591" s="63"/>
      <c r="K591" s="63"/>
      <c r="L591" s="61"/>
      <c r="M591" s="249"/>
      <c r="N591" s="42"/>
      <c r="O591" s="42"/>
      <c r="P591" s="42"/>
      <c r="Q591" s="42"/>
      <c r="R591" s="42"/>
      <c r="S591" s="42"/>
      <c r="T591" s="78"/>
      <c r="AT591" s="24" t="s">
        <v>549</v>
      </c>
      <c r="AU591" s="24" t="s">
        <v>82</v>
      </c>
    </row>
    <row r="592" spans="2:65" s="1" customFormat="1" ht="16.5" customHeight="1">
      <c r="B592" s="41"/>
      <c r="C592" s="238" t="s">
        <v>671</v>
      </c>
      <c r="D592" s="238" t="s">
        <v>494</v>
      </c>
      <c r="E592" s="239" t="s">
        <v>672</v>
      </c>
      <c r="F592" s="240" t="s">
        <v>673</v>
      </c>
      <c r="G592" s="241" t="s">
        <v>613</v>
      </c>
      <c r="H592" s="242">
        <v>135</v>
      </c>
      <c r="I592" s="243"/>
      <c r="J592" s="244">
        <f>ROUND(I592*H592,2)</f>
        <v>0</v>
      </c>
      <c r="K592" s="240" t="s">
        <v>146</v>
      </c>
      <c r="L592" s="245"/>
      <c r="M592" s="246" t="s">
        <v>23</v>
      </c>
      <c r="N592" s="247" t="s">
        <v>44</v>
      </c>
      <c r="O592" s="42"/>
      <c r="P592" s="202">
        <f>O592*H592</f>
        <v>0</v>
      </c>
      <c r="Q592" s="202">
        <v>3.1940000000000003E-2</v>
      </c>
      <c r="R592" s="202">
        <f>Q592*H592</f>
        <v>4.3119000000000005</v>
      </c>
      <c r="S592" s="202">
        <v>0</v>
      </c>
      <c r="T592" s="203">
        <f>S592*H592</f>
        <v>0</v>
      </c>
      <c r="AR592" s="24" t="s">
        <v>191</v>
      </c>
      <c r="AT592" s="24" t="s">
        <v>494</v>
      </c>
      <c r="AU592" s="24" t="s">
        <v>82</v>
      </c>
      <c r="AY592" s="24" t="s">
        <v>140</v>
      </c>
      <c r="BE592" s="204">
        <f>IF(N592="základní",J592,0)</f>
        <v>0</v>
      </c>
      <c r="BF592" s="204">
        <f>IF(N592="snížená",J592,0)</f>
        <v>0</v>
      </c>
      <c r="BG592" s="204">
        <f>IF(N592="zákl. přenesená",J592,0)</f>
        <v>0</v>
      </c>
      <c r="BH592" s="204">
        <f>IF(N592="sníž. přenesená",J592,0)</f>
        <v>0</v>
      </c>
      <c r="BI592" s="204">
        <f>IF(N592="nulová",J592,0)</f>
        <v>0</v>
      </c>
      <c r="BJ592" s="24" t="s">
        <v>80</v>
      </c>
      <c r="BK592" s="204">
        <f>ROUND(I592*H592,2)</f>
        <v>0</v>
      </c>
      <c r="BL592" s="24" t="s">
        <v>147</v>
      </c>
      <c r="BM592" s="24" t="s">
        <v>674</v>
      </c>
    </row>
    <row r="593" spans="2:65" s="1" customFormat="1" ht="25.5" customHeight="1">
      <c r="B593" s="41"/>
      <c r="C593" s="193" t="s">
        <v>675</v>
      </c>
      <c r="D593" s="193" t="s">
        <v>142</v>
      </c>
      <c r="E593" s="194" t="s">
        <v>676</v>
      </c>
      <c r="F593" s="195" t="s">
        <v>677</v>
      </c>
      <c r="G593" s="196" t="s">
        <v>613</v>
      </c>
      <c r="H593" s="197">
        <v>4</v>
      </c>
      <c r="I593" s="198"/>
      <c r="J593" s="199">
        <f>ROUND(I593*H593,2)</f>
        <v>0</v>
      </c>
      <c r="K593" s="195" t="s">
        <v>164</v>
      </c>
      <c r="L593" s="61"/>
      <c r="M593" s="200" t="s">
        <v>23</v>
      </c>
      <c r="N593" s="201" t="s">
        <v>44</v>
      </c>
      <c r="O593" s="42"/>
      <c r="P593" s="202">
        <f>O593*H593</f>
        <v>0</v>
      </c>
      <c r="Q593" s="202">
        <v>0</v>
      </c>
      <c r="R593" s="202">
        <f>Q593*H593</f>
        <v>0</v>
      </c>
      <c r="S593" s="202">
        <v>0</v>
      </c>
      <c r="T593" s="203">
        <f>S593*H593</f>
        <v>0</v>
      </c>
      <c r="AR593" s="24" t="s">
        <v>147</v>
      </c>
      <c r="AT593" s="24" t="s">
        <v>142</v>
      </c>
      <c r="AU593" s="24" t="s">
        <v>82</v>
      </c>
      <c r="AY593" s="24" t="s">
        <v>140</v>
      </c>
      <c r="BE593" s="204">
        <f>IF(N593="základní",J593,0)</f>
        <v>0</v>
      </c>
      <c r="BF593" s="204">
        <f>IF(N593="snížená",J593,0)</f>
        <v>0</v>
      </c>
      <c r="BG593" s="204">
        <f>IF(N593="zákl. přenesená",J593,0)</f>
        <v>0</v>
      </c>
      <c r="BH593" s="204">
        <f>IF(N593="sníž. přenesená",J593,0)</f>
        <v>0</v>
      </c>
      <c r="BI593" s="204">
        <f>IF(N593="nulová",J593,0)</f>
        <v>0</v>
      </c>
      <c r="BJ593" s="24" t="s">
        <v>80</v>
      </c>
      <c r="BK593" s="204">
        <f>ROUND(I593*H593,2)</f>
        <v>0</v>
      </c>
      <c r="BL593" s="24" t="s">
        <v>147</v>
      </c>
      <c r="BM593" s="24" t="s">
        <v>678</v>
      </c>
    </row>
    <row r="594" spans="2:65" s="1" customFormat="1" ht="16.5" customHeight="1">
      <c r="B594" s="41"/>
      <c r="C594" s="238" t="s">
        <v>679</v>
      </c>
      <c r="D594" s="238" t="s">
        <v>494</v>
      </c>
      <c r="E594" s="239" t="s">
        <v>680</v>
      </c>
      <c r="F594" s="240" t="s">
        <v>681</v>
      </c>
      <c r="G594" s="241" t="s">
        <v>613</v>
      </c>
      <c r="H594" s="242">
        <v>4</v>
      </c>
      <c r="I594" s="243"/>
      <c r="J594" s="244">
        <f>ROUND(I594*H594,2)</f>
        <v>0</v>
      </c>
      <c r="K594" s="240" t="s">
        <v>146</v>
      </c>
      <c r="L594" s="245"/>
      <c r="M594" s="246" t="s">
        <v>23</v>
      </c>
      <c r="N594" s="247" t="s">
        <v>44</v>
      </c>
      <c r="O594" s="42"/>
      <c r="P594" s="202">
        <f>O594*H594</f>
        <v>0</v>
      </c>
      <c r="Q594" s="202">
        <v>3.2000000000000003E-4</v>
      </c>
      <c r="R594" s="202">
        <f>Q594*H594</f>
        <v>1.2800000000000001E-3</v>
      </c>
      <c r="S594" s="202">
        <v>0</v>
      </c>
      <c r="T594" s="203">
        <f>S594*H594</f>
        <v>0</v>
      </c>
      <c r="AR594" s="24" t="s">
        <v>191</v>
      </c>
      <c r="AT594" s="24" t="s">
        <v>494</v>
      </c>
      <c r="AU594" s="24" t="s">
        <v>82</v>
      </c>
      <c r="AY594" s="24" t="s">
        <v>140</v>
      </c>
      <c r="BE594" s="204">
        <f>IF(N594="základní",J594,0)</f>
        <v>0</v>
      </c>
      <c r="BF594" s="204">
        <f>IF(N594="snížená",J594,0)</f>
        <v>0</v>
      </c>
      <c r="BG594" s="204">
        <f>IF(N594="zákl. přenesená",J594,0)</f>
        <v>0</v>
      </c>
      <c r="BH594" s="204">
        <f>IF(N594="sníž. přenesená",J594,0)</f>
        <v>0</v>
      </c>
      <c r="BI594" s="204">
        <f>IF(N594="nulová",J594,0)</f>
        <v>0</v>
      </c>
      <c r="BJ594" s="24" t="s">
        <v>80</v>
      </c>
      <c r="BK594" s="204">
        <f>ROUND(I594*H594,2)</f>
        <v>0</v>
      </c>
      <c r="BL594" s="24" t="s">
        <v>147</v>
      </c>
      <c r="BM594" s="24" t="s">
        <v>682</v>
      </c>
    </row>
    <row r="595" spans="2:65" s="1" customFormat="1" ht="27">
      <c r="B595" s="41"/>
      <c r="C595" s="63"/>
      <c r="D595" s="207" t="s">
        <v>549</v>
      </c>
      <c r="E595" s="63"/>
      <c r="F595" s="248" t="s">
        <v>615</v>
      </c>
      <c r="G595" s="63"/>
      <c r="H595" s="63"/>
      <c r="I595" s="164"/>
      <c r="J595" s="63"/>
      <c r="K595" s="63"/>
      <c r="L595" s="61"/>
      <c r="M595" s="249"/>
      <c r="N595" s="42"/>
      <c r="O595" s="42"/>
      <c r="P595" s="42"/>
      <c r="Q595" s="42"/>
      <c r="R595" s="42"/>
      <c r="S595" s="42"/>
      <c r="T595" s="78"/>
      <c r="AT595" s="24" t="s">
        <v>549</v>
      </c>
      <c r="AU595" s="24" t="s">
        <v>82</v>
      </c>
    </row>
    <row r="596" spans="2:65" s="1" customFormat="1" ht="16.5" customHeight="1">
      <c r="B596" s="41"/>
      <c r="C596" s="193" t="s">
        <v>683</v>
      </c>
      <c r="D596" s="193" t="s">
        <v>142</v>
      </c>
      <c r="E596" s="194" t="s">
        <v>684</v>
      </c>
      <c r="F596" s="195" t="s">
        <v>685</v>
      </c>
      <c r="G596" s="196" t="s">
        <v>613</v>
      </c>
      <c r="H596" s="197">
        <v>2</v>
      </c>
      <c r="I596" s="198"/>
      <c r="J596" s="199">
        <f>ROUND(I596*H596,2)</f>
        <v>0</v>
      </c>
      <c r="K596" s="195" t="s">
        <v>23</v>
      </c>
      <c r="L596" s="61"/>
      <c r="M596" s="200" t="s">
        <v>23</v>
      </c>
      <c r="N596" s="201" t="s">
        <v>44</v>
      </c>
      <c r="O596" s="42"/>
      <c r="P596" s="202">
        <f>O596*H596</f>
        <v>0</v>
      </c>
      <c r="Q596" s="202">
        <v>3.8000000000000002E-4</v>
      </c>
      <c r="R596" s="202">
        <f>Q596*H596</f>
        <v>7.6000000000000004E-4</v>
      </c>
      <c r="S596" s="202">
        <v>0</v>
      </c>
      <c r="T596" s="203">
        <f>S596*H596</f>
        <v>0</v>
      </c>
      <c r="AR596" s="24" t="s">
        <v>147</v>
      </c>
      <c r="AT596" s="24" t="s">
        <v>142</v>
      </c>
      <c r="AU596" s="24" t="s">
        <v>82</v>
      </c>
      <c r="AY596" s="24" t="s">
        <v>140</v>
      </c>
      <c r="BE596" s="204">
        <f>IF(N596="základní",J596,0)</f>
        <v>0</v>
      </c>
      <c r="BF596" s="204">
        <f>IF(N596="snížená",J596,0)</f>
        <v>0</v>
      </c>
      <c r="BG596" s="204">
        <f>IF(N596="zákl. přenesená",J596,0)</f>
        <v>0</v>
      </c>
      <c r="BH596" s="204">
        <f>IF(N596="sníž. přenesená",J596,0)</f>
        <v>0</v>
      </c>
      <c r="BI596" s="204">
        <f>IF(N596="nulová",J596,0)</f>
        <v>0</v>
      </c>
      <c r="BJ596" s="24" t="s">
        <v>80</v>
      </c>
      <c r="BK596" s="204">
        <f>ROUND(I596*H596,2)</f>
        <v>0</v>
      </c>
      <c r="BL596" s="24" t="s">
        <v>147</v>
      </c>
      <c r="BM596" s="24" t="s">
        <v>686</v>
      </c>
    </row>
    <row r="597" spans="2:65" s="1" customFormat="1" ht="27">
      <c r="B597" s="41"/>
      <c r="C597" s="63"/>
      <c r="D597" s="207" t="s">
        <v>549</v>
      </c>
      <c r="E597" s="63"/>
      <c r="F597" s="248" t="s">
        <v>615</v>
      </c>
      <c r="G597" s="63"/>
      <c r="H597" s="63"/>
      <c r="I597" s="164"/>
      <c r="J597" s="63"/>
      <c r="K597" s="63"/>
      <c r="L597" s="61"/>
      <c r="M597" s="249"/>
      <c r="N597" s="42"/>
      <c r="O597" s="42"/>
      <c r="P597" s="42"/>
      <c r="Q597" s="42"/>
      <c r="R597" s="42"/>
      <c r="S597" s="42"/>
      <c r="T597" s="78"/>
      <c r="AT597" s="24" t="s">
        <v>549</v>
      </c>
      <c r="AU597" s="24" t="s">
        <v>82</v>
      </c>
    </row>
    <row r="598" spans="2:65" s="1" customFormat="1" ht="16.5" customHeight="1">
      <c r="B598" s="41"/>
      <c r="C598" s="238" t="s">
        <v>687</v>
      </c>
      <c r="D598" s="238" t="s">
        <v>494</v>
      </c>
      <c r="E598" s="239" t="s">
        <v>688</v>
      </c>
      <c r="F598" s="240" t="s">
        <v>689</v>
      </c>
      <c r="G598" s="241" t="s">
        <v>613</v>
      </c>
      <c r="H598" s="242">
        <v>2</v>
      </c>
      <c r="I598" s="243"/>
      <c r="J598" s="244">
        <f>ROUND(I598*H598,2)</f>
        <v>0</v>
      </c>
      <c r="K598" s="240" t="s">
        <v>23</v>
      </c>
      <c r="L598" s="245"/>
      <c r="M598" s="246" t="s">
        <v>23</v>
      </c>
      <c r="N598" s="247" t="s">
        <v>44</v>
      </c>
      <c r="O598" s="42"/>
      <c r="P598" s="202">
        <f>O598*H598</f>
        <v>0</v>
      </c>
      <c r="Q598" s="202">
        <v>2.5999999999999999E-2</v>
      </c>
      <c r="R598" s="202">
        <f>Q598*H598</f>
        <v>5.1999999999999998E-2</v>
      </c>
      <c r="S598" s="202">
        <v>0</v>
      </c>
      <c r="T598" s="203">
        <f>S598*H598</f>
        <v>0</v>
      </c>
      <c r="AR598" s="24" t="s">
        <v>191</v>
      </c>
      <c r="AT598" s="24" t="s">
        <v>494</v>
      </c>
      <c r="AU598" s="24" t="s">
        <v>82</v>
      </c>
      <c r="AY598" s="24" t="s">
        <v>140</v>
      </c>
      <c r="BE598" s="204">
        <f>IF(N598="základní",J598,0)</f>
        <v>0</v>
      </c>
      <c r="BF598" s="204">
        <f>IF(N598="snížená",J598,0)</f>
        <v>0</v>
      </c>
      <c r="BG598" s="204">
        <f>IF(N598="zákl. přenesená",J598,0)</f>
        <v>0</v>
      </c>
      <c r="BH598" s="204">
        <f>IF(N598="sníž. přenesená",J598,0)</f>
        <v>0</v>
      </c>
      <c r="BI598" s="204">
        <f>IF(N598="nulová",J598,0)</f>
        <v>0</v>
      </c>
      <c r="BJ598" s="24" t="s">
        <v>80</v>
      </c>
      <c r="BK598" s="204">
        <f>ROUND(I598*H598,2)</f>
        <v>0</v>
      </c>
      <c r="BL598" s="24" t="s">
        <v>147</v>
      </c>
      <c r="BM598" s="24" t="s">
        <v>690</v>
      </c>
    </row>
    <row r="599" spans="2:65" s="1" customFormat="1" ht="27">
      <c r="B599" s="41"/>
      <c r="C599" s="63"/>
      <c r="D599" s="207" t="s">
        <v>549</v>
      </c>
      <c r="E599" s="63"/>
      <c r="F599" s="248" t="s">
        <v>615</v>
      </c>
      <c r="G599" s="63"/>
      <c r="H599" s="63"/>
      <c r="I599" s="164"/>
      <c r="J599" s="63"/>
      <c r="K599" s="63"/>
      <c r="L599" s="61"/>
      <c r="M599" s="249"/>
      <c r="N599" s="42"/>
      <c r="O599" s="42"/>
      <c r="P599" s="42"/>
      <c r="Q599" s="42"/>
      <c r="R599" s="42"/>
      <c r="S599" s="42"/>
      <c r="T599" s="78"/>
      <c r="AT599" s="24" t="s">
        <v>549</v>
      </c>
      <c r="AU599" s="24" t="s">
        <v>82</v>
      </c>
    </row>
    <row r="600" spans="2:65" s="1" customFormat="1" ht="16.5" customHeight="1">
      <c r="B600" s="41"/>
      <c r="C600" s="193" t="s">
        <v>691</v>
      </c>
      <c r="D600" s="193" t="s">
        <v>142</v>
      </c>
      <c r="E600" s="194" t="s">
        <v>692</v>
      </c>
      <c r="F600" s="195" t="s">
        <v>693</v>
      </c>
      <c r="G600" s="196" t="s">
        <v>613</v>
      </c>
      <c r="H600" s="197">
        <v>2</v>
      </c>
      <c r="I600" s="198"/>
      <c r="J600" s="199">
        <f>ROUND(I600*H600,2)</f>
        <v>0</v>
      </c>
      <c r="K600" s="195" t="s">
        <v>23</v>
      </c>
      <c r="L600" s="61"/>
      <c r="M600" s="200" t="s">
        <v>23</v>
      </c>
      <c r="N600" s="201" t="s">
        <v>44</v>
      </c>
      <c r="O600" s="42"/>
      <c r="P600" s="202">
        <f>O600*H600</f>
        <v>0</v>
      </c>
      <c r="Q600" s="202">
        <v>8.0000000000000004E-4</v>
      </c>
      <c r="R600" s="202">
        <f>Q600*H600</f>
        <v>1.6000000000000001E-3</v>
      </c>
      <c r="S600" s="202">
        <v>0</v>
      </c>
      <c r="T600" s="203">
        <f>S600*H600</f>
        <v>0</v>
      </c>
      <c r="AR600" s="24" t="s">
        <v>147</v>
      </c>
      <c r="AT600" s="24" t="s">
        <v>142</v>
      </c>
      <c r="AU600" s="24" t="s">
        <v>82</v>
      </c>
      <c r="AY600" s="24" t="s">
        <v>140</v>
      </c>
      <c r="BE600" s="204">
        <f>IF(N600="základní",J600,0)</f>
        <v>0</v>
      </c>
      <c r="BF600" s="204">
        <f>IF(N600="snížená",J600,0)</f>
        <v>0</v>
      </c>
      <c r="BG600" s="204">
        <f>IF(N600="zákl. přenesená",J600,0)</f>
        <v>0</v>
      </c>
      <c r="BH600" s="204">
        <f>IF(N600="sníž. přenesená",J600,0)</f>
        <v>0</v>
      </c>
      <c r="BI600" s="204">
        <f>IF(N600="nulová",J600,0)</f>
        <v>0</v>
      </c>
      <c r="BJ600" s="24" t="s">
        <v>80</v>
      </c>
      <c r="BK600" s="204">
        <f>ROUND(I600*H600,2)</f>
        <v>0</v>
      </c>
      <c r="BL600" s="24" t="s">
        <v>147</v>
      </c>
      <c r="BM600" s="24" t="s">
        <v>694</v>
      </c>
    </row>
    <row r="601" spans="2:65" s="1" customFormat="1" ht="16.5" customHeight="1">
      <c r="B601" s="41"/>
      <c r="C601" s="238" t="s">
        <v>695</v>
      </c>
      <c r="D601" s="238" t="s">
        <v>494</v>
      </c>
      <c r="E601" s="239" t="s">
        <v>696</v>
      </c>
      <c r="F601" s="240" t="s">
        <v>697</v>
      </c>
      <c r="G601" s="241" t="s">
        <v>613</v>
      </c>
      <c r="H601" s="242">
        <v>2</v>
      </c>
      <c r="I601" s="243"/>
      <c r="J601" s="244">
        <f>ROUND(I601*H601,2)</f>
        <v>0</v>
      </c>
      <c r="K601" s="240" t="s">
        <v>146</v>
      </c>
      <c r="L601" s="245"/>
      <c r="M601" s="246" t="s">
        <v>23</v>
      </c>
      <c r="N601" s="247" t="s">
        <v>44</v>
      </c>
      <c r="O601" s="42"/>
      <c r="P601" s="202">
        <f>O601*H601</f>
        <v>0</v>
      </c>
      <c r="Q601" s="202">
        <v>3.5000000000000001E-3</v>
      </c>
      <c r="R601" s="202">
        <f>Q601*H601</f>
        <v>7.0000000000000001E-3</v>
      </c>
      <c r="S601" s="202">
        <v>0</v>
      </c>
      <c r="T601" s="203">
        <f>S601*H601</f>
        <v>0</v>
      </c>
      <c r="AR601" s="24" t="s">
        <v>191</v>
      </c>
      <c r="AT601" s="24" t="s">
        <v>494</v>
      </c>
      <c r="AU601" s="24" t="s">
        <v>82</v>
      </c>
      <c r="AY601" s="24" t="s">
        <v>140</v>
      </c>
      <c r="BE601" s="204">
        <f>IF(N601="základní",J601,0)</f>
        <v>0</v>
      </c>
      <c r="BF601" s="204">
        <f>IF(N601="snížená",J601,0)</f>
        <v>0</v>
      </c>
      <c r="BG601" s="204">
        <f>IF(N601="zákl. přenesená",J601,0)</f>
        <v>0</v>
      </c>
      <c r="BH601" s="204">
        <f>IF(N601="sníž. přenesená",J601,0)</f>
        <v>0</v>
      </c>
      <c r="BI601" s="204">
        <f>IF(N601="nulová",J601,0)</f>
        <v>0</v>
      </c>
      <c r="BJ601" s="24" t="s">
        <v>80</v>
      </c>
      <c r="BK601" s="204">
        <f>ROUND(I601*H601,2)</f>
        <v>0</v>
      </c>
      <c r="BL601" s="24" t="s">
        <v>147</v>
      </c>
      <c r="BM601" s="24" t="s">
        <v>698</v>
      </c>
    </row>
    <row r="602" spans="2:65" s="1" customFormat="1" ht="16.5" customHeight="1">
      <c r="B602" s="41"/>
      <c r="C602" s="238" t="s">
        <v>699</v>
      </c>
      <c r="D602" s="238" t="s">
        <v>494</v>
      </c>
      <c r="E602" s="239" t="s">
        <v>700</v>
      </c>
      <c r="F602" s="240" t="s">
        <v>701</v>
      </c>
      <c r="G602" s="241" t="s">
        <v>613</v>
      </c>
      <c r="H602" s="242">
        <v>2</v>
      </c>
      <c r="I602" s="243"/>
      <c r="J602" s="244">
        <f>ROUND(I602*H602,2)</f>
        <v>0</v>
      </c>
      <c r="K602" s="240" t="s">
        <v>23</v>
      </c>
      <c r="L602" s="245"/>
      <c r="M602" s="246" t="s">
        <v>23</v>
      </c>
      <c r="N602" s="247" t="s">
        <v>44</v>
      </c>
      <c r="O602" s="42"/>
      <c r="P602" s="202">
        <f>O602*H602</f>
        <v>0</v>
      </c>
      <c r="Q602" s="202">
        <v>1.5100000000000001E-2</v>
      </c>
      <c r="R602" s="202">
        <f>Q602*H602</f>
        <v>3.0200000000000001E-2</v>
      </c>
      <c r="S602" s="202">
        <v>0</v>
      </c>
      <c r="T602" s="203">
        <f>S602*H602</f>
        <v>0</v>
      </c>
      <c r="AR602" s="24" t="s">
        <v>191</v>
      </c>
      <c r="AT602" s="24" t="s">
        <v>494</v>
      </c>
      <c r="AU602" s="24" t="s">
        <v>82</v>
      </c>
      <c r="AY602" s="24" t="s">
        <v>140</v>
      </c>
      <c r="BE602" s="204">
        <f>IF(N602="základní",J602,0)</f>
        <v>0</v>
      </c>
      <c r="BF602" s="204">
        <f>IF(N602="snížená",J602,0)</f>
        <v>0</v>
      </c>
      <c r="BG602" s="204">
        <f>IF(N602="zákl. přenesená",J602,0)</f>
        <v>0</v>
      </c>
      <c r="BH602" s="204">
        <f>IF(N602="sníž. přenesená",J602,0)</f>
        <v>0</v>
      </c>
      <c r="BI602" s="204">
        <f>IF(N602="nulová",J602,0)</f>
        <v>0</v>
      </c>
      <c r="BJ602" s="24" t="s">
        <v>80</v>
      </c>
      <c r="BK602" s="204">
        <f>ROUND(I602*H602,2)</f>
        <v>0</v>
      </c>
      <c r="BL602" s="24" t="s">
        <v>147</v>
      </c>
      <c r="BM602" s="24" t="s">
        <v>702</v>
      </c>
    </row>
    <row r="603" spans="2:65" s="1" customFormat="1" ht="27">
      <c r="B603" s="41"/>
      <c r="C603" s="63"/>
      <c r="D603" s="207" t="s">
        <v>549</v>
      </c>
      <c r="E603" s="63"/>
      <c r="F603" s="248" t="s">
        <v>615</v>
      </c>
      <c r="G603" s="63"/>
      <c r="H603" s="63"/>
      <c r="I603" s="164"/>
      <c r="J603" s="63"/>
      <c r="K603" s="63"/>
      <c r="L603" s="61"/>
      <c r="M603" s="249"/>
      <c r="N603" s="42"/>
      <c r="O603" s="42"/>
      <c r="P603" s="42"/>
      <c r="Q603" s="42"/>
      <c r="R603" s="42"/>
      <c r="S603" s="42"/>
      <c r="T603" s="78"/>
      <c r="AT603" s="24" t="s">
        <v>549</v>
      </c>
      <c r="AU603" s="24" t="s">
        <v>82</v>
      </c>
    </row>
    <row r="604" spans="2:65" s="1" customFormat="1" ht="16.5" customHeight="1">
      <c r="B604" s="41"/>
      <c r="C604" s="193" t="s">
        <v>703</v>
      </c>
      <c r="D604" s="193" t="s">
        <v>142</v>
      </c>
      <c r="E604" s="194" t="s">
        <v>704</v>
      </c>
      <c r="F604" s="195" t="s">
        <v>705</v>
      </c>
      <c r="G604" s="196" t="s">
        <v>613</v>
      </c>
      <c r="H604" s="197">
        <v>3</v>
      </c>
      <c r="I604" s="198"/>
      <c r="J604" s="199">
        <f>ROUND(I604*H604,2)</f>
        <v>0</v>
      </c>
      <c r="K604" s="195" t="s">
        <v>146</v>
      </c>
      <c r="L604" s="61"/>
      <c r="M604" s="200" t="s">
        <v>23</v>
      </c>
      <c r="N604" s="201" t="s">
        <v>44</v>
      </c>
      <c r="O604" s="42"/>
      <c r="P604" s="202">
        <f>O604*H604</f>
        <v>0</v>
      </c>
      <c r="Q604" s="202">
        <v>0.46009</v>
      </c>
      <c r="R604" s="202">
        <f>Q604*H604</f>
        <v>1.3802699999999999</v>
      </c>
      <c r="S604" s="202">
        <v>0</v>
      </c>
      <c r="T604" s="203">
        <f>S604*H604</f>
        <v>0</v>
      </c>
      <c r="AR604" s="24" t="s">
        <v>147</v>
      </c>
      <c r="AT604" s="24" t="s">
        <v>142</v>
      </c>
      <c r="AU604" s="24" t="s">
        <v>82</v>
      </c>
      <c r="AY604" s="24" t="s">
        <v>140</v>
      </c>
      <c r="BE604" s="204">
        <f>IF(N604="základní",J604,0)</f>
        <v>0</v>
      </c>
      <c r="BF604" s="204">
        <f>IF(N604="snížená",J604,0)</f>
        <v>0</v>
      </c>
      <c r="BG604" s="204">
        <f>IF(N604="zákl. přenesená",J604,0)</f>
        <v>0</v>
      </c>
      <c r="BH604" s="204">
        <f>IF(N604="sníž. přenesená",J604,0)</f>
        <v>0</v>
      </c>
      <c r="BI604" s="204">
        <f>IF(N604="nulová",J604,0)</f>
        <v>0</v>
      </c>
      <c r="BJ604" s="24" t="s">
        <v>80</v>
      </c>
      <c r="BK604" s="204">
        <f>ROUND(I604*H604,2)</f>
        <v>0</v>
      </c>
      <c r="BL604" s="24" t="s">
        <v>147</v>
      </c>
      <c r="BM604" s="24" t="s">
        <v>706</v>
      </c>
    </row>
    <row r="605" spans="2:65" s="1" customFormat="1" ht="16.5" customHeight="1">
      <c r="B605" s="41"/>
      <c r="C605" s="193" t="s">
        <v>707</v>
      </c>
      <c r="D605" s="193" t="s">
        <v>142</v>
      </c>
      <c r="E605" s="194" t="s">
        <v>708</v>
      </c>
      <c r="F605" s="195" t="s">
        <v>709</v>
      </c>
      <c r="G605" s="196" t="s">
        <v>199</v>
      </c>
      <c r="H605" s="197">
        <v>1071.8</v>
      </c>
      <c r="I605" s="198"/>
      <c r="J605" s="199">
        <f>ROUND(I605*H605,2)</f>
        <v>0</v>
      </c>
      <c r="K605" s="195" t="s">
        <v>146</v>
      </c>
      <c r="L605" s="61"/>
      <c r="M605" s="200" t="s">
        <v>23</v>
      </c>
      <c r="N605" s="201" t="s">
        <v>44</v>
      </c>
      <c r="O605" s="42"/>
      <c r="P605" s="202">
        <f>O605*H605</f>
        <v>0</v>
      </c>
      <c r="Q605" s="202">
        <v>0</v>
      </c>
      <c r="R605" s="202">
        <f>Q605*H605</f>
        <v>0</v>
      </c>
      <c r="S605" s="202">
        <v>0</v>
      </c>
      <c r="T605" s="203">
        <f>S605*H605</f>
        <v>0</v>
      </c>
      <c r="AR605" s="24" t="s">
        <v>147</v>
      </c>
      <c r="AT605" s="24" t="s">
        <v>142</v>
      </c>
      <c r="AU605" s="24" t="s">
        <v>82</v>
      </c>
      <c r="AY605" s="24" t="s">
        <v>140</v>
      </c>
      <c r="BE605" s="204">
        <f>IF(N605="základní",J605,0)</f>
        <v>0</v>
      </c>
      <c r="BF605" s="204">
        <f>IF(N605="snížená",J605,0)</f>
        <v>0</v>
      </c>
      <c r="BG605" s="204">
        <f>IF(N605="zákl. přenesená",J605,0)</f>
        <v>0</v>
      </c>
      <c r="BH605" s="204">
        <f>IF(N605="sníž. přenesená",J605,0)</f>
        <v>0</v>
      </c>
      <c r="BI605" s="204">
        <f>IF(N605="nulová",J605,0)</f>
        <v>0</v>
      </c>
      <c r="BJ605" s="24" t="s">
        <v>80</v>
      </c>
      <c r="BK605" s="204">
        <f>ROUND(I605*H605,2)</f>
        <v>0</v>
      </c>
      <c r="BL605" s="24" t="s">
        <v>147</v>
      </c>
      <c r="BM605" s="24" t="s">
        <v>710</v>
      </c>
    </row>
    <row r="606" spans="2:65" s="1" customFormat="1" ht="27">
      <c r="B606" s="41"/>
      <c r="C606" s="63"/>
      <c r="D606" s="207" t="s">
        <v>549</v>
      </c>
      <c r="E606" s="63"/>
      <c r="F606" s="248" t="s">
        <v>711</v>
      </c>
      <c r="G606" s="63"/>
      <c r="H606" s="63"/>
      <c r="I606" s="164"/>
      <c r="J606" s="63"/>
      <c r="K606" s="63"/>
      <c r="L606" s="61"/>
      <c r="M606" s="249"/>
      <c r="N606" s="42"/>
      <c r="O606" s="42"/>
      <c r="P606" s="42"/>
      <c r="Q606" s="42"/>
      <c r="R606" s="42"/>
      <c r="S606" s="42"/>
      <c r="T606" s="78"/>
      <c r="AT606" s="24" t="s">
        <v>549</v>
      </c>
      <c r="AU606" s="24" t="s">
        <v>82</v>
      </c>
    </row>
    <row r="607" spans="2:65" s="1" customFormat="1" ht="16.5" customHeight="1">
      <c r="B607" s="41"/>
      <c r="C607" s="193" t="s">
        <v>712</v>
      </c>
      <c r="D607" s="193" t="s">
        <v>142</v>
      </c>
      <c r="E607" s="194" t="s">
        <v>713</v>
      </c>
      <c r="F607" s="195" t="s">
        <v>714</v>
      </c>
      <c r="G607" s="196" t="s">
        <v>199</v>
      </c>
      <c r="H607" s="197">
        <v>345.1</v>
      </c>
      <c r="I607" s="198"/>
      <c r="J607" s="199">
        <f>ROUND(I607*H607,2)</f>
        <v>0</v>
      </c>
      <c r="K607" s="195" t="s">
        <v>146</v>
      </c>
      <c r="L607" s="61"/>
      <c r="M607" s="200" t="s">
        <v>23</v>
      </c>
      <c r="N607" s="201" t="s">
        <v>44</v>
      </c>
      <c r="O607" s="42"/>
      <c r="P607" s="202">
        <f>O607*H607</f>
        <v>0</v>
      </c>
      <c r="Q607" s="202">
        <v>0</v>
      </c>
      <c r="R607" s="202">
        <f>Q607*H607</f>
        <v>0</v>
      </c>
      <c r="S607" s="202">
        <v>0</v>
      </c>
      <c r="T607" s="203">
        <f>S607*H607</f>
        <v>0</v>
      </c>
      <c r="AR607" s="24" t="s">
        <v>147</v>
      </c>
      <c r="AT607" s="24" t="s">
        <v>142</v>
      </c>
      <c r="AU607" s="24" t="s">
        <v>82</v>
      </c>
      <c r="AY607" s="24" t="s">
        <v>140</v>
      </c>
      <c r="BE607" s="204">
        <f>IF(N607="základní",J607,0)</f>
        <v>0</v>
      </c>
      <c r="BF607" s="204">
        <f>IF(N607="snížená",J607,0)</f>
        <v>0</v>
      </c>
      <c r="BG607" s="204">
        <f>IF(N607="zákl. přenesená",J607,0)</f>
        <v>0</v>
      </c>
      <c r="BH607" s="204">
        <f>IF(N607="sníž. přenesená",J607,0)</f>
        <v>0</v>
      </c>
      <c r="BI607" s="204">
        <f>IF(N607="nulová",J607,0)</f>
        <v>0</v>
      </c>
      <c r="BJ607" s="24" t="s">
        <v>80</v>
      </c>
      <c r="BK607" s="204">
        <f>ROUND(I607*H607,2)</f>
        <v>0</v>
      </c>
      <c r="BL607" s="24" t="s">
        <v>147</v>
      </c>
      <c r="BM607" s="24" t="s">
        <v>715</v>
      </c>
    </row>
    <row r="608" spans="2:65" s="12" customFormat="1" ht="13.5">
      <c r="B608" s="216"/>
      <c r="C608" s="217"/>
      <c r="D608" s="207" t="s">
        <v>149</v>
      </c>
      <c r="E608" s="218" t="s">
        <v>23</v>
      </c>
      <c r="F608" s="219" t="s">
        <v>656</v>
      </c>
      <c r="G608" s="217"/>
      <c r="H608" s="220">
        <v>345.1</v>
      </c>
      <c r="I608" s="221"/>
      <c r="J608" s="217"/>
      <c r="K608" s="217"/>
      <c r="L608" s="222"/>
      <c r="M608" s="223"/>
      <c r="N608" s="224"/>
      <c r="O608" s="224"/>
      <c r="P608" s="224"/>
      <c r="Q608" s="224"/>
      <c r="R608" s="224"/>
      <c r="S608" s="224"/>
      <c r="T608" s="225"/>
      <c r="AT608" s="226" t="s">
        <v>149</v>
      </c>
      <c r="AU608" s="226" t="s">
        <v>82</v>
      </c>
      <c r="AV608" s="12" t="s">
        <v>82</v>
      </c>
      <c r="AW608" s="12" t="s">
        <v>36</v>
      </c>
      <c r="AX608" s="12" t="s">
        <v>80</v>
      </c>
      <c r="AY608" s="226" t="s">
        <v>140</v>
      </c>
    </row>
    <row r="609" spans="2:65" s="1" customFormat="1" ht="16.5" customHeight="1">
      <c r="B609" s="41"/>
      <c r="C609" s="193" t="s">
        <v>716</v>
      </c>
      <c r="D609" s="193" t="s">
        <v>142</v>
      </c>
      <c r="E609" s="194" t="s">
        <v>717</v>
      </c>
      <c r="F609" s="195" t="s">
        <v>718</v>
      </c>
      <c r="G609" s="196" t="s">
        <v>613</v>
      </c>
      <c r="H609" s="197">
        <v>79</v>
      </c>
      <c r="I609" s="198"/>
      <c r="J609" s="199">
        <f>ROUND(I609*H609,2)</f>
        <v>0</v>
      </c>
      <c r="K609" s="195" t="s">
        <v>146</v>
      </c>
      <c r="L609" s="61"/>
      <c r="M609" s="200" t="s">
        <v>23</v>
      </c>
      <c r="N609" s="201" t="s">
        <v>44</v>
      </c>
      <c r="O609" s="42"/>
      <c r="P609" s="202">
        <f>O609*H609</f>
        <v>0</v>
      </c>
      <c r="Q609" s="202">
        <v>3.5729999999999998E-2</v>
      </c>
      <c r="R609" s="202">
        <f>Q609*H609</f>
        <v>2.82267</v>
      </c>
      <c r="S609" s="202">
        <v>0</v>
      </c>
      <c r="T609" s="203">
        <f>S609*H609</f>
        <v>0</v>
      </c>
      <c r="AR609" s="24" t="s">
        <v>147</v>
      </c>
      <c r="AT609" s="24" t="s">
        <v>142</v>
      </c>
      <c r="AU609" s="24" t="s">
        <v>82</v>
      </c>
      <c r="AY609" s="24" t="s">
        <v>140</v>
      </c>
      <c r="BE609" s="204">
        <f>IF(N609="základní",J609,0)</f>
        <v>0</v>
      </c>
      <c r="BF609" s="204">
        <f>IF(N609="snížená",J609,0)</f>
        <v>0</v>
      </c>
      <c r="BG609" s="204">
        <f>IF(N609="zákl. přenesená",J609,0)</f>
        <v>0</v>
      </c>
      <c r="BH609" s="204">
        <f>IF(N609="sníž. přenesená",J609,0)</f>
        <v>0</v>
      </c>
      <c r="BI609" s="204">
        <f>IF(N609="nulová",J609,0)</f>
        <v>0</v>
      </c>
      <c r="BJ609" s="24" t="s">
        <v>80</v>
      </c>
      <c r="BK609" s="204">
        <f>ROUND(I609*H609,2)</f>
        <v>0</v>
      </c>
      <c r="BL609" s="24" t="s">
        <v>147</v>
      </c>
      <c r="BM609" s="24" t="s">
        <v>719</v>
      </c>
    </row>
    <row r="610" spans="2:65" s="1" customFormat="1" ht="27">
      <c r="B610" s="41"/>
      <c r="C610" s="63"/>
      <c r="D610" s="207" t="s">
        <v>549</v>
      </c>
      <c r="E610" s="63"/>
      <c r="F610" s="248" t="s">
        <v>720</v>
      </c>
      <c r="G610" s="63"/>
      <c r="H610" s="63"/>
      <c r="I610" s="164"/>
      <c r="J610" s="63"/>
      <c r="K610" s="63"/>
      <c r="L610" s="61"/>
      <c r="M610" s="249"/>
      <c r="N610" s="42"/>
      <c r="O610" s="42"/>
      <c r="P610" s="42"/>
      <c r="Q610" s="42"/>
      <c r="R610" s="42"/>
      <c r="S610" s="42"/>
      <c r="T610" s="78"/>
      <c r="AT610" s="24" t="s">
        <v>549</v>
      </c>
      <c r="AU610" s="24" t="s">
        <v>82</v>
      </c>
    </row>
    <row r="611" spans="2:65" s="1" customFormat="1" ht="16.5" customHeight="1">
      <c r="B611" s="41"/>
      <c r="C611" s="193" t="s">
        <v>721</v>
      </c>
      <c r="D611" s="193" t="s">
        <v>142</v>
      </c>
      <c r="E611" s="194" t="s">
        <v>722</v>
      </c>
      <c r="F611" s="195" t="s">
        <v>723</v>
      </c>
      <c r="G611" s="196" t="s">
        <v>613</v>
      </c>
      <c r="H611" s="197">
        <v>2</v>
      </c>
      <c r="I611" s="198"/>
      <c r="J611" s="199">
        <f t="shared" ref="J611:J616" si="0">ROUND(I611*H611,2)</f>
        <v>0</v>
      </c>
      <c r="K611" s="195" t="s">
        <v>23</v>
      </c>
      <c r="L611" s="61"/>
      <c r="M611" s="200" t="s">
        <v>23</v>
      </c>
      <c r="N611" s="201" t="s">
        <v>44</v>
      </c>
      <c r="O611" s="42"/>
      <c r="P611" s="202">
        <f t="shared" ref="P611:P616" si="1">O611*H611</f>
        <v>0</v>
      </c>
      <c r="Q611" s="202">
        <v>0</v>
      </c>
      <c r="R611" s="202">
        <f t="shared" ref="R611:R616" si="2">Q611*H611</f>
        <v>0</v>
      </c>
      <c r="S611" s="202">
        <v>0</v>
      </c>
      <c r="T611" s="203">
        <f t="shared" ref="T611:T616" si="3">S611*H611</f>
        <v>0</v>
      </c>
      <c r="AR611" s="24" t="s">
        <v>147</v>
      </c>
      <c r="AT611" s="24" t="s">
        <v>142</v>
      </c>
      <c r="AU611" s="24" t="s">
        <v>82</v>
      </c>
      <c r="AY611" s="24" t="s">
        <v>140</v>
      </c>
      <c r="BE611" s="204">
        <f t="shared" ref="BE611:BE616" si="4">IF(N611="základní",J611,0)</f>
        <v>0</v>
      </c>
      <c r="BF611" s="204">
        <f t="shared" ref="BF611:BF616" si="5">IF(N611="snížená",J611,0)</f>
        <v>0</v>
      </c>
      <c r="BG611" s="204">
        <f t="shared" ref="BG611:BG616" si="6">IF(N611="zákl. přenesená",J611,0)</f>
        <v>0</v>
      </c>
      <c r="BH611" s="204">
        <f t="shared" ref="BH611:BH616" si="7">IF(N611="sníž. přenesená",J611,0)</f>
        <v>0</v>
      </c>
      <c r="BI611" s="204">
        <f t="shared" ref="BI611:BI616" si="8">IF(N611="nulová",J611,0)</f>
        <v>0</v>
      </c>
      <c r="BJ611" s="24" t="s">
        <v>80</v>
      </c>
      <c r="BK611" s="204">
        <f t="shared" ref="BK611:BK616" si="9">ROUND(I611*H611,2)</f>
        <v>0</v>
      </c>
      <c r="BL611" s="24" t="s">
        <v>147</v>
      </c>
      <c r="BM611" s="24" t="s">
        <v>724</v>
      </c>
    </row>
    <row r="612" spans="2:65" s="1" customFormat="1" ht="16.5" customHeight="1">
      <c r="B612" s="41"/>
      <c r="C612" s="193" t="s">
        <v>725</v>
      </c>
      <c r="D612" s="193" t="s">
        <v>142</v>
      </c>
      <c r="E612" s="194" t="s">
        <v>726</v>
      </c>
      <c r="F612" s="195" t="s">
        <v>727</v>
      </c>
      <c r="G612" s="196" t="s">
        <v>613</v>
      </c>
      <c r="H612" s="197">
        <v>1</v>
      </c>
      <c r="I612" s="198"/>
      <c r="J612" s="199">
        <f t="shared" si="0"/>
        <v>0</v>
      </c>
      <c r="K612" s="195" t="s">
        <v>23</v>
      </c>
      <c r="L612" s="61"/>
      <c r="M612" s="200" t="s">
        <v>23</v>
      </c>
      <c r="N612" s="201" t="s">
        <v>44</v>
      </c>
      <c r="O612" s="42"/>
      <c r="P612" s="202">
        <f t="shared" si="1"/>
        <v>0</v>
      </c>
      <c r="Q612" s="202">
        <v>0</v>
      </c>
      <c r="R612" s="202">
        <f t="shared" si="2"/>
        <v>0</v>
      </c>
      <c r="S612" s="202">
        <v>0</v>
      </c>
      <c r="T612" s="203">
        <f t="shared" si="3"/>
        <v>0</v>
      </c>
      <c r="AR612" s="24" t="s">
        <v>147</v>
      </c>
      <c r="AT612" s="24" t="s">
        <v>142</v>
      </c>
      <c r="AU612" s="24" t="s">
        <v>82</v>
      </c>
      <c r="AY612" s="24" t="s">
        <v>140</v>
      </c>
      <c r="BE612" s="204">
        <f t="shared" si="4"/>
        <v>0</v>
      </c>
      <c r="BF612" s="204">
        <f t="shared" si="5"/>
        <v>0</v>
      </c>
      <c r="BG612" s="204">
        <f t="shared" si="6"/>
        <v>0</v>
      </c>
      <c r="BH612" s="204">
        <f t="shared" si="7"/>
        <v>0</v>
      </c>
      <c r="BI612" s="204">
        <f t="shared" si="8"/>
        <v>0</v>
      </c>
      <c r="BJ612" s="24" t="s">
        <v>80</v>
      </c>
      <c r="BK612" s="204">
        <f t="shared" si="9"/>
        <v>0</v>
      </c>
      <c r="BL612" s="24" t="s">
        <v>147</v>
      </c>
      <c r="BM612" s="24" t="s">
        <v>728</v>
      </c>
    </row>
    <row r="613" spans="2:65" s="1" customFormat="1" ht="16.5" customHeight="1">
      <c r="B613" s="41"/>
      <c r="C613" s="193" t="s">
        <v>729</v>
      </c>
      <c r="D613" s="193" t="s">
        <v>142</v>
      </c>
      <c r="E613" s="194" t="s">
        <v>730</v>
      </c>
      <c r="F613" s="195" t="s">
        <v>731</v>
      </c>
      <c r="G613" s="196" t="s">
        <v>613</v>
      </c>
      <c r="H613" s="197">
        <v>2</v>
      </c>
      <c r="I613" s="198"/>
      <c r="J613" s="199">
        <f t="shared" si="0"/>
        <v>0</v>
      </c>
      <c r="K613" s="195" t="s">
        <v>23</v>
      </c>
      <c r="L613" s="61"/>
      <c r="M613" s="200" t="s">
        <v>23</v>
      </c>
      <c r="N613" s="201" t="s">
        <v>44</v>
      </c>
      <c r="O613" s="42"/>
      <c r="P613" s="202">
        <f t="shared" si="1"/>
        <v>0</v>
      </c>
      <c r="Q613" s="202">
        <v>0</v>
      </c>
      <c r="R613" s="202">
        <f t="shared" si="2"/>
        <v>0</v>
      </c>
      <c r="S613" s="202">
        <v>0</v>
      </c>
      <c r="T613" s="203">
        <f t="shared" si="3"/>
        <v>0</v>
      </c>
      <c r="AR613" s="24" t="s">
        <v>147</v>
      </c>
      <c r="AT613" s="24" t="s">
        <v>142</v>
      </c>
      <c r="AU613" s="24" t="s">
        <v>82</v>
      </c>
      <c r="AY613" s="24" t="s">
        <v>140</v>
      </c>
      <c r="BE613" s="204">
        <f t="shared" si="4"/>
        <v>0</v>
      </c>
      <c r="BF613" s="204">
        <f t="shared" si="5"/>
        <v>0</v>
      </c>
      <c r="BG613" s="204">
        <f t="shared" si="6"/>
        <v>0</v>
      </c>
      <c r="BH613" s="204">
        <f t="shared" si="7"/>
        <v>0</v>
      </c>
      <c r="BI613" s="204">
        <f t="shared" si="8"/>
        <v>0</v>
      </c>
      <c r="BJ613" s="24" t="s">
        <v>80</v>
      </c>
      <c r="BK613" s="204">
        <f t="shared" si="9"/>
        <v>0</v>
      </c>
      <c r="BL613" s="24" t="s">
        <v>147</v>
      </c>
      <c r="BM613" s="24" t="s">
        <v>732</v>
      </c>
    </row>
    <row r="614" spans="2:65" s="1" customFormat="1" ht="16.5" customHeight="1">
      <c r="B614" s="41"/>
      <c r="C614" s="193" t="s">
        <v>733</v>
      </c>
      <c r="D614" s="193" t="s">
        <v>142</v>
      </c>
      <c r="E614" s="194" t="s">
        <v>734</v>
      </c>
      <c r="F614" s="195" t="s">
        <v>735</v>
      </c>
      <c r="G614" s="196" t="s">
        <v>613</v>
      </c>
      <c r="H614" s="197">
        <v>1</v>
      </c>
      <c r="I614" s="198"/>
      <c r="J614" s="199">
        <f t="shared" si="0"/>
        <v>0</v>
      </c>
      <c r="K614" s="195" t="s">
        <v>23</v>
      </c>
      <c r="L614" s="61"/>
      <c r="M614" s="200" t="s">
        <v>23</v>
      </c>
      <c r="N614" s="201" t="s">
        <v>44</v>
      </c>
      <c r="O614" s="42"/>
      <c r="P614" s="202">
        <f t="shared" si="1"/>
        <v>0</v>
      </c>
      <c r="Q614" s="202">
        <v>0</v>
      </c>
      <c r="R614" s="202">
        <f t="shared" si="2"/>
        <v>0</v>
      </c>
      <c r="S614" s="202">
        <v>0</v>
      </c>
      <c r="T614" s="203">
        <f t="shared" si="3"/>
        <v>0</v>
      </c>
      <c r="AR614" s="24" t="s">
        <v>147</v>
      </c>
      <c r="AT614" s="24" t="s">
        <v>142</v>
      </c>
      <c r="AU614" s="24" t="s">
        <v>82</v>
      </c>
      <c r="AY614" s="24" t="s">
        <v>140</v>
      </c>
      <c r="BE614" s="204">
        <f t="shared" si="4"/>
        <v>0</v>
      </c>
      <c r="BF614" s="204">
        <f t="shared" si="5"/>
        <v>0</v>
      </c>
      <c r="BG614" s="204">
        <f t="shared" si="6"/>
        <v>0</v>
      </c>
      <c r="BH614" s="204">
        <f t="shared" si="7"/>
        <v>0</v>
      </c>
      <c r="BI614" s="204">
        <f t="shared" si="8"/>
        <v>0</v>
      </c>
      <c r="BJ614" s="24" t="s">
        <v>80</v>
      </c>
      <c r="BK614" s="204">
        <f t="shared" si="9"/>
        <v>0</v>
      </c>
      <c r="BL614" s="24" t="s">
        <v>147</v>
      </c>
      <c r="BM614" s="24" t="s">
        <v>736</v>
      </c>
    </row>
    <row r="615" spans="2:65" s="1" customFormat="1" ht="16.5" customHeight="1">
      <c r="B615" s="41"/>
      <c r="C615" s="193" t="s">
        <v>737</v>
      </c>
      <c r="D615" s="193" t="s">
        <v>142</v>
      </c>
      <c r="E615" s="194" t="s">
        <v>738</v>
      </c>
      <c r="F615" s="195" t="s">
        <v>739</v>
      </c>
      <c r="G615" s="196" t="s">
        <v>613</v>
      </c>
      <c r="H615" s="197">
        <v>2</v>
      </c>
      <c r="I615" s="198"/>
      <c r="J615" s="199">
        <f t="shared" si="0"/>
        <v>0</v>
      </c>
      <c r="K615" s="195" t="s">
        <v>23</v>
      </c>
      <c r="L615" s="61"/>
      <c r="M615" s="200" t="s">
        <v>23</v>
      </c>
      <c r="N615" s="201" t="s">
        <v>44</v>
      </c>
      <c r="O615" s="42"/>
      <c r="P615" s="202">
        <f t="shared" si="1"/>
        <v>0</v>
      </c>
      <c r="Q615" s="202">
        <v>0</v>
      </c>
      <c r="R615" s="202">
        <f t="shared" si="2"/>
        <v>0</v>
      </c>
      <c r="S615" s="202">
        <v>0</v>
      </c>
      <c r="T615" s="203">
        <f t="shared" si="3"/>
        <v>0</v>
      </c>
      <c r="AR615" s="24" t="s">
        <v>147</v>
      </c>
      <c r="AT615" s="24" t="s">
        <v>142</v>
      </c>
      <c r="AU615" s="24" t="s">
        <v>82</v>
      </c>
      <c r="AY615" s="24" t="s">
        <v>140</v>
      </c>
      <c r="BE615" s="204">
        <f t="shared" si="4"/>
        <v>0</v>
      </c>
      <c r="BF615" s="204">
        <f t="shared" si="5"/>
        <v>0</v>
      </c>
      <c r="BG615" s="204">
        <f t="shared" si="6"/>
        <v>0</v>
      </c>
      <c r="BH615" s="204">
        <f t="shared" si="7"/>
        <v>0</v>
      </c>
      <c r="BI615" s="204">
        <f t="shared" si="8"/>
        <v>0</v>
      </c>
      <c r="BJ615" s="24" t="s">
        <v>80</v>
      </c>
      <c r="BK615" s="204">
        <f t="shared" si="9"/>
        <v>0</v>
      </c>
      <c r="BL615" s="24" t="s">
        <v>147</v>
      </c>
      <c r="BM615" s="24" t="s">
        <v>740</v>
      </c>
    </row>
    <row r="616" spans="2:65" s="1" customFormat="1" ht="16.5" customHeight="1">
      <c r="B616" s="41"/>
      <c r="C616" s="193" t="s">
        <v>741</v>
      </c>
      <c r="D616" s="193" t="s">
        <v>142</v>
      </c>
      <c r="E616" s="194" t="s">
        <v>742</v>
      </c>
      <c r="F616" s="195" t="s">
        <v>743</v>
      </c>
      <c r="G616" s="196" t="s">
        <v>613</v>
      </c>
      <c r="H616" s="197">
        <v>2</v>
      </c>
      <c r="I616" s="198"/>
      <c r="J616" s="199">
        <f t="shared" si="0"/>
        <v>0</v>
      </c>
      <c r="K616" s="195" t="s">
        <v>23</v>
      </c>
      <c r="L616" s="61"/>
      <c r="M616" s="200" t="s">
        <v>23</v>
      </c>
      <c r="N616" s="201" t="s">
        <v>44</v>
      </c>
      <c r="O616" s="42"/>
      <c r="P616" s="202">
        <f t="shared" si="1"/>
        <v>0</v>
      </c>
      <c r="Q616" s="202">
        <v>0</v>
      </c>
      <c r="R616" s="202">
        <f t="shared" si="2"/>
        <v>0</v>
      </c>
      <c r="S616" s="202">
        <v>0</v>
      </c>
      <c r="T616" s="203">
        <f t="shared" si="3"/>
        <v>0</v>
      </c>
      <c r="AR616" s="24" t="s">
        <v>147</v>
      </c>
      <c r="AT616" s="24" t="s">
        <v>142</v>
      </c>
      <c r="AU616" s="24" t="s">
        <v>82</v>
      </c>
      <c r="AY616" s="24" t="s">
        <v>140</v>
      </c>
      <c r="BE616" s="204">
        <f t="shared" si="4"/>
        <v>0</v>
      </c>
      <c r="BF616" s="204">
        <f t="shared" si="5"/>
        <v>0</v>
      </c>
      <c r="BG616" s="204">
        <f t="shared" si="6"/>
        <v>0</v>
      </c>
      <c r="BH616" s="204">
        <f t="shared" si="7"/>
        <v>0</v>
      </c>
      <c r="BI616" s="204">
        <f t="shared" si="8"/>
        <v>0</v>
      </c>
      <c r="BJ616" s="24" t="s">
        <v>80</v>
      </c>
      <c r="BK616" s="204">
        <f t="shared" si="9"/>
        <v>0</v>
      </c>
      <c r="BL616" s="24" t="s">
        <v>147</v>
      </c>
      <c r="BM616" s="24" t="s">
        <v>744</v>
      </c>
    </row>
    <row r="617" spans="2:65" s="1" customFormat="1" ht="27">
      <c r="B617" s="41"/>
      <c r="C617" s="63"/>
      <c r="D617" s="207" t="s">
        <v>549</v>
      </c>
      <c r="E617" s="63"/>
      <c r="F617" s="248" t="s">
        <v>745</v>
      </c>
      <c r="G617" s="63"/>
      <c r="H617" s="63"/>
      <c r="I617" s="164"/>
      <c r="J617" s="63"/>
      <c r="K617" s="63"/>
      <c r="L617" s="61"/>
      <c r="M617" s="249"/>
      <c r="N617" s="42"/>
      <c r="O617" s="42"/>
      <c r="P617" s="42"/>
      <c r="Q617" s="42"/>
      <c r="R617" s="42"/>
      <c r="S617" s="42"/>
      <c r="T617" s="78"/>
      <c r="AT617" s="24" t="s">
        <v>549</v>
      </c>
      <c r="AU617" s="24" t="s">
        <v>82</v>
      </c>
    </row>
    <row r="618" spans="2:65" s="1" customFormat="1" ht="16.5" customHeight="1">
      <c r="B618" s="41"/>
      <c r="C618" s="193" t="s">
        <v>746</v>
      </c>
      <c r="D618" s="193" t="s">
        <v>142</v>
      </c>
      <c r="E618" s="194" t="s">
        <v>747</v>
      </c>
      <c r="F618" s="195" t="s">
        <v>748</v>
      </c>
      <c r="G618" s="196" t="s">
        <v>613</v>
      </c>
      <c r="H618" s="197">
        <v>1</v>
      </c>
      <c r="I618" s="198"/>
      <c r="J618" s="199">
        <f>ROUND(I618*H618,2)</f>
        <v>0</v>
      </c>
      <c r="K618" s="195" t="s">
        <v>23</v>
      </c>
      <c r="L618" s="61"/>
      <c r="M618" s="200" t="s">
        <v>23</v>
      </c>
      <c r="N618" s="201" t="s">
        <v>44</v>
      </c>
      <c r="O618" s="42"/>
      <c r="P618" s="202">
        <f>O618*H618</f>
        <v>0</v>
      </c>
      <c r="Q618" s="202">
        <v>0</v>
      </c>
      <c r="R618" s="202">
        <f>Q618*H618</f>
        <v>0</v>
      </c>
      <c r="S618" s="202">
        <v>0</v>
      </c>
      <c r="T618" s="203">
        <f>S618*H618</f>
        <v>0</v>
      </c>
      <c r="AR618" s="24" t="s">
        <v>147</v>
      </c>
      <c r="AT618" s="24" t="s">
        <v>142</v>
      </c>
      <c r="AU618" s="24" t="s">
        <v>82</v>
      </c>
      <c r="AY618" s="24" t="s">
        <v>140</v>
      </c>
      <c r="BE618" s="204">
        <f>IF(N618="základní",J618,0)</f>
        <v>0</v>
      </c>
      <c r="BF618" s="204">
        <f>IF(N618="snížená",J618,0)</f>
        <v>0</v>
      </c>
      <c r="BG618" s="204">
        <f>IF(N618="zákl. přenesená",J618,0)</f>
        <v>0</v>
      </c>
      <c r="BH618" s="204">
        <f>IF(N618="sníž. přenesená",J618,0)</f>
        <v>0</v>
      </c>
      <c r="BI618" s="204">
        <f>IF(N618="nulová",J618,0)</f>
        <v>0</v>
      </c>
      <c r="BJ618" s="24" t="s">
        <v>80</v>
      </c>
      <c r="BK618" s="204">
        <f>ROUND(I618*H618,2)</f>
        <v>0</v>
      </c>
      <c r="BL618" s="24" t="s">
        <v>147</v>
      </c>
      <c r="BM618" s="24" t="s">
        <v>749</v>
      </c>
    </row>
    <row r="619" spans="2:65" s="1" customFormat="1" ht="16.5" customHeight="1">
      <c r="B619" s="41"/>
      <c r="C619" s="193" t="s">
        <v>750</v>
      </c>
      <c r="D619" s="193" t="s">
        <v>142</v>
      </c>
      <c r="E619" s="194" t="s">
        <v>751</v>
      </c>
      <c r="F619" s="195" t="s">
        <v>752</v>
      </c>
      <c r="G619" s="196" t="s">
        <v>613</v>
      </c>
      <c r="H619" s="197">
        <v>2</v>
      </c>
      <c r="I619" s="198"/>
      <c r="J619" s="199">
        <f>ROUND(I619*H619,2)</f>
        <v>0</v>
      </c>
      <c r="K619" s="195" t="s">
        <v>23</v>
      </c>
      <c r="L619" s="61"/>
      <c r="M619" s="200" t="s">
        <v>23</v>
      </c>
      <c r="N619" s="201" t="s">
        <v>44</v>
      </c>
      <c r="O619" s="42"/>
      <c r="P619" s="202">
        <f>O619*H619</f>
        <v>0</v>
      </c>
      <c r="Q619" s="202">
        <v>0</v>
      </c>
      <c r="R619" s="202">
        <f>Q619*H619</f>
        <v>0</v>
      </c>
      <c r="S619" s="202">
        <v>0</v>
      </c>
      <c r="T619" s="203">
        <f>S619*H619</f>
        <v>0</v>
      </c>
      <c r="AR619" s="24" t="s">
        <v>147</v>
      </c>
      <c r="AT619" s="24" t="s">
        <v>142</v>
      </c>
      <c r="AU619" s="24" t="s">
        <v>82</v>
      </c>
      <c r="AY619" s="24" t="s">
        <v>140</v>
      </c>
      <c r="BE619" s="204">
        <f>IF(N619="základní",J619,0)</f>
        <v>0</v>
      </c>
      <c r="BF619" s="204">
        <f>IF(N619="snížená",J619,0)</f>
        <v>0</v>
      </c>
      <c r="BG619" s="204">
        <f>IF(N619="zákl. přenesená",J619,0)</f>
        <v>0</v>
      </c>
      <c r="BH619" s="204">
        <f>IF(N619="sníž. přenesená",J619,0)</f>
        <v>0</v>
      </c>
      <c r="BI619" s="204">
        <f>IF(N619="nulová",J619,0)</f>
        <v>0</v>
      </c>
      <c r="BJ619" s="24" t="s">
        <v>80</v>
      </c>
      <c r="BK619" s="204">
        <f>ROUND(I619*H619,2)</f>
        <v>0</v>
      </c>
      <c r="BL619" s="24" t="s">
        <v>147</v>
      </c>
      <c r="BM619" s="24" t="s">
        <v>753</v>
      </c>
    </row>
    <row r="620" spans="2:65" s="1" customFormat="1" ht="16.5" customHeight="1">
      <c r="B620" s="41"/>
      <c r="C620" s="193" t="s">
        <v>754</v>
      </c>
      <c r="D620" s="193" t="s">
        <v>142</v>
      </c>
      <c r="E620" s="194" t="s">
        <v>755</v>
      </c>
      <c r="F620" s="195" t="s">
        <v>756</v>
      </c>
      <c r="G620" s="196" t="s">
        <v>613</v>
      </c>
      <c r="H620" s="197">
        <v>10</v>
      </c>
      <c r="I620" s="198"/>
      <c r="J620" s="199">
        <f>ROUND(I620*H620,2)</f>
        <v>0</v>
      </c>
      <c r="K620" s="195" t="s">
        <v>757</v>
      </c>
      <c r="L620" s="61"/>
      <c r="M620" s="200" t="s">
        <v>23</v>
      </c>
      <c r="N620" s="201" t="s">
        <v>44</v>
      </c>
      <c r="O620" s="42"/>
      <c r="P620" s="202">
        <f>O620*H620</f>
        <v>0</v>
      </c>
      <c r="Q620" s="202">
        <v>8.8319999999999996E-2</v>
      </c>
      <c r="R620" s="202">
        <f>Q620*H620</f>
        <v>0.88319999999999999</v>
      </c>
      <c r="S620" s="202">
        <v>0</v>
      </c>
      <c r="T620" s="203">
        <f>S620*H620</f>
        <v>0</v>
      </c>
      <c r="AR620" s="24" t="s">
        <v>147</v>
      </c>
      <c r="AT620" s="24" t="s">
        <v>142</v>
      </c>
      <c r="AU620" s="24" t="s">
        <v>82</v>
      </c>
      <c r="AY620" s="24" t="s">
        <v>140</v>
      </c>
      <c r="BE620" s="204">
        <f>IF(N620="základní",J620,0)</f>
        <v>0</v>
      </c>
      <c r="BF620" s="204">
        <f>IF(N620="snížená",J620,0)</f>
        <v>0</v>
      </c>
      <c r="BG620" s="204">
        <f>IF(N620="zákl. přenesená",J620,0)</f>
        <v>0</v>
      </c>
      <c r="BH620" s="204">
        <f>IF(N620="sníž. přenesená",J620,0)</f>
        <v>0</v>
      </c>
      <c r="BI620" s="204">
        <f>IF(N620="nulová",J620,0)</f>
        <v>0</v>
      </c>
      <c r="BJ620" s="24" t="s">
        <v>80</v>
      </c>
      <c r="BK620" s="204">
        <f>ROUND(I620*H620,2)</f>
        <v>0</v>
      </c>
      <c r="BL620" s="24" t="s">
        <v>147</v>
      </c>
      <c r="BM620" s="24" t="s">
        <v>758</v>
      </c>
    </row>
    <row r="621" spans="2:65" s="1" customFormat="1" ht="27">
      <c r="B621" s="41"/>
      <c r="C621" s="63"/>
      <c r="D621" s="207" t="s">
        <v>549</v>
      </c>
      <c r="E621" s="63"/>
      <c r="F621" s="248" t="s">
        <v>759</v>
      </c>
      <c r="G621" s="63"/>
      <c r="H621" s="63"/>
      <c r="I621" s="164"/>
      <c r="J621" s="63"/>
      <c r="K621" s="63"/>
      <c r="L621" s="61"/>
      <c r="M621" s="249"/>
      <c r="N621" s="42"/>
      <c r="O621" s="42"/>
      <c r="P621" s="42"/>
      <c r="Q621" s="42"/>
      <c r="R621" s="42"/>
      <c r="S621" s="42"/>
      <c r="T621" s="78"/>
      <c r="AT621" s="24" t="s">
        <v>549</v>
      </c>
      <c r="AU621" s="24" t="s">
        <v>82</v>
      </c>
    </row>
    <row r="622" spans="2:65" s="1" customFormat="1" ht="16.5" customHeight="1">
      <c r="B622" s="41"/>
      <c r="C622" s="193" t="s">
        <v>760</v>
      </c>
      <c r="D622" s="193" t="s">
        <v>142</v>
      </c>
      <c r="E622" s="194" t="s">
        <v>761</v>
      </c>
      <c r="F622" s="195" t="s">
        <v>762</v>
      </c>
      <c r="G622" s="196" t="s">
        <v>613</v>
      </c>
      <c r="H622" s="197">
        <v>16</v>
      </c>
      <c r="I622" s="198"/>
      <c r="J622" s="199">
        <f>ROUND(I622*H622,2)</f>
        <v>0</v>
      </c>
      <c r="K622" s="195" t="s">
        <v>757</v>
      </c>
      <c r="L622" s="61"/>
      <c r="M622" s="200" t="s">
        <v>23</v>
      </c>
      <c r="N622" s="201" t="s">
        <v>44</v>
      </c>
      <c r="O622" s="42"/>
      <c r="P622" s="202">
        <f>O622*H622</f>
        <v>0</v>
      </c>
      <c r="Q622" s="202">
        <v>0.17663999999999999</v>
      </c>
      <c r="R622" s="202">
        <f>Q622*H622</f>
        <v>2.8262399999999999</v>
      </c>
      <c r="S622" s="202">
        <v>0</v>
      </c>
      <c r="T622" s="203">
        <f>S622*H622</f>
        <v>0</v>
      </c>
      <c r="AR622" s="24" t="s">
        <v>147</v>
      </c>
      <c r="AT622" s="24" t="s">
        <v>142</v>
      </c>
      <c r="AU622" s="24" t="s">
        <v>82</v>
      </c>
      <c r="AY622" s="24" t="s">
        <v>140</v>
      </c>
      <c r="BE622" s="204">
        <f>IF(N622="základní",J622,0)</f>
        <v>0</v>
      </c>
      <c r="BF622" s="204">
        <f>IF(N622="snížená",J622,0)</f>
        <v>0</v>
      </c>
      <c r="BG622" s="204">
        <f>IF(N622="zákl. přenesená",J622,0)</f>
        <v>0</v>
      </c>
      <c r="BH622" s="204">
        <f>IF(N622="sníž. přenesená",J622,0)</f>
        <v>0</v>
      </c>
      <c r="BI622" s="204">
        <f>IF(N622="nulová",J622,0)</f>
        <v>0</v>
      </c>
      <c r="BJ622" s="24" t="s">
        <v>80</v>
      </c>
      <c r="BK622" s="204">
        <f>ROUND(I622*H622,2)</f>
        <v>0</v>
      </c>
      <c r="BL622" s="24" t="s">
        <v>147</v>
      </c>
      <c r="BM622" s="24" t="s">
        <v>763</v>
      </c>
    </row>
    <row r="623" spans="2:65" s="1" customFormat="1" ht="27">
      <c r="B623" s="41"/>
      <c r="C623" s="63"/>
      <c r="D623" s="207" t="s">
        <v>549</v>
      </c>
      <c r="E623" s="63"/>
      <c r="F623" s="248" t="s">
        <v>759</v>
      </c>
      <c r="G623" s="63"/>
      <c r="H623" s="63"/>
      <c r="I623" s="164"/>
      <c r="J623" s="63"/>
      <c r="K623" s="63"/>
      <c r="L623" s="61"/>
      <c r="M623" s="249"/>
      <c r="N623" s="42"/>
      <c r="O623" s="42"/>
      <c r="P623" s="42"/>
      <c r="Q623" s="42"/>
      <c r="R623" s="42"/>
      <c r="S623" s="42"/>
      <c r="T623" s="78"/>
      <c r="AT623" s="24" t="s">
        <v>549</v>
      </c>
      <c r="AU623" s="24" t="s">
        <v>82</v>
      </c>
    </row>
    <row r="624" spans="2:65" s="1" customFormat="1" ht="16.5" customHeight="1">
      <c r="B624" s="41"/>
      <c r="C624" s="193" t="s">
        <v>764</v>
      </c>
      <c r="D624" s="193" t="s">
        <v>142</v>
      </c>
      <c r="E624" s="194" t="s">
        <v>765</v>
      </c>
      <c r="F624" s="195" t="s">
        <v>766</v>
      </c>
      <c r="G624" s="196" t="s">
        <v>613</v>
      </c>
      <c r="H624" s="197">
        <v>4</v>
      </c>
      <c r="I624" s="198"/>
      <c r="J624" s="199">
        <f>ROUND(I624*H624,2)</f>
        <v>0</v>
      </c>
      <c r="K624" s="195" t="s">
        <v>757</v>
      </c>
      <c r="L624" s="61"/>
      <c r="M624" s="200" t="s">
        <v>23</v>
      </c>
      <c r="N624" s="201" t="s">
        <v>44</v>
      </c>
      <c r="O624" s="42"/>
      <c r="P624" s="202">
        <f>O624*H624</f>
        <v>0</v>
      </c>
      <c r="Q624" s="202">
        <v>0.26495999999999997</v>
      </c>
      <c r="R624" s="202">
        <f>Q624*H624</f>
        <v>1.0598399999999999</v>
      </c>
      <c r="S624" s="202">
        <v>0</v>
      </c>
      <c r="T624" s="203">
        <f>S624*H624</f>
        <v>0</v>
      </c>
      <c r="AR624" s="24" t="s">
        <v>147</v>
      </c>
      <c r="AT624" s="24" t="s">
        <v>142</v>
      </c>
      <c r="AU624" s="24" t="s">
        <v>82</v>
      </c>
      <c r="AY624" s="24" t="s">
        <v>140</v>
      </c>
      <c r="BE624" s="204">
        <f>IF(N624="základní",J624,0)</f>
        <v>0</v>
      </c>
      <c r="BF624" s="204">
        <f>IF(N624="snížená",J624,0)</f>
        <v>0</v>
      </c>
      <c r="BG624" s="204">
        <f>IF(N624="zákl. přenesená",J624,0)</f>
        <v>0</v>
      </c>
      <c r="BH624" s="204">
        <f>IF(N624="sníž. přenesená",J624,0)</f>
        <v>0</v>
      </c>
      <c r="BI624" s="204">
        <f>IF(N624="nulová",J624,0)</f>
        <v>0</v>
      </c>
      <c r="BJ624" s="24" t="s">
        <v>80</v>
      </c>
      <c r="BK624" s="204">
        <f>ROUND(I624*H624,2)</f>
        <v>0</v>
      </c>
      <c r="BL624" s="24" t="s">
        <v>147</v>
      </c>
      <c r="BM624" s="24" t="s">
        <v>767</v>
      </c>
    </row>
    <row r="625" spans="2:65" s="1" customFormat="1" ht="27">
      <c r="B625" s="41"/>
      <c r="C625" s="63"/>
      <c r="D625" s="207" t="s">
        <v>549</v>
      </c>
      <c r="E625" s="63"/>
      <c r="F625" s="248" t="s">
        <v>759</v>
      </c>
      <c r="G625" s="63"/>
      <c r="H625" s="63"/>
      <c r="I625" s="164"/>
      <c r="J625" s="63"/>
      <c r="K625" s="63"/>
      <c r="L625" s="61"/>
      <c r="M625" s="249"/>
      <c r="N625" s="42"/>
      <c r="O625" s="42"/>
      <c r="P625" s="42"/>
      <c r="Q625" s="42"/>
      <c r="R625" s="42"/>
      <c r="S625" s="42"/>
      <c r="T625" s="78"/>
      <c r="AT625" s="24" t="s">
        <v>549</v>
      </c>
      <c r="AU625" s="24" t="s">
        <v>82</v>
      </c>
    </row>
    <row r="626" spans="2:65" s="1" customFormat="1" ht="16.5" customHeight="1">
      <c r="B626" s="41"/>
      <c r="C626" s="193" t="s">
        <v>768</v>
      </c>
      <c r="D626" s="193" t="s">
        <v>142</v>
      </c>
      <c r="E626" s="194" t="s">
        <v>769</v>
      </c>
      <c r="F626" s="195" t="s">
        <v>770</v>
      </c>
      <c r="G626" s="196" t="s">
        <v>613</v>
      </c>
      <c r="H626" s="197">
        <v>88</v>
      </c>
      <c r="I626" s="198"/>
      <c r="J626" s="199">
        <f>ROUND(I626*H626,2)</f>
        <v>0</v>
      </c>
      <c r="K626" s="195" t="s">
        <v>146</v>
      </c>
      <c r="L626" s="61"/>
      <c r="M626" s="200" t="s">
        <v>23</v>
      </c>
      <c r="N626" s="201" t="s">
        <v>44</v>
      </c>
      <c r="O626" s="42"/>
      <c r="P626" s="202">
        <f>O626*H626</f>
        <v>0</v>
      </c>
      <c r="Q626" s="202">
        <v>9.1800000000000007E-3</v>
      </c>
      <c r="R626" s="202">
        <f>Q626*H626</f>
        <v>0.80784000000000011</v>
      </c>
      <c r="S626" s="202">
        <v>0</v>
      </c>
      <c r="T626" s="203">
        <f>S626*H626</f>
        <v>0</v>
      </c>
      <c r="AR626" s="24" t="s">
        <v>147</v>
      </c>
      <c r="AT626" s="24" t="s">
        <v>142</v>
      </c>
      <c r="AU626" s="24" t="s">
        <v>82</v>
      </c>
      <c r="AY626" s="24" t="s">
        <v>140</v>
      </c>
      <c r="BE626" s="204">
        <f>IF(N626="základní",J626,0)</f>
        <v>0</v>
      </c>
      <c r="BF626" s="204">
        <f>IF(N626="snížená",J626,0)</f>
        <v>0</v>
      </c>
      <c r="BG626" s="204">
        <f>IF(N626="zákl. přenesená",J626,0)</f>
        <v>0</v>
      </c>
      <c r="BH626" s="204">
        <f>IF(N626="sníž. přenesená",J626,0)</f>
        <v>0</v>
      </c>
      <c r="BI626" s="204">
        <f>IF(N626="nulová",J626,0)</f>
        <v>0</v>
      </c>
      <c r="BJ626" s="24" t="s">
        <v>80</v>
      </c>
      <c r="BK626" s="204">
        <f>ROUND(I626*H626,2)</f>
        <v>0</v>
      </c>
      <c r="BL626" s="24" t="s">
        <v>147</v>
      </c>
      <c r="BM626" s="24" t="s">
        <v>771</v>
      </c>
    </row>
    <row r="627" spans="2:65" s="1" customFormat="1" ht="27">
      <c r="B627" s="41"/>
      <c r="C627" s="63"/>
      <c r="D627" s="207" t="s">
        <v>549</v>
      </c>
      <c r="E627" s="63"/>
      <c r="F627" s="248" t="s">
        <v>772</v>
      </c>
      <c r="G627" s="63"/>
      <c r="H627" s="63"/>
      <c r="I627" s="164"/>
      <c r="J627" s="63"/>
      <c r="K627" s="63"/>
      <c r="L627" s="61"/>
      <c r="M627" s="249"/>
      <c r="N627" s="42"/>
      <c r="O627" s="42"/>
      <c r="P627" s="42"/>
      <c r="Q627" s="42"/>
      <c r="R627" s="42"/>
      <c r="S627" s="42"/>
      <c r="T627" s="78"/>
      <c r="AT627" s="24" t="s">
        <v>549</v>
      </c>
      <c r="AU627" s="24" t="s">
        <v>82</v>
      </c>
    </row>
    <row r="628" spans="2:65" s="1" customFormat="1" ht="16.5" customHeight="1">
      <c r="B628" s="41"/>
      <c r="C628" s="238" t="s">
        <v>773</v>
      </c>
      <c r="D628" s="238" t="s">
        <v>494</v>
      </c>
      <c r="E628" s="239" t="s">
        <v>774</v>
      </c>
      <c r="F628" s="240" t="s">
        <v>775</v>
      </c>
      <c r="G628" s="241" t="s">
        <v>613</v>
      </c>
      <c r="H628" s="242">
        <v>24</v>
      </c>
      <c r="I628" s="243"/>
      <c r="J628" s="244">
        <f t="shared" ref="J628:J633" si="10">ROUND(I628*H628,2)</f>
        <v>0</v>
      </c>
      <c r="K628" s="240" t="s">
        <v>146</v>
      </c>
      <c r="L628" s="245"/>
      <c r="M628" s="246" t="s">
        <v>23</v>
      </c>
      <c r="N628" s="247" t="s">
        <v>44</v>
      </c>
      <c r="O628" s="42"/>
      <c r="P628" s="202">
        <f t="shared" ref="P628:P633" si="11">O628*H628</f>
        <v>0</v>
      </c>
      <c r="Q628" s="202">
        <v>0.185</v>
      </c>
      <c r="R628" s="202">
        <f t="shared" ref="R628:R633" si="12">Q628*H628</f>
        <v>4.4399999999999995</v>
      </c>
      <c r="S628" s="202">
        <v>0</v>
      </c>
      <c r="T628" s="203">
        <f t="shared" ref="T628:T633" si="13">S628*H628</f>
        <v>0</v>
      </c>
      <c r="AR628" s="24" t="s">
        <v>191</v>
      </c>
      <c r="AT628" s="24" t="s">
        <v>494</v>
      </c>
      <c r="AU628" s="24" t="s">
        <v>82</v>
      </c>
      <c r="AY628" s="24" t="s">
        <v>140</v>
      </c>
      <c r="BE628" s="204">
        <f t="shared" ref="BE628:BE633" si="14">IF(N628="základní",J628,0)</f>
        <v>0</v>
      </c>
      <c r="BF628" s="204">
        <f t="shared" ref="BF628:BF633" si="15">IF(N628="snížená",J628,0)</f>
        <v>0</v>
      </c>
      <c r="BG628" s="204">
        <f t="shared" ref="BG628:BG633" si="16">IF(N628="zákl. přenesená",J628,0)</f>
        <v>0</v>
      </c>
      <c r="BH628" s="204">
        <f t="shared" ref="BH628:BH633" si="17">IF(N628="sníž. přenesená",J628,0)</f>
        <v>0</v>
      </c>
      <c r="BI628" s="204">
        <f t="shared" ref="BI628:BI633" si="18">IF(N628="nulová",J628,0)</f>
        <v>0</v>
      </c>
      <c r="BJ628" s="24" t="s">
        <v>80</v>
      </c>
      <c r="BK628" s="204">
        <f t="shared" ref="BK628:BK633" si="19">ROUND(I628*H628,2)</f>
        <v>0</v>
      </c>
      <c r="BL628" s="24" t="s">
        <v>147</v>
      </c>
      <c r="BM628" s="24" t="s">
        <v>776</v>
      </c>
    </row>
    <row r="629" spans="2:65" s="1" customFormat="1" ht="16.5" customHeight="1">
      <c r="B629" s="41"/>
      <c r="C629" s="238" t="s">
        <v>777</v>
      </c>
      <c r="D629" s="238" t="s">
        <v>494</v>
      </c>
      <c r="E629" s="239" t="s">
        <v>778</v>
      </c>
      <c r="F629" s="240" t="s">
        <v>779</v>
      </c>
      <c r="G629" s="241" t="s">
        <v>613</v>
      </c>
      <c r="H629" s="242">
        <v>64</v>
      </c>
      <c r="I629" s="243"/>
      <c r="J629" s="244">
        <f t="shared" si="10"/>
        <v>0</v>
      </c>
      <c r="K629" s="240" t="s">
        <v>146</v>
      </c>
      <c r="L629" s="245"/>
      <c r="M629" s="246" t="s">
        <v>23</v>
      </c>
      <c r="N629" s="247" t="s">
        <v>44</v>
      </c>
      <c r="O629" s="42"/>
      <c r="P629" s="202">
        <f t="shared" si="11"/>
        <v>0</v>
      </c>
      <c r="Q629" s="202">
        <v>0.37</v>
      </c>
      <c r="R629" s="202">
        <f t="shared" si="12"/>
        <v>23.68</v>
      </c>
      <c r="S629" s="202">
        <v>0</v>
      </c>
      <c r="T629" s="203">
        <f t="shared" si="13"/>
        <v>0</v>
      </c>
      <c r="AR629" s="24" t="s">
        <v>191</v>
      </c>
      <c r="AT629" s="24" t="s">
        <v>494</v>
      </c>
      <c r="AU629" s="24" t="s">
        <v>82</v>
      </c>
      <c r="AY629" s="24" t="s">
        <v>140</v>
      </c>
      <c r="BE629" s="204">
        <f t="shared" si="14"/>
        <v>0</v>
      </c>
      <c r="BF629" s="204">
        <f t="shared" si="15"/>
        <v>0</v>
      </c>
      <c r="BG629" s="204">
        <f t="shared" si="16"/>
        <v>0</v>
      </c>
      <c r="BH629" s="204">
        <f t="shared" si="17"/>
        <v>0</v>
      </c>
      <c r="BI629" s="204">
        <f t="shared" si="18"/>
        <v>0</v>
      </c>
      <c r="BJ629" s="24" t="s">
        <v>80</v>
      </c>
      <c r="BK629" s="204">
        <f t="shared" si="19"/>
        <v>0</v>
      </c>
      <c r="BL629" s="24" t="s">
        <v>147</v>
      </c>
      <c r="BM629" s="24" t="s">
        <v>780</v>
      </c>
    </row>
    <row r="630" spans="2:65" s="1" customFormat="1" ht="16.5" customHeight="1">
      <c r="B630" s="41"/>
      <c r="C630" s="193" t="s">
        <v>781</v>
      </c>
      <c r="D630" s="193" t="s">
        <v>142</v>
      </c>
      <c r="E630" s="194" t="s">
        <v>782</v>
      </c>
      <c r="F630" s="195" t="s">
        <v>783</v>
      </c>
      <c r="G630" s="196" t="s">
        <v>613</v>
      </c>
      <c r="H630" s="197">
        <v>35</v>
      </c>
      <c r="I630" s="198"/>
      <c r="J630" s="199">
        <f t="shared" si="10"/>
        <v>0</v>
      </c>
      <c r="K630" s="195" t="s">
        <v>146</v>
      </c>
      <c r="L630" s="61"/>
      <c r="M630" s="200" t="s">
        <v>23</v>
      </c>
      <c r="N630" s="201" t="s">
        <v>44</v>
      </c>
      <c r="O630" s="42"/>
      <c r="P630" s="202">
        <f t="shared" si="11"/>
        <v>0</v>
      </c>
      <c r="Q630" s="202">
        <v>1.1469999999999999E-2</v>
      </c>
      <c r="R630" s="202">
        <f t="shared" si="12"/>
        <v>0.40144999999999997</v>
      </c>
      <c r="S630" s="202">
        <v>0</v>
      </c>
      <c r="T630" s="203">
        <f t="shared" si="13"/>
        <v>0</v>
      </c>
      <c r="AR630" s="24" t="s">
        <v>147</v>
      </c>
      <c r="AT630" s="24" t="s">
        <v>142</v>
      </c>
      <c r="AU630" s="24" t="s">
        <v>82</v>
      </c>
      <c r="AY630" s="24" t="s">
        <v>140</v>
      </c>
      <c r="BE630" s="204">
        <f t="shared" si="14"/>
        <v>0</v>
      </c>
      <c r="BF630" s="204">
        <f t="shared" si="15"/>
        <v>0</v>
      </c>
      <c r="BG630" s="204">
        <f t="shared" si="16"/>
        <v>0</v>
      </c>
      <c r="BH630" s="204">
        <f t="shared" si="17"/>
        <v>0</v>
      </c>
      <c r="BI630" s="204">
        <f t="shared" si="18"/>
        <v>0</v>
      </c>
      <c r="BJ630" s="24" t="s">
        <v>80</v>
      </c>
      <c r="BK630" s="204">
        <f t="shared" si="19"/>
        <v>0</v>
      </c>
      <c r="BL630" s="24" t="s">
        <v>147</v>
      </c>
      <c r="BM630" s="24" t="s">
        <v>784</v>
      </c>
    </row>
    <row r="631" spans="2:65" s="1" customFormat="1" ht="16.5" customHeight="1">
      <c r="B631" s="41"/>
      <c r="C631" s="238" t="s">
        <v>785</v>
      </c>
      <c r="D631" s="238" t="s">
        <v>494</v>
      </c>
      <c r="E631" s="239" t="s">
        <v>786</v>
      </c>
      <c r="F631" s="240" t="s">
        <v>787</v>
      </c>
      <c r="G631" s="241" t="s">
        <v>613</v>
      </c>
      <c r="H631" s="242">
        <v>35</v>
      </c>
      <c r="I631" s="243"/>
      <c r="J631" s="244">
        <f t="shared" si="10"/>
        <v>0</v>
      </c>
      <c r="K631" s="240" t="s">
        <v>146</v>
      </c>
      <c r="L631" s="245"/>
      <c r="M631" s="246" t="s">
        <v>23</v>
      </c>
      <c r="N631" s="247" t="s">
        <v>44</v>
      </c>
      <c r="O631" s="42"/>
      <c r="P631" s="202">
        <f t="shared" si="11"/>
        <v>0</v>
      </c>
      <c r="Q631" s="202">
        <v>0.54800000000000004</v>
      </c>
      <c r="R631" s="202">
        <f t="shared" si="12"/>
        <v>19.18</v>
      </c>
      <c r="S631" s="202">
        <v>0</v>
      </c>
      <c r="T631" s="203">
        <f t="shared" si="13"/>
        <v>0</v>
      </c>
      <c r="AR631" s="24" t="s">
        <v>191</v>
      </c>
      <c r="AT631" s="24" t="s">
        <v>494</v>
      </c>
      <c r="AU631" s="24" t="s">
        <v>82</v>
      </c>
      <c r="AY631" s="24" t="s">
        <v>140</v>
      </c>
      <c r="BE631" s="204">
        <f t="shared" si="14"/>
        <v>0</v>
      </c>
      <c r="BF631" s="204">
        <f t="shared" si="15"/>
        <v>0</v>
      </c>
      <c r="BG631" s="204">
        <f t="shared" si="16"/>
        <v>0</v>
      </c>
      <c r="BH631" s="204">
        <f t="shared" si="17"/>
        <v>0</v>
      </c>
      <c r="BI631" s="204">
        <f t="shared" si="18"/>
        <v>0</v>
      </c>
      <c r="BJ631" s="24" t="s">
        <v>80</v>
      </c>
      <c r="BK631" s="204">
        <f t="shared" si="19"/>
        <v>0</v>
      </c>
      <c r="BL631" s="24" t="s">
        <v>147</v>
      </c>
      <c r="BM631" s="24" t="s">
        <v>788</v>
      </c>
    </row>
    <row r="632" spans="2:65" s="1" customFormat="1" ht="16.5" customHeight="1">
      <c r="B632" s="41"/>
      <c r="C632" s="193" t="s">
        <v>789</v>
      </c>
      <c r="D632" s="193" t="s">
        <v>142</v>
      </c>
      <c r="E632" s="194" t="s">
        <v>790</v>
      </c>
      <c r="F632" s="195" t="s">
        <v>791</v>
      </c>
      <c r="G632" s="196" t="s">
        <v>613</v>
      </c>
      <c r="H632" s="197">
        <v>35</v>
      </c>
      <c r="I632" s="198"/>
      <c r="J632" s="199">
        <f t="shared" si="10"/>
        <v>0</v>
      </c>
      <c r="K632" s="195" t="s">
        <v>146</v>
      </c>
      <c r="L632" s="61"/>
      <c r="M632" s="200" t="s">
        <v>23</v>
      </c>
      <c r="N632" s="201" t="s">
        <v>44</v>
      </c>
      <c r="O632" s="42"/>
      <c r="P632" s="202">
        <f t="shared" si="11"/>
        <v>0</v>
      </c>
      <c r="Q632" s="202">
        <v>2.7529999999999999E-2</v>
      </c>
      <c r="R632" s="202">
        <f t="shared" si="12"/>
        <v>0.96354999999999991</v>
      </c>
      <c r="S632" s="202">
        <v>0</v>
      </c>
      <c r="T632" s="203">
        <f t="shared" si="13"/>
        <v>0</v>
      </c>
      <c r="AR632" s="24" t="s">
        <v>147</v>
      </c>
      <c r="AT632" s="24" t="s">
        <v>142</v>
      </c>
      <c r="AU632" s="24" t="s">
        <v>82</v>
      </c>
      <c r="AY632" s="24" t="s">
        <v>140</v>
      </c>
      <c r="BE632" s="204">
        <f t="shared" si="14"/>
        <v>0</v>
      </c>
      <c r="BF632" s="204">
        <f t="shared" si="15"/>
        <v>0</v>
      </c>
      <c r="BG632" s="204">
        <f t="shared" si="16"/>
        <v>0</v>
      </c>
      <c r="BH632" s="204">
        <f t="shared" si="17"/>
        <v>0</v>
      </c>
      <c r="BI632" s="204">
        <f t="shared" si="18"/>
        <v>0</v>
      </c>
      <c r="BJ632" s="24" t="s">
        <v>80</v>
      </c>
      <c r="BK632" s="204">
        <f t="shared" si="19"/>
        <v>0</v>
      </c>
      <c r="BL632" s="24" t="s">
        <v>147</v>
      </c>
      <c r="BM632" s="24" t="s">
        <v>792</v>
      </c>
    </row>
    <row r="633" spans="2:65" s="1" customFormat="1" ht="38.25" customHeight="1">
      <c r="B633" s="41"/>
      <c r="C633" s="238" t="s">
        <v>793</v>
      </c>
      <c r="D633" s="238" t="s">
        <v>494</v>
      </c>
      <c r="E633" s="239" t="s">
        <v>794</v>
      </c>
      <c r="F633" s="240" t="s">
        <v>795</v>
      </c>
      <c r="G633" s="241" t="s">
        <v>613</v>
      </c>
      <c r="H633" s="242">
        <v>17</v>
      </c>
      <c r="I633" s="243"/>
      <c r="J633" s="244">
        <f t="shared" si="10"/>
        <v>0</v>
      </c>
      <c r="K633" s="240" t="s">
        <v>23</v>
      </c>
      <c r="L633" s="245"/>
      <c r="M633" s="246" t="s">
        <v>23</v>
      </c>
      <c r="N633" s="247" t="s">
        <v>44</v>
      </c>
      <c r="O633" s="42"/>
      <c r="P633" s="202">
        <f t="shared" si="11"/>
        <v>0</v>
      </c>
      <c r="Q633" s="202">
        <v>2.15</v>
      </c>
      <c r="R633" s="202">
        <f t="shared" si="12"/>
        <v>36.549999999999997</v>
      </c>
      <c r="S633" s="202">
        <v>0</v>
      </c>
      <c r="T633" s="203">
        <f t="shared" si="13"/>
        <v>0</v>
      </c>
      <c r="AR633" s="24" t="s">
        <v>191</v>
      </c>
      <c r="AT633" s="24" t="s">
        <v>494</v>
      </c>
      <c r="AU633" s="24" t="s">
        <v>82</v>
      </c>
      <c r="AY633" s="24" t="s">
        <v>140</v>
      </c>
      <c r="BE633" s="204">
        <f t="shared" si="14"/>
        <v>0</v>
      </c>
      <c r="BF633" s="204">
        <f t="shared" si="15"/>
        <v>0</v>
      </c>
      <c r="BG633" s="204">
        <f t="shared" si="16"/>
        <v>0</v>
      </c>
      <c r="BH633" s="204">
        <f t="shared" si="17"/>
        <v>0</v>
      </c>
      <c r="BI633" s="204">
        <f t="shared" si="18"/>
        <v>0</v>
      </c>
      <c r="BJ633" s="24" t="s">
        <v>80</v>
      </c>
      <c r="BK633" s="204">
        <f t="shared" si="19"/>
        <v>0</v>
      </c>
      <c r="BL633" s="24" t="s">
        <v>147</v>
      </c>
      <c r="BM633" s="24" t="s">
        <v>796</v>
      </c>
    </row>
    <row r="634" spans="2:65" s="1" customFormat="1" ht="27">
      <c r="B634" s="41"/>
      <c r="C634" s="63"/>
      <c r="D634" s="207" t="s">
        <v>549</v>
      </c>
      <c r="E634" s="63"/>
      <c r="F634" s="248" t="s">
        <v>772</v>
      </c>
      <c r="G634" s="63"/>
      <c r="H634" s="63"/>
      <c r="I634" s="164"/>
      <c r="J634" s="63"/>
      <c r="K634" s="63"/>
      <c r="L634" s="61"/>
      <c r="M634" s="249"/>
      <c r="N634" s="42"/>
      <c r="O634" s="42"/>
      <c r="P634" s="42"/>
      <c r="Q634" s="42"/>
      <c r="R634" s="42"/>
      <c r="S634" s="42"/>
      <c r="T634" s="78"/>
      <c r="AT634" s="24" t="s">
        <v>549</v>
      </c>
      <c r="AU634" s="24" t="s">
        <v>82</v>
      </c>
    </row>
    <row r="635" spans="2:65" s="1" customFormat="1" ht="16.5" customHeight="1">
      <c r="B635" s="41"/>
      <c r="C635" s="238" t="s">
        <v>797</v>
      </c>
      <c r="D635" s="238" t="s">
        <v>494</v>
      </c>
      <c r="E635" s="239" t="s">
        <v>798</v>
      </c>
      <c r="F635" s="240" t="s">
        <v>799</v>
      </c>
      <c r="G635" s="241" t="s">
        <v>613</v>
      </c>
      <c r="H635" s="242">
        <v>18</v>
      </c>
      <c r="I635" s="243"/>
      <c r="J635" s="244">
        <f>ROUND(I635*H635,2)</f>
        <v>0</v>
      </c>
      <c r="K635" s="240" t="s">
        <v>23</v>
      </c>
      <c r="L635" s="245"/>
      <c r="M635" s="246" t="s">
        <v>23</v>
      </c>
      <c r="N635" s="247" t="s">
        <v>44</v>
      </c>
      <c r="O635" s="42"/>
      <c r="P635" s="202">
        <f>O635*H635</f>
        <v>0</v>
      </c>
      <c r="Q635" s="202">
        <v>2.15</v>
      </c>
      <c r="R635" s="202">
        <f>Q635*H635</f>
        <v>38.699999999999996</v>
      </c>
      <c r="S635" s="202">
        <v>0</v>
      </c>
      <c r="T635" s="203">
        <f>S635*H635</f>
        <v>0</v>
      </c>
      <c r="AR635" s="24" t="s">
        <v>191</v>
      </c>
      <c r="AT635" s="24" t="s">
        <v>494</v>
      </c>
      <c r="AU635" s="24" t="s">
        <v>82</v>
      </c>
      <c r="AY635" s="24" t="s">
        <v>140</v>
      </c>
      <c r="BE635" s="204">
        <f>IF(N635="základní",J635,0)</f>
        <v>0</v>
      </c>
      <c r="BF635" s="204">
        <f>IF(N635="snížená",J635,0)</f>
        <v>0</v>
      </c>
      <c r="BG635" s="204">
        <f>IF(N635="zákl. přenesená",J635,0)</f>
        <v>0</v>
      </c>
      <c r="BH635" s="204">
        <f>IF(N635="sníž. přenesená",J635,0)</f>
        <v>0</v>
      </c>
      <c r="BI635" s="204">
        <f>IF(N635="nulová",J635,0)</f>
        <v>0</v>
      </c>
      <c r="BJ635" s="24" t="s">
        <v>80</v>
      </c>
      <c r="BK635" s="204">
        <f>ROUND(I635*H635,2)</f>
        <v>0</v>
      </c>
      <c r="BL635" s="24" t="s">
        <v>147</v>
      </c>
      <c r="BM635" s="24" t="s">
        <v>800</v>
      </c>
    </row>
    <row r="636" spans="2:65" s="1" customFormat="1" ht="27">
      <c r="B636" s="41"/>
      <c r="C636" s="63"/>
      <c r="D636" s="207" t="s">
        <v>549</v>
      </c>
      <c r="E636" s="63"/>
      <c r="F636" s="248" t="s">
        <v>772</v>
      </c>
      <c r="G636" s="63"/>
      <c r="H636" s="63"/>
      <c r="I636" s="164"/>
      <c r="J636" s="63"/>
      <c r="K636" s="63"/>
      <c r="L636" s="61"/>
      <c r="M636" s="249"/>
      <c r="N636" s="42"/>
      <c r="O636" s="42"/>
      <c r="P636" s="42"/>
      <c r="Q636" s="42"/>
      <c r="R636" s="42"/>
      <c r="S636" s="42"/>
      <c r="T636" s="78"/>
      <c r="AT636" s="24" t="s">
        <v>549</v>
      </c>
      <c r="AU636" s="24" t="s">
        <v>82</v>
      </c>
    </row>
    <row r="637" spans="2:65" s="1" customFormat="1" ht="25.5" customHeight="1">
      <c r="B637" s="41"/>
      <c r="C637" s="193" t="s">
        <v>801</v>
      </c>
      <c r="D637" s="193" t="s">
        <v>142</v>
      </c>
      <c r="E637" s="194" t="s">
        <v>802</v>
      </c>
      <c r="F637" s="195" t="s">
        <v>803</v>
      </c>
      <c r="G637" s="196" t="s">
        <v>613</v>
      </c>
      <c r="H637" s="197">
        <v>35</v>
      </c>
      <c r="I637" s="198"/>
      <c r="J637" s="199">
        <f>ROUND(I637*H637,2)</f>
        <v>0</v>
      </c>
      <c r="K637" s="195" t="s">
        <v>146</v>
      </c>
      <c r="L637" s="61"/>
      <c r="M637" s="200" t="s">
        <v>23</v>
      </c>
      <c r="N637" s="201" t="s">
        <v>44</v>
      </c>
      <c r="O637" s="42"/>
      <c r="P637" s="202">
        <f>O637*H637</f>
        <v>0</v>
      </c>
      <c r="Q637" s="202">
        <v>7.0200000000000002E-3</v>
      </c>
      <c r="R637" s="202">
        <f>Q637*H637</f>
        <v>0.2457</v>
      </c>
      <c r="S637" s="202">
        <v>0</v>
      </c>
      <c r="T637" s="203">
        <f>S637*H637</f>
        <v>0</v>
      </c>
      <c r="AR637" s="24" t="s">
        <v>147</v>
      </c>
      <c r="AT637" s="24" t="s">
        <v>142</v>
      </c>
      <c r="AU637" s="24" t="s">
        <v>82</v>
      </c>
      <c r="AY637" s="24" t="s">
        <v>140</v>
      </c>
      <c r="BE637" s="204">
        <f>IF(N637="základní",J637,0)</f>
        <v>0</v>
      </c>
      <c r="BF637" s="204">
        <f>IF(N637="snížená",J637,0)</f>
        <v>0</v>
      </c>
      <c r="BG637" s="204">
        <f>IF(N637="zákl. přenesená",J637,0)</f>
        <v>0</v>
      </c>
      <c r="BH637" s="204">
        <f>IF(N637="sníž. přenesená",J637,0)</f>
        <v>0</v>
      </c>
      <c r="BI637" s="204">
        <f>IF(N637="nulová",J637,0)</f>
        <v>0</v>
      </c>
      <c r="BJ637" s="24" t="s">
        <v>80</v>
      </c>
      <c r="BK637" s="204">
        <f>ROUND(I637*H637,2)</f>
        <v>0</v>
      </c>
      <c r="BL637" s="24" t="s">
        <v>147</v>
      </c>
      <c r="BM637" s="24" t="s">
        <v>804</v>
      </c>
    </row>
    <row r="638" spans="2:65" s="1" customFormat="1" ht="27">
      <c r="B638" s="41"/>
      <c r="C638" s="63"/>
      <c r="D638" s="207" t="s">
        <v>549</v>
      </c>
      <c r="E638" s="63"/>
      <c r="F638" s="248" t="s">
        <v>772</v>
      </c>
      <c r="G638" s="63"/>
      <c r="H638" s="63"/>
      <c r="I638" s="164"/>
      <c r="J638" s="63"/>
      <c r="K638" s="63"/>
      <c r="L638" s="61"/>
      <c r="M638" s="249"/>
      <c r="N638" s="42"/>
      <c r="O638" s="42"/>
      <c r="P638" s="42"/>
      <c r="Q638" s="42"/>
      <c r="R638" s="42"/>
      <c r="S638" s="42"/>
      <c r="T638" s="78"/>
      <c r="AT638" s="24" t="s">
        <v>549</v>
      </c>
      <c r="AU638" s="24" t="s">
        <v>82</v>
      </c>
    </row>
    <row r="639" spans="2:65" s="1" customFormat="1" ht="16.5" customHeight="1">
      <c r="B639" s="41"/>
      <c r="C639" s="238" t="s">
        <v>805</v>
      </c>
      <c r="D639" s="238" t="s">
        <v>494</v>
      </c>
      <c r="E639" s="239" t="s">
        <v>806</v>
      </c>
      <c r="F639" s="240" t="s">
        <v>807</v>
      </c>
      <c r="G639" s="241" t="s">
        <v>613</v>
      </c>
      <c r="H639" s="242">
        <v>35</v>
      </c>
      <c r="I639" s="243"/>
      <c r="J639" s="244">
        <f>ROUND(I639*H639,2)</f>
        <v>0</v>
      </c>
      <c r="K639" s="240" t="s">
        <v>164</v>
      </c>
      <c r="L639" s="245"/>
      <c r="M639" s="246" t="s">
        <v>23</v>
      </c>
      <c r="N639" s="247" t="s">
        <v>44</v>
      </c>
      <c r="O639" s="42"/>
      <c r="P639" s="202">
        <f>O639*H639</f>
        <v>0</v>
      </c>
      <c r="Q639" s="202">
        <v>0.19400000000000001</v>
      </c>
      <c r="R639" s="202">
        <f>Q639*H639</f>
        <v>6.79</v>
      </c>
      <c r="S639" s="202">
        <v>0</v>
      </c>
      <c r="T639" s="203">
        <f>S639*H639</f>
        <v>0</v>
      </c>
      <c r="AR639" s="24" t="s">
        <v>191</v>
      </c>
      <c r="AT639" s="24" t="s">
        <v>494</v>
      </c>
      <c r="AU639" s="24" t="s">
        <v>82</v>
      </c>
      <c r="AY639" s="24" t="s">
        <v>140</v>
      </c>
      <c r="BE639" s="204">
        <f>IF(N639="základní",J639,0)</f>
        <v>0</v>
      </c>
      <c r="BF639" s="204">
        <f>IF(N639="snížená",J639,0)</f>
        <v>0</v>
      </c>
      <c r="BG639" s="204">
        <f>IF(N639="zákl. přenesená",J639,0)</f>
        <v>0</v>
      </c>
      <c r="BH639" s="204">
        <f>IF(N639="sníž. přenesená",J639,0)</f>
        <v>0</v>
      </c>
      <c r="BI639" s="204">
        <f>IF(N639="nulová",J639,0)</f>
        <v>0</v>
      </c>
      <c r="BJ639" s="24" t="s">
        <v>80</v>
      </c>
      <c r="BK639" s="204">
        <f>ROUND(I639*H639,2)</f>
        <v>0</v>
      </c>
      <c r="BL639" s="24" t="s">
        <v>147</v>
      </c>
      <c r="BM639" s="24" t="s">
        <v>808</v>
      </c>
    </row>
    <row r="640" spans="2:65" s="1" customFormat="1" ht="27">
      <c r="B640" s="41"/>
      <c r="C640" s="63"/>
      <c r="D640" s="207" t="s">
        <v>549</v>
      </c>
      <c r="E640" s="63"/>
      <c r="F640" s="248" t="s">
        <v>772</v>
      </c>
      <c r="G640" s="63"/>
      <c r="H640" s="63"/>
      <c r="I640" s="164"/>
      <c r="J640" s="63"/>
      <c r="K640" s="63"/>
      <c r="L640" s="61"/>
      <c r="M640" s="249"/>
      <c r="N640" s="42"/>
      <c r="O640" s="42"/>
      <c r="P640" s="42"/>
      <c r="Q640" s="42"/>
      <c r="R640" s="42"/>
      <c r="S640" s="42"/>
      <c r="T640" s="78"/>
      <c r="AT640" s="24" t="s">
        <v>549</v>
      </c>
      <c r="AU640" s="24" t="s">
        <v>82</v>
      </c>
    </row>
    <row r="641" spans="2:65" s="1" customFormat="1" ht="16.5" customHeight="1">
      <c r="B641" s="41"/>
      <c r="C641" s="238" t="s">
        <v>809</v>
      </c>
      <c r="D641" s="238" t="s">
        <v>494</v>
      </c>
      <c r="E641" s="239" t="s">
        <v>810</v>
      </c>
      <c r="F641" s="240" t="s">
        <v>811</v>
      </c>
      <c r="G641" s="241" t="s">
        <v>613</v>
      </c>
      <c r="H641" s="242">
        <v>123</v>
      </c>
      <c r="I641" s="243"/>
      <c r="J641" s="244">
        <f>ROUND(I641*H641,2)</f>
        <v>0</v>
      </c>
      <c r="K641" s="240" t="s">
        <v>146</v>
      </c>
      <c r="L641" s="245"/>
      <c r="M641" s="246" t="s">
        <v>23</v>
      </c>
      <c r="N641" s="247" t="s">
        <v>44</v>
      </c>
      <c r="O641" s="42"/>
      <c r="P641" s="202">
        <f>O641*H641</f>
        <v>0</v>
      </c>
      <c r="Q641" s="202">
        <v>2E-3</v>
      </c>
      <c r="R641" s="202">
        <f>Q641*H641</f>
        <v>0.246</v>
      </c>
      <c r="S641" s="202">
        <v>0</v>
      </c>
      <c r="T641" s="203">
        <f>S641*H641</f>
        <v>0</v>
      </c>
      <c r="AR641" s="24" t="s">
        <v>191</v>
      </c>
      <c r="AT641" s="24" t="s">
        <v>494</v>
      </c>
      <c r="AU641" s="24" t="s">
        <v>82</v>
      </c>
      <c r="AY641" s="24" t="s">
        <v>140</v>
      </c>
      <c r="BE641" s="204">
        <f>IF(N641="základní",J641,0)</f>
        <v>0</v>
      </c>
      <c r="BF641" s="204">
        <f>IF(N641="snížená",J641,0)</f>
        <v>0</v>
      </c>
      <c r="BG641" s="204">
        <f>IF(N641="zákl. přenesená",J641,0)</f>
        <v>0</v>
      </c>
      <c r="BH641" s="204">
        <f>IF(N641="sníž. přenesená",J641,0)</f>
        <v>0</v>
      </c>
      <c r="BI641" s="204">
        <f>IF(N641="nulová",J641,0)</f>
        <v>0</v>
      </c>
      <c r="BJ641" s="24" t="s">
        <v>80</v>
      </c>
      <c r="BK641" s="204">
        <f>ROUND(I641*H641,2)</f>
        <v>0</v>
      </c>
      <c r="BL641" s="24" t="s">
        <v>147</v>
      </c>
      <c r="BM641" s="24" t="s">
        <v>812</v>
      </c>
    </row>
    <row r="642" spans="2:65" s="1" customFormat="1" ht="16.5" customHeight="1">
      <c r="B642" s="41"/>
      <c r="C642" s="193" t="s">
        <v>813</v>
      </c>
      <c r="D642" s="193" t="s">
        <v>142</v>
      </c>
      <c r="E642" s="194" t="s">
        <v>814</v>
      </c>
      <c r="F642" s="195" t="s">
        <v>815</v>
      </c>
      <c r="G642" s="196" t="s">
        <v>613</v>
      </c>
      <c r="H642" s="197">
        <v>4</v>
      </c>
      <c r="I642" s="198"/>
      <c r="J642" s="199">
        <f>ROUND(I642*H642,2)</f>
        <v>0</v>
      </c>
      <c r="K642" s="195" t="s">
        <v>146</v>
      </c>
      <c r="L642" s="61"/>
      <c r="M642" s="200" t="s">
        <v>23</v>
      </c>
      <c r="N642" s="201" t="s">
        <v>44</v>
      </c>
      <c r="O642" s="42"/>
      <c r="P642" s="202">
        <f>O642*H642</f>
        <v>0</v>
      </c>
      <c r="Q642" s="202">
        <v>0.12303</v>
      </c>
      <c r="R642" s="202">
        <f>Q642*H642</f>
        <v>0.49212</v>
      </c>
      <c r="S642" s="202">
        <v>0</v>
      </c>
      <c r="T642" s="203">
        <f>S642*H642</f>
        <v>0</v>
      </c>
      <c r="AR642" s="24" t="s">
        <v>147</v>
      </c>
      <c r="AT642" s="24" t="s">
        <v>142</v>
      </c>
      <c r="AU642" s="24" t="s">
        <v>82</v>
      </c>
      <c r="AY642" s="24" t="s">
        <v>140</v>
      </c>
      <c r="BE642" s="204">
        <f>IF(N642="základní",J642,0)</f>
        <v>0</v>
      </c>
      <c r="BF642" s="204">
        <f>IF(N642="snížená",J642,0)</f>
        <v>0</v>
      </c>
      <c r="BG642" s="204">
        <f>IF(N642="zákl. přenesená",J642,0)</f>
        <v>0</v>
      </c>
      <c r="BH642" s="204">
        <f>IF(N642="sníž. přenesená",J642,0)</f>
        <v>0</v>
      </c>
      <c r="BI642" s="204">
        <f>IF(N642="nulová",J642,0)</f>
        <v>0</v>
      </c>
      <c r="BJ642" s="24" t="s">
        <v>80</v>
      </c>
      <c r="BK642" s="204">
        <f>ROUND(I642*H642,2)</f>
        <v>0</v>
      </c>
      <c r="BL642" s="24" t="s">
        <v>147</v>
      </c>
      <c r="BM642" s="24" t="s">
        <v>816</v>
      </c>
    </row>
    <row r="643" spans="2:65" s="1" customFormat="1" ht="16.5" customHeight="1">
      <c r="B643" s="41"/>
      <c r="C643" s="238" t="s">
        <v>817</v>
      </c>
      <c r="D643" s="238" t="s">
        <v>494</v>
      </c>
      <c r="E643" s="239" t="s">
        <v>818</v>
      </c>
      <c r="F643" s="240" t="s">
        <v>819</v>
      </c>
      <c r="G643" s="241" t="s">
        <v>613</v>
      </c>
      <c r="H643" s="242">
        <v>4</v>
      </c>
      <c r="I643" s="243"/>
      <c r="J643" s="244">
        <f>ROUND(I643*H643,2)</f>
        <v>0</v>
      </c>
      <c r="K643" s="240" t="s">
        <v>146</v>
      </c>
      <c r="L643" s="245"/>
      <c r="M643" s="246" t="s">
        <v>23</v>
      </c>
      <c r="N643" s="247" t="s">
        <v>44</v>
      </c>
      <c r="O643" s="42"/>
      <c r="P643" s="202">
        <f>O643*H643</f>
        <v>0</v>
      </c>
      <c r="Q643" s="202">
        <v>1.3299999999999999E-2</v>
      </c>
      <c r="R643" s="202">
        <f>Q643*H643</f>
        <v>5.3199999999999997E-2</v>
      </c>
      <c r="S643" s="202">
        <v>0</v>
      </c>
      <c r="T643" s="203">
        <f>S643*H643</f>
        <v>0</v>
      </c>
      <c r="AR643" s="24" t="s">
        <v>191</v>
      </c>
      <c r="AT643" s="24" t="s">
        <v>494</v>
      </c>
      <c r="AU643" s="24" t="s">
        <v>82</v>
      </c>
      <c r="AY643" s="24" t="s">
        <v>140</v>
      </c>
      <c r="BE643" s="204">
        <f>IF(N643="základní",J643,0)</f>
        <v>0</v>
      </c>
      <c r="BF643" s="204">
        <f>IF(N643="snížená",J643,0)</f>
        <v>0</v>
      </c>
      <c r="BG643" s="204">
        <f>IF(N643="zákl. přenesená",J643,0)</f>
        <v>0</v>
      </c>
      <c r="BH643" s="204">
        <f>IF(N643="sníž. přenesená",J643,0)</f>
        <v>0</v>
      </c>
      <c r="BI643" s="204">
        <f>IF(N643="nulová",J643,0)</f>
        <v>0</v>
      </c>
      <c r="BJ643" s="24" t="s">
        <v>80</v>
      </c>
      <c r="BK643" s="204">
        <f>ROUND(I643*H643,2)</f>
        <v>0</v>
      </c>
      <c r="BL643" s="24" t="s">
        <v>147</v>
      </c>
      <c r="BM643" s="24" t="s">
        <v>820</v>
      </c>
    </row>
    <row r="644" spans="2:65" s="10" customFormat="1" ht="29.85" customHeight="1">
      <c r="B644" s="177"/>
      <c r="C644" s="178"/>
      <c r="D644" s="179" t="s">
        <v>72</v>
      </c>
      <c r="E644" s="191" t="s">
        <v>196</v>
      </c>
      <c r="F644" s="191" t="s">
        <v>821</v>
      </c>
      <c r="G644" s="178"/>
      <c r="H644" s="178"/>
      <c r="I644" s="181"/>
      <c r="J644" s="192">
        <f>BK644</f>
        <v>0</v>
      </c>
      <c r="K644" s="178"/>
      <c r="L644" s="183"/>
      <c r="M644" s="184"/>
      <c r="N644" s="185"/>
      <c r="O644" s="185"/>
      <c r="P644" s="186">
        <f>P645+SUM(P646:P667)</f>
        <v>0</v>
      </c>
      <c r="Q644" s="185"/>
      <c r="R644" s="186">
        <f>R645+SUM(R646:R667)</f>
        <v>13.789616000000001</v>
      </c>
      <c r="S644" s="185"/>
      <c r="T644" s="187">
        <f>T645+SUM(T646:T667)</f>
        <v>0</v>
      </c>
      <c r="AR644" s="188" t="s">
        <v>80</v>
      </c>
      <c r="AT644" s="189" t="s">
        <v>72</v>
      </c>
      <c r="AU644" s="189" t="s">
        <v>80</v>
      </c>
      <c r="AY644" s="188" t="s">
        <v>140</v>
      </c>
      <c r="BK644" s="190">
        <f>BK645+SUM(BK646:BK667)</f>
        <v>0</v>
      </c>
    </row>
    <row r="645" spans="2:65" s="1" customFormat="1" ht="16.5" customHeight="1">
      <c r="B645" s="41"/>
      <c r="C645" s="193" t="s">
        <v>822</v>
      </c>
      <c r="D645" s="193" t="s">
        <v>142</v>
      </c>
      <c r="E645" s="194" t="s">
        <v>823</v>
      </c>
      <c r="F645" s="195" t="s">
        <v>824</v>
      </c>
      <c r="G645" s="196" t="s">
        <v>199</v>
      </c>
      <c r="H645" s="197">
        <v>2161.6</v>
      </c>
      <c r="I645" s="198"/>
      <c r="J645" s="199">
        <f>ROUND(I645*H645,2)</f>
        <v>0</v>
      </c>
      <c r="K645" s="195" t="s">
        <v>23</v>
      </c>
      <c r="L645" s="61"/>
      <c r="M645" s="200" t="s">
        <v>23</v>
      </c>
      <c r="N645" s="201" t="s">
        <v>44</v>
      </c>
      <c r="O645" s="42"/>
      <c r="P645" s="202">
        <f>O645*H645</f>
        <v>0</v>
      </c>
      <c r="Q645" s="202">
        <v>1.0000000000000001E-5</v>
      </c>
      <c r="R645" s="202">
        <f>Q645*H645</f>
        <v>2.1616E-2</v>
      </c>
      <c r="S645" s="202">
        <v>0</v>
      </c>
      <c r="T645" s="203">
        <f>S645*H645</f>
        <v>0</v>
      </c>
      <c r="AR645" s="24" t="s">
        <v>147</v>
      </c>
      <c r="AT645" s="24" t="s">
        <v>142</v>
      </c>
      <c r="AU645" s="24" t="s">
        <v>82</v>
      </c>
      <c r="AY645" s="24" t="s">
        <v>140</v>
      </c>
      <c r="BE645" s="204">
        <f>IF(N645="základní",J645,0)</f>
        <v>0</v>
      </c>
      <c r="BF645" s="204">
        <f>IF(N645="snížená",J645,0)</f>
        <v>0</v>
      </c>
      <c r="BG645" s="204">
        <f>IF(N645="zákl. přenesená",J645,0)</f>
        <v>0</v>
      </c>
      <c r="BH645" s="204">
        <f>IF(N645="sníž. přenesená",J645,0)</f>
        <v>0</v>
      </c>
      <c r="BI645" s="204">
        <f>IF(N645="nulová",J645,0)</f>
        <v>0</v>
      </c>
      <c r="BJ645" s="24" t="s">
        <v>80</v>
      </c>
      <c r="BK645" s="204">
        <f>ROUND(I645*H645,2)</f>
        <v>0</v>
      </c>
      <c r="BL645" s="24" t="s">
        <v>147</v>
      </c>
      <c r="BM645" s="24" t="s">
        <v>825</v>
      </c>
    </row>
    <row r="646" spans="2:65" s="1" customFormat="1" ht="27">
      <c r="B646" s="41"/>
      <c r="C646" s="63"/>
      <c r="D646" s="207" t="s">
        <v>549</v>
      </c>
      <c r="E646" s="63"/>
      <c r="F646" s="248" t="s">
        <v>826</v>
      </c>
      <c r="G646" s="63"/>
      <c r="H646" s="63"/>
      <c r="I646" s="164"/>
      <c r="J646" s="63"/>
      <c r="K646" s="63"/>
      <c r="L646" s="61"/>
      <c r="M646" s="249"/>
      <c r="N646" s="42"/>
      <c r="O646" s="42"/>
      <c r="P646" s="42"/>
      <c r="Q646" s="42"/>
      <c r="R646" s="42"/>
      <c r="S646" s="42"/>
      <c r="T646" s="78"/>
      <c r="AT646" s="24" t="s">
        <v>549</v>
      </c>
      <c r="AU646" s="24" t="s">
        <v>82</v>
      </c>
    </row>
    <row r="647" spans="2:65" s="12" customFormat="1" ht="13.5">
      <c r="B647" s="216"/>
      <c r="C647" s="217"/>
      <c r="D647" s="207" t="s">
        <v>149</v>
      </c>
      <c r="E647" s="218" t="s">
        <v>23</v>
      </c>
      <c r="F647" s="219" t="s">
        <v>827</v>
      </c>
      <c r="G647" s="217"/>
      <c r="H647" s="220">
        <v>9.1999999999999993</v>
      </c>
      <c r="I647" s="221"/>
      <c r="J647" s="217"/>
      <c r="K647" s="217"/>
      <c r="L647" s="222"/>
      <c r="M647" s="223"/>
      <c r="N647" s="224"/>
      <c r="O647" s="224"/>
      <c r="P647" s="224"/>
      <c r="Q647" s="224"/>
      <c r="R647" s="224"/>
      <c r="S647" s="224"/>
      <c r="T647" s="225"/>
      <c r="AT647" s="226" t="s">
        <v>149</v>
      </c>
      <c r="AU647" s="226" t="s">
        <v>82</v>
      </c>
      <c r="AV647" s="12" t="s">
        <v>82</v>
      </c>
      <c r="AW647" s="12" t="s">
        <v>36</v>
      </c>
      <c r="AX647" s="12" t="s">
        <v>73</v>
      </c>
      <c r="AY647" s="226" t="s">
        <v>140</v>
      </c>
    </row>
    <row r="648" spans="2:65" s="12" customFormat="1" ht="13.5">
      <c r="B648" s="216"/>
      <c r="C648" s="217"/>
      <c r="D648" s="207" t="s">
        <v>149</v>
      </c>
      <c r="E648" s="218" t="s">
        <v>23</v>
      </c>
      <c r="F648" s="219" t="s">
        <v>828</v>
      </c>
      <c r="G648" s="217"/>
      <c r="H648" s="220">
        <v>792.6</v>
      </c>
      <c r="I648" s="221"/>
      <c r="J648" s="217"/>
      <c r="K648" s="217"/>
      <c r="L648" s="222"/>
      <c r="M648" s="223"/>
      <c r="N648" s="224"/>
      <c r="O648" s="224"/>
      <c r="P648" s="224"/>
      <c r="Q648" s="224"/>
      <c r="R648" s="224"/>
      <c r="S648" s="224"/>
      <c r="T648" s="225"/>
      <c r="AT648" s="226" t="s">
        <v>149</v>
      </c>
      <c r="AU648" s="226" t="s">
        <v>82</v>
      </c>
      <c r="AV648" s="12" t="s">
        <v>82</v>
      </c>
      <c r="AW648" s="12" t="s">
        <v>36</v>
      </c>
      <c r="AX648" s="12" t="s">
        <v>73</v>
      </c>
      <c r="AY648" s="226" t="s">
        <v>140</v>
      </c>
    </row>
    <row r="649" spans="2:65" s="12" customFormat="1" ht="13.5">
      <c r="B649" s="216"/>
      <c r="C649" s="217"/>
      <c r="D649" s="207" t="s">
        <v>149</v>
      </c>
      <c r="E649" s="218" t="s">
        <v>23</v>
      </c>
      <c r="F649" s="219" t="s">
        <v>602</v>
      </c>
      <c r="G649" s="217"/>
      <c r="H649" s="220">
        <v>391.6</v>
      </c>
      <c r="I649" s="221"/>
      <c r="J649" s="217"/>
      <c r="K649" s="217"/>
      <c r="L649" s="222"/>
      <c r="M649" s="223"/>
      <c r="N649" s="224"/>
      <c r="O649" s="224"/>
      <c r="P649" s="224"/>
      <c r="Q649" s="224"/>
      <c r="R649" s="224"/>
      <c r="S649" s="224"/>
      <c r="T649" s="225"/>
      <c r="AT649" s="226" t="s">
        <v>149</v>
      </c>
      <c r="AU649" s="226" t="s">
        <v>82</v>
      </c>
      <c r="AV649" s="12" t="s">
        <v>82</v>
      </c>
      <c r="AW649" s="12" t="s">
        <v>36</v>
      </c>
      <c r="AX649" s="12" t="s">
        <v>73</v>
      </c>
      <c r="AY649" s="226" t="s">
        <v>140</v>
      </c>
    </row>
    <row r="650" spans="2:65" s="12" customFormat="1" ht="13.5">
      <c r="B650" s="216"/>
      <c r="C650" s="217"/>
      <c r="D650" s="207" t="s">
        <v>149</v>
      </c>
      <c r="E650" s="218" t="s">
        <v>23</v>
      </c>
      <c r="F650" s="219" t="s">
        <v>829</v>
      </c>
      <c r="G650" s="217"/>
      <c r="H650" s="220">
        <v>300.39999999999998</v>
      </c>
      <c r="I650" s="221"/>
      <c r="J650" s="217"/>
      <c r="K650" s="217"/>
      <c r="L650" s="222"/>
      <c r="M650" s="223"/>
      <c r="N650" s="224"/>
      <c r="O650" s="224"/>
      <c r="P650" s="224"/>
      <c r="Q650" s="224"/>
      <c r="R650" s="224"/>
      <c r="S650" s="224"/>
      <c r="T650" s="225"/>
      <c r="AT650" s="226" t="s">
        <v>149</v>
      </c>
      <c r="AU650" s="226" t="s">
        <v>82</v>
      </c>
      <c r="AV650" s="12" t="s">
        <v>82</v>
      </c>
      <c r="AW650" s="12" t="s">
        <v>36</v>
      </c>
      <c r="AX650" s="12" t="s">
        <v>73</v>
      </c>
      <c r="AY650" s="226" t="s">
        <v>140</v>
      </c>
    </row>
    <row r="651" spans="2:65" s="12" customFormat="1" ht="13.5">
      <c r="B651" s="216"/>
      <c r="C651" s="217"/>
      <c r="D651" s="207" t="s">
        <v>149</v>
      </c>
      <c r="E651" s="218" t="s">
        <v>23</v>
      </c>
      <c r="F651" s="219" t="s">
        <v>830</v>
      </c>
      <c r="G651" s="217"/>
      <c r="H651" s="220">
        <v>183.6</v>
      </c>
      <c r="I651" s="221"/>
      <c r="J651" s="217"/>
      <c r="K651" s="217"/>
      <c r="L651" s="222"/>
      <c r="M651" s="223"/>
      <c r="N651" s="224"/>
      <c r="O651" s="224"/>
      <c r="P651" s="224"/>
      <c r="Q651" s="224"/>
      <c r="R651" s="224"/>
      <c r="S651" s="224"/>
      <c r="T651" s="225"/>
      <c r="AT651" s="226" t="s">
        <v>149</v>
      </c>
      <c r="AU651" s="226" t="s">
        <v>82</v>
      </c>
      <c r="AV651" s="12" t="s">
        <v>82</v>
      </c>
      <c r="AW651" s="12" t="s">
        <v>36</v>
      </c>
      <c r="AX651" s="12" t="s">
        <v>73</v>
      </c>
      <c r="AY651" s="226" t="s">
        <v>140</v>
      </c>
    </row>
    <row r="652" spans="2:65" s="12" customFormat="1" ht="13.5">
      <c r="B652" s="216"/>
      <c r="C652" s="217"/>
      <c r="D652" s="207" t="s">
        <v>149</v>
      </c>
      <c r="E652" s="218" t="s">
        <v>23</v>
      </c>
      <c r="F652" s="219" t="s">
        <v>831</v>
      </c>
      <c r="G652" s="217"/>
      <c r="H652" s="220">
        <v>484.2</v>
      </c>
      <c r="I652" s="221"/>
      <c r="J652" s="217"/>
      <c r="K652" s="217"/>
      <c r="L652" s="222"/>
      <c r="M652" s="223"/>
      <c r="N652" s="224"/>
      <c r="O652" s="224"/>
      <c r="P652" s="224"/>
      <c r="Q652" s="224"/>
      <c r="R652" s="224"/>
      <c r="S652" s="224"/>
      <c r="T652" s="225"/>
      <c r="AT652" s="226" t="s">
        <v>149</v>
      </c>
      <c r="AU652" s="226" t="s">
        <v>82</v>
      </c>
      <c r="AV652" s="12" t="s">
        <v>82</v>
      </c>
      <c r="AW652" s="12" t="s">
        <v>36</v>
      </c>
      <c r="AX652" s="12" t="s">
        <v>73</v>
      </c>
      <c r="AY652" s="226" t="s">
        <v>140</v>
      </c>
    </row>
    <row r="653" spans="2:65" s="13" customFormat="1" ht="13.5">
      <c r="B653" s="227"/>
      <c r="C653" s="228"/>
      <c r="D653" s="207" t="s">
        <v>149</v>
      </c>
      <c r="E653" s="229" t="s">
        <v>23</v>
      </c>
      <c r="F653" s="230" t="s">
        <v>154</v>
      </c>
      <c r="G653" s="228"/>
      <c r="H653" s="231">
        <v>2161.6</v>
      </c>
      <c r="I653" s="232"/>
      <c r="J653" s="228"/>
      <c r="K653" s="228"/>
      <c r="L653" s="233"/>
      <c r="M653" s="234"/>
      <c r="N653" s="235"/>
      <c r="O653" s="235"/>
      <c r="P653" s="235"/>
      <c r="Q653" s="235"/>
      <c r="R653" s="235"/>
      <c r="S653" s="235"/>
      <c r="T653" s="236"/>
      <c r="AT653" s="237" t="s">
        <v>149</v>
      </c>
      <c r="AU653" s="237" t="s">
        <v>82</v>
      </c>
      <c r="AV653" s="13" t="s">
        <v>147</v>
      </c>
      <c r="AW653" s="13" t="s">
        <v>36</v>
      </c>
      <c r="AX653" s="13" t="s">
        <v>80</v>
      </c>
      <c r="AY653" s="237" t="s">
        <v>140</v>
      </c>
    </row>
    <row r="654" spans="2:65" s="1" customFormat="1" ht="25.5" customHeight="1">
      <c r="B654" s="41"/>
      <c r="C654" s="238" t="s">
        <v>832</v>
      </c>
      <c r="D654" s="238" t="s">
        <v>494</v>
      </c>
      <c r="E654" s="239" t="s">
        <v>833</v>
      </c>
      <c r="F654" s="240" t="s">
        <v>834</v>
      </c>
      <c r="G654" s="241" t="s">
        <v>497</v>
      </c>
      <c r="H654" s="242">
        <v>13.768000000000001</v>
      </c>
      <c r="I654" s="243"/>
      <c r="J654" s="244">
        <f>ROUND(I654*H654,2)</f>
        <v>0</v>
      </c>
      <c r="K654" s="240" t="s">
        <v>146</v>
      </c>
      <c r="L654" s="245"/>
      <c r="M654" s="246" t="s">
        <v>23</v>
      </c>
      <c r="N654" s="247" t="s">
        <v>44</v>
      </c>
      <c r="O654" s="42"/>
      <c r="P654" s="202">
        <f>O654*H654</f>
        <v>0</v>
      </c>
      <c r="Q654" s="202">
        <v>1</v>
      </c>
      <c r="R654" s="202">
        <f>Q654*H654</f>
        <v>13.768000000000001</v>
      </c>
      <c r="S654" s="202">
        <v>0</v>
      </c>
      <c r="T654" s="203">
        <f>S654*H654</f>
        <v>0</v>
      </c>
      <c r="AR654" s="24" t="s">
        <v>191</v>
      </c>
      <c r="AT654" s="24" t="s">
        <v>494</v>
      </c>
      <c r="AU654" s="24" t="s">
        <v>82</v>
      </c>
      <c r="AY654" s="24" t="s">
        <v>140</v>
      </c>
      <c r="BE654" s="204">
        <f>IF(N654="základní",J654,0)</f>
        <v>0</v>
      </c>
      <c r="BF654" s="204">
        <f>IF(N654="snížená",J654,0)</f>
        <v>0</v>
      </c>
      <c r="BG654" s="204">
        <f>IF(N654="zákl. přenesená",J654,0)</f>
        <v>0</v>
      </c>
      <c r="BH654" s="204">
        <f>IF(N654="sníž. přenesená",J654,0)</f>
        <v>0</v>
      </c>
      <c r="BI654" s="204">
        <f>IF(N654="nulová",J654,0)</f>
        <v>0</v>
      </c>
      <c r="BJ654" s="24" t="s">
        <v>80</v>
      </c>
      <c r="BK654" s="204">
        <f>ROUND(I654*H654,2)</f>
        <v>0</v>
      </c>
      <c r="BL654" s="24" t="s">
        <v>147</v>
      </c>
      <c r="BM654" s="24" t="s">
        <v>835</v>
      </c>
    </row>
    <row r="655" spans="2:65" s="12" customFormat="1" ht="13.5">
      <c r="B655" s="216"/>
      <c r="C655" s="217"/>
      <c r="D655" s="207" t="s">
        <v>149</v>
      </c>
      <c r="E655" s="218" t="s">
        <v>23</v>
      </c>
      <c r="F655" s="219" t="s">
        <v>836</v>
      </c>
      <c r="G655" s="217"/>
      <c r="H655" s="220">
        <v>13.768000000000001</v>
      </c>
      <c r="I655" s="221"/>
      <c r="J655" s="217"/>
      <c r="K655" s="217"/>
      <c r="L655" s="222"/>
      <c r="M655" s="223"/>
      <c r="N655" s="224"/>
      <c r="O655" s="224"/>
      <c r="P655" s="224"/>
      <c r="Q655" s="224"/>
      <c r="R655" s="224"/>
      <c r="S655" s="224"/>
      <c r="T655" s="225"/>
      <c r="AT655" s="226" t="s">
        <v>149</v>
      </c>
      <c r="AU655" s="226" t="s">
        <v>82</v>
      </c>
      <c r="AV655" s="12" t="s">
        <v>82</v>
      </c>
      <c r="AW655" s="12" t="s">
        <v>36</v>
      </c>
      <c r="AX655" s="12" t="s">
        <v>80</v>
      </c>
      <c r="AY655" s="226" t="s">
        <v>140</v>
      </c>
    </row>
    <row r="656" spans="2:65" s="1" customFormat="1" ht="16.5" customHeight="1">
      <c r="B656" s="41"/>
      <c r="C656" s="193" t="s">
        <v>837</v>
      </c>
      <c r="D656" s="193" t="s">
        <v>142</v>
      </c>
      <c r="E656" s="194" t="s">
        <v>838</v>
      </c>
      <c r="F656" s="195" t="s">
        <v>839</v>
      </c>
      <c r="G656" s="196" t="s">
        <v>199</v>
      </c>
      <c r="H656" s="197">
        <v>2161.6</v>
      </c>
      <c r="I656" s="198"/>
      <c r="J656" s="199">
        <f>ROUND(I656*H656,2)</f>
        <v>0</v>
      </c>
      <c r="K656" s="195" t="s">
        <v>146</v>
      </c>
      <c r="L656" s="61"/>
      <c r="M656" s="200" t="s">
        <v>23</v>
      </c>
      <c r="N656" s="201" t="s">
        <v>44</v>
      </c>
      <c r="O656" s="42"/>
      <c r="P656" s="202">
        <f>O656*H656</f>
        <v>0</v>
      </c>
      <c r="Q656" s="202">
        <v>0</v>
      </c>
      <c r="R656" s="202">
        <f>Q656*H656</f>
        <v>0</v>
      </c>
      <c r="S656" s="202">
        <v>0</v>
      </c>
      <c r="T656" s="203">
        <f>S656*H656</f>
        <v>0</v>
      </c>
      <c r="AR656" s="24" t="s">
        <v>147</v>
      </c>
      <c r="AT656" s="24" t="s">
        <v>142</v>
      </c>
      <c r="AU656" s="24" t="s">
        <v>82</v>
      </c>
      <c r="AY656" s="24" t="s">
        <v>140</v>
      </c>
      <c r="BE656" s="204">
        <f>IF(N656="základní",J656,0)</f>
        <v>0</v>
      </c>
      <c r="BF656" s="204">
        <f>IF(N656="snížená",J656,0)</f>
        <v>0</v>
      </c>
      <c r="BG656" s="204">
        <f>IF(N656="zákl. přenesená",J656,0)</f>
        <v>0</v>
      </c>
      <c r="BH656" s="204">
        <f>IF(N656="sníž. přenesená",J656,0)</f>
        <v>0</v>
      </c>
      <c r="BI656" s="204">
        <f>IF(N656="nulová",J656,0)</f>
        <v>0</v>
      </c>
      <c r="BJ656" s="24" t="s">
        <v>80</v>
      </c>
      <c r="BK656" s="204">
        <f>ROUND(I656*H656,2)</f>
        <v>0</v>
      </c>
      <c r="BL656" s="24" t="s">
        <v>147</v>
      </c>
      <c r="BM656" s="24" t="s">
        <v>840</v>
      </c>
    </row>
    <row r="657" spans="2:65" s="12" customFormat="1" ht="13.5">
      <c r="B657" s="216"/>
      <c r="C657" s="217"/>
      <c r="D657" s="207" t="s">
        <v>149</v>
      </c>
      <c r="E657" s="218" t="s">
        <v>23</v>
      </c>
      <c r="F657" s="219" t="s">
        <v>827</v>
      </c>
      <c r="G657" s="217"/>
      <c r="H657" s="220">
        <v>9.1999999999999993</v>
      </c>
      <c r="I657" s="221"/>
      <c r="J657" s="217"/>
      <c r="K657" s="217"/>
      <c r="L657" s="222"/>
      <c r="M657" s="223"/>
      <c r="N657" s="224"/>
      <c r="O657" s="224"/>
      <c r="P657" s="224"/>
      <c r="Q657" s="224"/>
      <c r="R657" s="224"/>
      <c r="S657" s="224"/>
      <c r="T657" s="225"/>
      <c r="AT657" s="226" t="s">
        <v>149</v>
      </c>
      <c r="AU657" s="226" t="s">
        <v>82</v>
      </c>
      <c r="AV657" s="12" t="s">
        <v>82</v>
      </c>
      <c r="AW657" s="12" t="s">
        <v>36</v>
      </c>
      <c r="AX657" s="12" t="s">
        <v>73</v>
      </c>
      <c r="AY657" s="226" t="s">
        <v>140</v>
      </c>
    </row>
    <row r="658" spans="2:65" s="12" customFormat="1" ht="13.5">
      <c r="B658" s="216"/>
      <c r="C658" s="217"/>
      <c r="D658" s="207" t="s">
        <v>149</v>
      </c>
      <c r="E658" s="218" t="s">
        <v>23</v>
      </c>
      <c r="F658" s="219" t="s">
        <v>828</v>
      </c>
      <c r="G658" s="217"/>
      <c r="H658" s="220">
        <v>792.6</v>
      </c>
      <c r="I658" s="221"/>
      <c r="J658" s="217"/>
      <c r="K658" s="217"/>
      <c r="L658" s="222"/>
      <c r="M658" s="223"/>
      <c r="N658" s="224"/>
      <c r="O658" s="224"/>
      <c r="P658" s="224"/>
      <c r="Q658" s="224"/>
      <c r="R658" s="224"/>
      <c r="S658" s="224"/>
      <c r="T658" s="225"/>
      <c r="AT658" s="226" t="s">
        <v>149</v>
      </c>
      <c r="AU658" s="226" t="s">
        <v>82</v>
      </c>
      <c r="AV658" s="12" t="s">
        <v>82</v>
      </c>
      <c r="AW658" s="12" t="s">
        <v>36</v>
      </c>
      <c r="AX658" s="12" t="s">
        <v>73</v>
      </c>
      <c r="AY658" s="226" t="s">
        <v>140</v>
      </c>
    </row>
    <row r="659" spans="2:65" s="12" customFormat="1" ht="13.5">
      <c r="B659" s="216"/>
      <c r="C659" s="217"/>
      <c r="D659" s="207" t="s">
        <v>149</v>
      </c>
      <c r="E659" s="218" t="s">
        <v>23</v>
      </c>
      <c r="F659" s="219" t="s">
        <v>602</v>
      </c>
      <c r="G659" s="217"/>
      <c r="H659" s="220">
        <v>391.6</v>
      </c>
      <c r="I659" s="221"/>
      <c r="J659" s="217"/>
      <c r="K659" s="217"/>
      <c r="L659" s="222"/>
      <c r="M659" s="223"/>
      <c r="N659" s="224"/>
      <c r="O659" s="224"/>
      <c r="P659" s="224"/>
      <c r="Q659" s="224"/>
      <c r="R659" s="224"/>
      <c r="S659" s="224"/>
      <c r="T659" s="225"/>
      <c r="AT659" s="226" t="s">
        <v>149</v>
      </c>
      <c r="AU659" s="226" t="s">
        <v>82</v>
      </c>
      <c r="AV659" s="12" t="s">
        <v>82</v>
      </c>
      <c r="AW659" s="12" t="s">
        <v>36</v>
      </c>
      <c r="AX659" s="12" t="s">
        <v>73</v>
      </c>
      <c r="AY659" s="226" t="s">
        <v>140</v>
      </c>
    </row>
    <row r="660" spans="2:65" s="12" customFormat="1" ht="13.5">
      <c r="B660" s="216"/>
      <c r="C660" s="217"/>
      <c r="D660" s="207" t="s">
        <v>149</v>
      </c>
      <c r="E660" s="218" t="s">
        <v>23</v>
      </c>
      <c r="F660" s="219" t="s">
        <v>829</v>
      </c>
      <c r="G660" s="217"/>
      <c r="H660" s="220">
        <v>300.39999999999998</v>
      </c>
      <c r="I660" s="221"/>
      <c r="J660" s="217"/>
      <c r="K660" s="217"/>
      <c r="L660" s="222"/>
      <c r="M660" s="223"/>
      <c r="N660" s="224"/>
      <c r="O660" s="224"/>
      <c r="P660" s="224"/>
      <c r="Q660" s="224"/>
      <c r="R660" s="224"/>
      <c r="S660" s="224"/>
      <c r="T660" s="225"/>
      <c r="AT660" s="226" t="s">
        <v>149</v>
      </c>
      <c r="AU660" s="226" t="s">
        <v>82</v>
      </c>
      <c r="AV660" s="12" t="s">
        <v>82</v>
      </c>
      <c r="AW660" s="12" t="s">
        <v>36</v>
      </c>
      <c r="AX660" s="12" t="s">
        <v>73</v>
      </c>
      <c r="AY660" s="226" t="s">
        <v>140</v>
      </c>
    </row>
    <row r="661" spans="2:65" s="12" customFormat="1" ht="13.5">
      <c r="B661" s="216"/>
      <c r="C661" s="217"/>
      <c r="D661" s="207" t="s">
        <v>149</v>
      </c>
      <c r="E661" s="218" t="s">
        <v>23</v>
      </c>
      <c r="F661" s="219" t="s">
        <v>830</v>
      </c>
      <c r="G661" s="217"/>
      <c r="H661" s="220">
        <v>183.6</v>
      </c>
      <c r="I661" s="221"/>
      <c r="J661" s="217"/>
      <c r="K661" s="217"/>
      <c r="L661" s="222"/>
      <c r="M661" s="223"/>
      <c r="N661" s="224"/>
      <c r="O661" s="224"/>
      <c r="P661" s="224"/>
      <c r="Q661" s="224"/>
      <c r="R661" s="224"/>
      <c r="S661" s="224"/>
      <c r="T661" s="225"/>
      <c r="AT661" s="226" t="s">
        <v>149</v>
      </c>
      <c r="AU661" s="226" t="s">
        <v>82</v>
      </c>
      <c r="AV661" s="12" t="s">
        <v>82</v>
      </c>
      <c r="AW661" s="12" t="s">
        <v>36</v>
      </c>
      <c r="AX661" s="12" t="s">
        <v>73</v>
      </c>
      <c r="AY661" s="226" t="s">
        <v>140</v>
      </c>
    </row>
    <row r="662" spans="2:65" s="12" customFormat="1" ht="13.5">
      <c r="B662" s="216"/>
      <c r="C662" s="217"/>
      <c r="D662" s="207" t="s">
        <v>149</v>
      </c>
      <c r="E662" s="218" t="s">
        <v>23</v>
      </c>
      <c r="F662" s="219" t="s">
        <v>831</v>
      </c>
      <c r="G662" s="217"/>
      <c r="H662" s="220">
        <v>484.2</v>
      </c>
      <c r="I662" s="221"/>
      <c r="J662" s="217"/>
      <c r="K662" s="217"/>
      <c r="L662" s="222"/>
      <c r="M662" s="223"/>
      <c r="N662" s="224"/>
      <c r="O662" s="224"/>
      <c r="P662" s="224"/>
      <c r="Q662" s="224"/>
      <c r="R662" s="224"/>
      <c r="S662" s="224"/>
      <c r="T662" s="225"/>
      <c r="AT662" s="226" t="s">
        <v>149</v>
      </c>
      <c r="AU662" s="226" t="s">
        <v>82</v>
      </c>
      <c r="AV662" s="12" t="s">
        <v>82</v>
      </c>
      <c r="AW662" s="12" t="s">
        <v>36</v>
      </c>
      <c r="AX662" s="12" t="s">
        <v>73</v>
      </c>
      <c r="AY662" s="226" t="s">
        <v>140</v>
      </c>
    </row>
    <row r="663" spans="2:65" s="13" customFormat="1" ht="13.5">
      <c r="B663" s="227"/>
      <c r="C663" s="228"/>
      <c r="D663" s="207" t="s">
        <v>149</v>
      </c>
      <c r="E663" s="229" t="s">
        <v>23</v>
      </c>
      <c r="F663" s="230" t="s">
        <v>154</v>
      </c>
      <c r="G663" s="228"/>
      <c r="H663" s="231">
        <v>2161.6</v>
      </c>
      <c r="I663" s="232"/>
      <c r="J663" s="228"/>
      <c r="K663" s="228"/>
      <c r="L663" s="233"/>
      <c r="M663" s="234"/>
      <c r="N663" s="235"/>
      <c r="O663" s="235"/>
      <c r="P663" s="235"/>
      <c r="Q663" s="235"/>
      <c r="R663" s="235"/>
      <c r="S663" s="235"/>
      <c r="T663" s="236"/>
      <c r="AT663" s="237" t="s">
        <v>149</v>
      </c>
      <c r="AU663" s="237" t="s">
        <v>82</v>
      </c>
      <c r="AV663" s="13" t="s">
        <v>147</v>
      </c>
      <c r="AW663" s="13" t="s">
        <v>36</v>
      </c>
      <c r="AX663" s="13" t="s">
        <v>80</v>
      </c>
      <c r="AY663" s="237" t="s">
        <v>140</v>
      </c>
    </row>
    <row r="664" spans="2:65" s="1" customFormat="1" ht="16.5" customHeight="1">
      <c r="B664" s="41"/>
      <c r="C664" s="193" t="s">
        <v>841</v>
      </c>
      <c r="D664" s="193" t="s">
        <v>142</v>
      </c>
      <c r="E664" s="194" t="s">
        <v>842</v>
      </c>
      <c r="F664" s="195" t="s">
        <v>843</v>
      </c>
      <c r="G664" s="196" t="s">
        <v>497</v>
      </c>
      <c r="H664" s="197">
        <v>911.34400000000005</v>
      </c>
      <c r="I664" s="198"/>
      <c r="J664" s="199">
        <f>ROUND(I664*H664,2)</f>
        <v>0</v>
      </c>
      <c r="K664" s="195" t="s">
        <v>23</v>
      </c>
      <c r="L664" s="61"/>
      <c r="M664" s="200" t="s">
        <v>23</v>
      </c>
      <c r="N664" s="201" t="s">
        <v>44</v>
      </c>
      <c r="O664" s="42"/>
      <c r="P664" s="202">
        <f>O664*H664</f>
        <v>0</v>
      </c>
      <c r="Q664" s="202">
        <v>0</v>
      </c>
      <c r="R664" s="202">
        <f>Q664*H664</f>
        <v>0</v>
      </c>
      <c r="S664" s="202">
        <v>0</v>
      </c>
      <c r="T664" s="203">
        <f>S664*H664</f>
        <v>0</v>
      </c>
      <c r="AR664" s="24" t="s">
        <v>147</v>
      </c>
      <c r="AT664" s="24" t="s">
        <v>142</v>
      </c>
      <c r="AU664" s="24" t="s">
        <v>82</v>
      </c>
      <c r="AY664" s="24" t="s">
        <v>140</v>
      </c>
      <c r="BE664" s="204">
        <f>IF(N664="základní",J664,0)</f>
        <v>0</v>
      </c>
      <c r="BF664" s="204">
        <f>IF(N664="snížená",J664,0)</f>
        <v>0</v>
      </c>
      <c r="BG664" s="204">
        <f>IF(N664="zákl. přenesená",J664,0)</f>
        <v>0</v>
      </c>
      <c r="BH664" s="204">
        <f>IF(N664="sníž. přenesená",J664,0)</f>
        <v>0</v>
      </c>
      <c r="BI664" s="204">
        <f>IF(N664="nulová",J664,0)</f>
        <v>0</v>
      </c>
      <c r="BJ664" s="24" t="s">
        <v>80</v>
      </c>
      <c r="BK664" s="204">
        <f>ROUND(I664*H664,2)</f>
        <v>0</v>
      </c>
      <c r="BL664" s="24" t="s">
        <v>147</v>
      </c>
      <c r="BM664" s="24" t="s">
        <v>844</v>
      </c>
    </row>
    <row r="665" spans="2:65" s="1" customFormat="1" ht="16.5" customHeight="1">
      <c r="B665" s="41"/>
      <c r="C665" s="193" t="s">
        <v>845</v>
      </c>
      <c r="D665" s="193" t="s">
        <v>142</v>
      </c>
      <c r="E665" s="194" t="s">
        <v>846</v>
      </c>
      <c r="F665" s="195" t="s">
        <v>847</v>
      </c>
      <c r="G665" s="196" t="s">
        <v>497</v>
      </c>
      <c r="H665" s="197">
        <v>13670.16</v>
      </c>
      <c r="I665" s="198"/>
      <c r="J665" s="199">
        <f>ROUND(I665*H665,2)</f>
        <v>0</v>
      </c>
      <c r="K665" s="195" t="s">
        <v>23</v>
      </c>
      <c r="L665" s="61"/>
      <c r="M665" s="200" t="s">
        <v>23</v>
      </c>
      <c r="N665" s="201" t="s">
        <v>44</v>
      </c>
      <c r="O665" s="42"/>
      <c r="P665" s="202">
        <f>O665*H665</f>
        <v>0</v>
      </c>
      <c r="Q665" s="202">
        <v>0</v>
      </c>
      <c r="R665" s="202">
        <f>Q665*H665</f>
        <v>0</v>
      </c>
      <c r="S665" s="202">
        <v>0</v>
      </c>
      <c r="T665" s="203">
        <f>S665*H665</f>
        <v>0</v>
      </c>
      <c r="AR665" s="24" t="s">
        <v>147</v>
      </c>
      <c r="AT665" s="24" t="s">
        <v>142</v>
      </c>
      <c r="AU665" s="24" t="s">
        <v>82</v>
      </c>
      <c r="AY665" s="24" t="s">
        <v>140</v>
      </c>
      <c r="BE665" s="204">
        <f>IF(N665="základní",J665,0)</f>
        <v>0</v>
      </c>
      <c r="BF665" s="204">
        <f>IF(N665="snížená",J665,0)</f>
        <v>0</v>
      </c>
      <c r="BG665" s="204">
        <f>IF(N665="zákl. přenesená",J665,0)</f>
        <v>0</v>
      </c>
      <c r="BH665" s="204">
        <f>IF(N665="sníž. přenesená",J665,0)</f>
        <v>0</v>
      </c>
      <c r="BI665" s="204">
        <f>IF(N665="nulová",J665,0)</f>
        <v>0</v>
      </c>
      <c r="BJ665" s="24" t="s">
        <v>80</v>
      </c>
      <c r="BK665" s="204">
        <f>ROUND(I665*H665,2)</f>
        <v>0</v>
      </c>
      <c r="BL665" s="24" t="s">
        <v>147</v>
      </c>
      <c r="BM665" s="24" t="s">
        <v>848</v>
      </c>
    </row>
    <row r="666" spans="2:65" s="12" customFormat="1" ht="13.5">
      <c r="B666" s="216"/>
      <c r="C666" s="217"/>
      <c r="D666" s="207" t="s">
        <v>149</v>
      </c>
      <c r="E666" s="218" t="s">
        <v>23</v>
      </c>
      <c r="F666" s="219" t="s">
        <v>849</v>
      </c>
      <c r="G666" s="217"/>
      <c r="H666" s="220">
        <v>13670.16</v>
      </c>
      <c r="I666" s="221"/>
      <c r="J666" s="217"/>
      <c r="K666" s="217"/>
      <c r="L666" s="222"/>
      <c r="M666" s="223"/>
      <c r="N666" s="224"/>
      <c r="O666" s="224"/>
      <c r="P666" s="224"/>
      <c r="Q666" s="224"/>
      <c r="R666" s="224"/>
      <c r="S666" s="224"/>
      <c r="T666" s="225"/>
      <c r="AT666" s="226" t="s">
        <v>149</v>
      </c>
      <c r="AU666" s="226" t="s">
        <v>82</v>
      </c>
      <c r="AV666" s="12" t="s">
        <v>82</v>
      </c>
      <c r="AW666" s="12" t="s">
        <v>36</v>
      </c>
      <c r="AX666" s="12" t="s">
        <v>80</v>
      </c>
      <c r="AY666" s="226" t="s">
        <v>140</v>
      </c>
    </row>
    <row r="667" spans="2:65" s="10" customFormat="1" ht="22.35" customHeight="1">
      <c r="B667" s="177"/>
      <c r="C667" s="178"/>
      <c r="D667" s="179" t="s">
        <v>72</v>
      </c>
      <c r="E667" s="191" t="s">
        <v>785</v>
      </c>
      <c r="F667" s="191" t="s">
        <v>850</v>
      </c>
      <c r="G667" s="178"/>
      <c r="H667" s="178"/>
      <c r="I667" s="181"/>
      <c r="J667" s="192">
        <f>BK667</f>
        <v>0</v>
      </c>
      <c r="K667" s="178"/>
      <c r="L667" s="183"/>
      <c r="M667" s="184"/>
      <c r="N667" s="185"/>
      <c r="O667" s="185"/>
      <c r="P667" s="186">
        <f>SUM(P668:P673)</f>
        <v>0</v>
      </c>
      <c r="Q667" s="185"/>
      <c r="R667" s="186">
        <f>SUM(R668:R673)</f>
        <v>0</v>
      </c>
      <c r="S667" s="185"/>
      <c r="T667" s="187">
        <f>SUM(T668:T673)</f>
        <v>0</v>
      </c>
      <c r="AR667" s="188" t="s">
        <v>80</v>
      </c>
      <c r="AT667" s="189" t="s">
        <v>72</v>
      </c>
      <c r="AU667" s="189" t="s">
        <v>82</v>
      </c>
      <c r="AY667" s="188" t="s">
        <v>140</v>
      </c>
      <c r="BK667" s="190">
        <f>SUM(BK668:BK673)</f>
        <v>0</v>
      </c>
    </row>
    <row r="668" spans="2:65" s="1" customFormat="1" ht="16.5" customHeight="1">
      <c r="B668" s="41"/>
      <c r="C668" s="193" t="s">
        <v>851</v>
      </c>
      <c r="D668" s="193" t="s">
        <v>142</v>
      </c>
      <c r="E668" s="194" t="s">
        <v>852</v>
      </c>
      <c r="F668" s="195" t="s">
        <v>853</v>
      </c>
      <c r="G668" s="196" t="s">
        <v>497</v>
      </c>
      <c r="H668" s="197">
        <v>6273.99</v>
      </c>
      <c r="I668" s="198"/>
      <c r="J668" s="199">
        <f>ROUND(I668*H668,2)</f>
        <v>0</v>
      </c>
      <c r="K668" s="195" t="s">
        <v>23</v>
      </c>
      <c r="L668" s="61"/>
      <c r="M668" s="200" t="s">
        <v>23</v>
      </c>
      <c r="N668" s="201" t="s">
        <v>44</v>
      </c>
      <c r="O668" s="42"/>
      <c r="P668" s="202">
        <f>O668*H668</f>
        <v>0</v>
      </c>
      <c r="Q668" s="202">
        <v>0</v>
      </c>
      <c r="R668" s="202">
        <f>Q668*H668</f>
        <v>0</v>
      </c>
      <c r="S668" s="202">
        <v>0</v>
      </c>
      <c r="T668" s="203">
        <f>S668*H668</f>
        <v>0</v>
      </c>
      <c r="AR668" s="24" t="s">
        <v>147</v>
      </c>
      <c r="AT668" s="24" t="s">
        <v>142</v>
      </c>
      <c r="AU668" s="24" t="s">
        <v>161</v>
      </c>
      <c r="AY668" s="24" t="s">
        <v>140</v>
      </c>
      <c r="BE668" s="204">
        <f>IF(N668="základní",J668,0)</f>
        <v>0</v>
      </c>
      <c r="BF668" s="204">
        <f>IF(N668="snížená",J668,0)</f>
        <v>0</v>
      </c>
      <c r="BG668" s="204">
        <f>IF(N668="zákl. přenesená",J668,0)</f>
        <v>0</v>
      </c>
      <c r="BH668" s="204">
        <f>IF(N668="sníž. přenesená",J668,0)</f>
        <v>0</v>
      </c>
      <c r="BI668" s="204">
        <f>IF(N668="nulová",J668,0)</f>
        <v>0</v>
      </c>
      <c r="BJ668" s="24" t="s">
        <v>80</v>
      </c>
      <c r="BK668" s="204">
        <f>ROUND(I668*H668,2)</f>
        <v>0</v>
      </c>
      <c r="BL668" s="24" t="s">
        <v>147</v>
      </c>
      <c r="BM668" s="24" t="s">
        <v>854</v>
      </c>
    </row>
    <row r="669" spans="2:65" s="12" customFormat="1" ht="13.5">
      <c r="B669" s="216"/>
      <c r="C669" s="217"/>
      <c r="D669" s="207" t="s">
        <v>149</v>
      </c>
      <c r="E669" s="218" t="s">
        <v>23</v>
      </c>
      <c r="F669" s="219" t="s">
        <v>469</v>
      </c>
      <c r="G669" s="217"/>
      <c r="H669" s="220">
        <v>3136.9949999999999</v>
      </c>
      <c r="I669" s="221"/>
      <c r="J669" s="217"/>
      <c r="K669" s="217"/>
      <c r="L669" s="222"/>
      <c r="M669" s="223"/>
      <c r="N669" s="224"/>
      <c r="O669" s="224"/>
      <c r="P669" s="224"/>
      <c r="Q669" s="224"/>
      <c r="R669" s="224"/>
      <c r="S669" s="224"/>
      <c r="T669" s="225"/>
      <c r="AT669" s="226" t="s">
        <v>149</v>
      </c>
      <c r="AU669" s="226" t="s">
        <v>161</v>
      </c>
      <c r="AV669" s="12" t="s">
        <v>82</v>
      </c>
      <c r="AW669" s="12" t="s">
        <v>36</v>
      </c>
      <c r="AX669" s="12" t="s">
        <v>73</v>
      </c>
      <c r="AY669" s="226" t="s">
        <v>140</v>
      </c>
    </row>
    <row r="670" spans="2:65" s="12" customFormat="1" ht="13.5">
      <c r="B670" s="216"/>
      <c r="C670" s="217"/>
      <c r="D670" s="207" t="s">
        <v>149</v>
      </c>
      <c r="E670" s="218" t="s">
        <v>23</v>
      </c>
      <c r="F670" s="219" t="s">
        <v>855</v>
      </c>
      <c r="G670" s="217"/>
      <c r="H670" s="220">
        <v>6273.99</v>
      </c>
      <c r="I670" s="221"/>
      <c r="J670" s="217"/>
      <c r="K670" s="217"/>
      <c r="L670" s="222"/>
      <c r="M670" s="223"/>
      <c r="N670" s="224"/>
      <c r="O670" s="224"/>
      <c r="P670" s="224"/>
      <c r="Q670" s="224"/>
      <c r="R670" s="224"/>
      <c r="S670" s="224"/>
      <c r="T670" s="225"/>
      <c r="AT670" s="226" t="s">
        <v>149</v>
      </c>
      <c r="AU670" s="226" t="s">
        <v>161</v>
      </c>
      <c r="AV670" s="12" t="s">
        <v>82</v>
      </c>
      <c r="AW670" s="12" t="s">
        <v>36</v>
      </c>
      <c r="AX670" s="12" t="s">
        <v>80</v>
      </c>
      <c r="AY670" s="226" t="s">
        <v>140</v>
      </c>
    </row>
    <row r="671" spans="2:65" s="1" customFormat="1" ht="16.5" customHeight="1">
      <c r="B671" s="41"/>
      <c r="C671" s="193" t="s">
        <v>856</v>
      </c>
      <c r="D671" s="193" t="s">
        <v>142</v>
      </c>
      <c r="E671" s="194" t="s">
        <v>857</v>
      </c>
      <c r="F671" s="195" t="s">
        <v>858</v>
      </c>
      <c r="G671" s="196" t="s">
        <v>497</v>
      </c>
      <c r="H671" s="197">
        <v>911.34400000000005</v>
      </c>
      <c r="I671" s="198"/>
      <c r="J671" s="199">
        <f>ROUND(I671*H671,2)</f>
        <v>0</v>
      </c>
      <c r="K671" s="195" t="s">
        <v>23</v>
      </c>
      <c r="L671" s="61"/>
      <c r="M671" s="200" t="s">
        <v>23</v>
      </c>
      <c r="N671" s="201" t="s">
        <v>44</v>
      </c>
      <c r="O671" s="42"/>
      <c r="P671" s="202">
        <f>O671*H671</f>
        <v>0</v>
      </c>
      <c r="Q671" s="202">
        <v>0</v>
      </c>
      <c r="R671" s="202">
        <f>Q671*H671</f>
        <v>0</v>
      </c>
      <c r="S671" s="202">
        <v>0</v>
      </c>
      <c r="T671" s="203">
        <f>S671*H671</f>
        <v>0</v>
      </c>
      <c r="AR671" s="24" t="s">
        <v>147</v>
      </c>
      <c r="AT671" s="24" t="s">
        <v>142</v>
      </c>
      <c r="AU671" s="24" t="s">
        <v>161</v>
      </c>
      <c r="AY671" s="24" t="s">
        <v>140</v>
      </c>
      <c r="BE671" s="204">
        <f>IF(N671="základní",J671,0)</f>
        <v>0</v>
      </c>
      <c r="BF671" s="204">
        <f>IF(N671="snížená",J671,0)</f>
        <v>0</v>
      </c>
      <c r="BG671" s="204">
        <f>IF(N671="zákl. přenesená",J671,0)</f>
        <v>0</v>
      </c>
      <c r="BH671" s="204">
        <f>IF(N671="sníž. přenesená",J671,0)</f>
        <v>0</v>
      </c>
      <c r="BI671" s="204">
        <f>IF(N671="nulová",J671,0)</f>
        <v>0</v>
      </c>
      <c r="BJ671" s="24" t="s">
        <v>80</v>
      </c>
      <c r="BK671" s="204">
        <f>ROUND(I671*H671,2)</f>
        <v>0</v>
      </c>
      <c r="BL671" s="24" t="s">
        <v>147</v>
      </c>
      <c r="BM671" s="24" t="s">
        <v>859</v>
      </c>
    </row>
    <row r="672" spans="2:65" s="1" customFormat="1" ht="27">
      <c r="B672" s="41"/>
      <c r="C672" s="63"/>
      <c r="D672" s="207" t="s">
        <v>549</v>
      </c>
      <c r="E672" s="63"/>
      <c r="F672" s="248" t="s">
        <v>860</v>
      </c>
      <c r="G672" s="63"/>
      <c r="H672" s="63"/>
      <c r="I672" s="164"/>
      <c r="J672" s="63"/>
      <c r="K672" s="63"/>
      <c r="L672" s="61"/>
      <c r="M672" s="249"/>
      <c r="N672" s="42"/>
      <c r="O672" s="42"/>
      <c r="P672" s="42"/>
      <c r="Q672" s="42"/>
      <c r="R672" s="42"/>
      <c r="S672" s="42"/>
      <c r="T672" s="78"/>
      <c r="AT672" s="24" t="s">
        <v>549</v>
      </c>
      <c r="AU672" s="24" t="s">
        <v>161</v>
      </c>
    </row>
    <row r="673" spans="2:65" s="1" customFormat="1" ht="16.5" customHeight="1">
      <c r="B673" s="41"/>
      <c r="C673" s="193" t="s">
        <v>861</v>
      </c>
      <c r="D673" s="193" t="s">
        <v>142</v>
      </c>
      <c r="E673" s="194" t="s">
        <v>862</v>
      </c>
      <c r="F673" s="195" t="s">
        <v>863</v>
      </c>
      <c r="G673" s="196" t="s">
        <v>497</v>
      </c>
      <c r="H673" s="197">
        <v>6958.6030000000001</v>
      </c>
      <c r="I673" s="198"/>
      <c r="J673" s="199">
        <f>ROUND(I673*H673,2)</f>
        <v>0</v>
      </c>
      <c r="K673" s="195" t="s">
        <v>23</v>
      </c>
      <c r="L673" s="61"/>
      <c r="M673" s="200" t="s">
        <v>23</v>
      </c>
      <c r="N673" s="201" t="s">
        <v>44</v>
      </c>
      <c r="O673" s="42"/>
      <c r="P673" s="202">
        <f>O673*H673</f>
        <v>0</v>
      </c>
      <c r="Q673" s="202">
        <v>0</v>
      </c>
      <c r="R673" s="202">
        <f>Q673*H673</f>
        <v>0</v>
      </c>
      <c r="S673" s="202">
        <v>0</v>
      </c>
      <c r="T673" s="203">
        <f>S673*H673</f>
        <v>0</v>
      </c>
      <c r="AR673" s="24" t="s">
        <v>147</v>
      </c>
      <c r="AT673" s="24" t="s">
        <v>142</v>
      </c>
      <c r="AU673" s="24" t="s">
        <v>161</v>
      </c>
      <c r="AY673" s="24" t="s">
        <v>140</v>
      </c>
      <c r="BE673" s="204">
        <f>IF(N673="základní",J673,0)</f>
        <v>0</v>
      </c>
      <c r="BF673" s="204">
        <f>IF(N673="snížená",J673,0)</f>
        <v>0</v>
      </c>
      <c r="BG673" s="204">
        <f>IF(N673="zákl. přenesená",J673,0)</f>
        <v>0</v>
      </c>
      <c r="BH673" s="204">
        <f>IF(N673="sníž. přenesená",J673,0)</f>
        <v>0</v>
      </c>
      <c r="BI673" s="204">
        <f>IF(N673="nulová",J673,0)</f>
        <v>0</v>
      </c>
      <c r="BJ673" s="24" t="s">
        <v>80</v>
      </c>
      <c r="BK673" s="204">
        <f>ROUND(I673*H673,2)</f>
        <v>0</v>
      </c>
      <c r="BL673" s="24" t="s">
        <v>147</v>
      </c>
      <c r="BM673" s="24" t="s">
        <v>864</v>
      </c>
    </row>
    <row r="674" spans="2:65" s="10" customFormat="1" ht="37.35" customHeight="1">
      <c r="B674" s="177"/>
      <c r="C674" s="178"/>
      <c r="D674" s="179" t="s">
        <v>72</v>
      </c>
      <c r="E674" s="180" t="s">
        <v>865</v>
      </c>
      <c r="F674" s="180" t="s">
        <v>866</v>
      </c>
      <c r="G674" s="178"/>
      <c r="H674" s="178"/>
      <c r="I674" s="181"/>
      <c r="J674" s="182">
        <f>BK674</f>
        <v>0</v>
      </c>
      <c r="K674" s="178"/>
      <c r="L674" s="183"/>
      <c r="M674" s="184"/>
      <c r="N674" s="185"/>
      <c r="O674" s="185"/>
      <c r="P674" s="186">
        <f>P675+P687+P691</f>
        <v>0</v>
      </c>
      <c r="Q674" s="185"/>
      <c r="R674" s="186">
        <f>R675+R687+R691</f>
        <v>0.409354</v>
      </c>
      <c r="S674" s="185"/>
      <c r="T674" s="187">
        <f>T675+T687+T691</f>
        <v>0</v>
      </c>
      <c r="AR674" s="188" t="s">
        <v>82</v>
      </c>
      <c r="AT674" s="189" t="s">
        <v>72</v>
      </c>
      <c r="AU674" s="189" t="s">
        <v>73</v>
      </c>
      <c r="AY674" s="188" t="s">
        <v>140</v>
      </c>
      <c r="BK674" s="190">
        <f>BK675+BK687+BK691</f>
        <v>0</v>
      </c>
    </row>
    <row r="675" spans="2:65" s="10" customFormat="1" ht="19.899999999999999" customHeight="1">
      <c r="B675" s="177"/>
      <c r="C675" s="178"/>
      <c r="D675" s="179" t="s">
        <v>72</v>
      </c>
      <c r="E675" s="191" t="s">
        <v>867</v>
      </c>
      <c r="F675" s="191" t="s">
        <v>868</v>
      </c>
      <c r="G675" s="178"/>
      <c r="H675" s="178"/>
      <c r="I675" s="181"/>
      <c r="J675" s="192">
        <f>BK675</f>
        <v>0</v>
      </c>
      <c r="K675" s="178"/>
      <c r="L675" s="183"/>
      <c r="M675" s="184"/>
      <c r="N675" s="185"/>
      <c r="O675" s="185"/>
      <c r="P675" s="186">
        <f>SUM(P676:P686)</f>
        <v>0</v>
      </c>
      <c r="Q675" s="185"/>
      <c r="R675" s="186">
        <f>SUM(R676:R686)</f>
        <v>0.317</v>
      </c>
      <c r="S675" s="185"/>
      <c r="T675" s="187">
        <f>SUM(T676:T686)</f>
        <v>0</v>
      </c>
      <c r="AR675" s="188" t="s">
        <v>82</v>
      </c>
      <c r="AT675" s="189" t="s">
        <v>72</v>
      </c>
      <c r="AU675" s="189" t="s">
        <v>80</v>
      </c>
      <c r="AY675" s="188" t="s">
        <v>140</v>
      </c>
      <c r="BK675" s="190">
        <f>SUM(BK676:BK686)</f>
        <v>0</v>
      </c>
    </row>
    <row r="676" spans="2:65" s="1" customFormat="1" ht="16.5" customHeight="1">
      <c r="B676" s="41"/>
      <c r="C676" s="193" t="s">
        <v>869</v>
      </c>
      <c r="D676" s="193" t="s">
        <v>142</v>
      </c>
      <c r="E676" s="194" t="s">
        <v>870</v>
      </c>
      <c r="F676" s="195" t="s">
        <v>871</v>
      </c>
      <c r="G676" s="196" t="s">
        <v>145</v>
      </c>
      <c r="H676" s="197">
        <v>335.36500000000001</v>
      </c>
      <c r="I676" s="198"/>
      <c r="J676" s="199">
        <f>ROUND(I676*H676,2)</f>
        <v>0</v>
      </c>
      <c r="K676" s="195" t="s">
        <v>146</v>
      </c>
      <c r="L676" s="61"/>
      <c r="M676" s="200" t="s">
        <v>23</v>
      </c>
      <c r="N676" s="201" t="s">
        <v>44</v>
      </c>
      <c r="O676" s="42"/>
      <c r="P676" s="202">
        <f>O676*H676</f>
        <v>0</v>
      </c>
      <c r="Q676" s="202">
        <v>0</v>
      </c>
      <c r="R676" s="202">
        <f>Q676*H676</f>
        <v>0</v>
      </c>
      <c r="S676" s="202">
        <v>0</v>
      </c>
      <c r="T676" s="203">
        <f>S676*H676</f>
        <v>0</v>
      </c>
      <c r="AR676" s="24" t="s">
        <v>252</v>
      </c>
      <c r="AT676" s="24" t="s">
        <v>142</v>
      </c>
      <c r="AU676" s="24" t="s">
        <v>82</v>
      </c>
      <c r="AY676" s="24" t="s">
        <v>140</v>
      </c>
      <c r="BE676" s="204">
        <f>IF(N676="základní",J676,0)</f>
        <v>0</v>
      </c>
      <c r="BF676" s="204">
        <f>IF(N676="snížená",J676,0)</f>
        <v>0</v>
      </c>
      <c r="BG676" s="204">
        <f>IF(N676="zákl. přenesená",J676,0)</f>
        <v>0</v>
      </c>
      <c r="BH676" s="204">
        <f>IF(N676="sníž. přenesená",J676,0)</f>
        <v>0</v>
      </c>
      <c r="BI676" s="204">
        <f>IF(N676="nulová",J676,0)</f>
        <v>0</v>
      </c>
      <c r="BJ676" s="24" t="s">
        <v>80</v>
      </c>
      <c r="BK676" s="204">
        <f>ROUND(I676*H676,2)</f>
        <v>0</v>
      </c>
      <c r="BL676" s="24" t="s">
        <v>252</v>
      </c>
      <c r="BM676" s="24" t="s">
        <v>872</v>
      </c>
    </row>
    <row r="677" spans="2:65" s="12" customFormat="1" ht="13.5">
      <c r="B677" s="216"/>
      <c r="C677" s="217"/>
      <c r="D677" s="207" t="s">
        <v>149</v>
      </c>
      <c r="E677" s="218" t="s">
        <v>23</v>
      </c>
      <c r="F677" s="219" t="s">
        <v>873</v>
      </c>
      <c r="G677" s="217"/>
      <c r="H677" s="220">
        <v>335.36500000000001</v>
      </c>
      <c r="I677" s="221"/>
      <c r="J677" s="217"/>
      <c r="K677" s="217"/>
      <c r="L677" s="222"/>
      <c r="M677" s="223"/>
      <c r="N677" s="224"/>
      <c r="O677" s="224"/>
      <c r="P677" s="224"/>
      <c r="Q677" s="224"/>
      <c r="R677" s="224"/>
      <c r="S677" s="224"/>
      <c r="T677" s="225"/>
      <c r="AT677" s="226" t="s">
        <v>149</v>
      </c>
      <c r="AU677" s="226" t="s">
        <v>82</v>
      </c>
      <c r="AV677" s="12" t="s">
        <v>82</v>
      </c>
      <c r="AW677" s="12" t="s">
        <v>36</v>
      </c>
      <c r="AX677" s="12" t="s">
        <v>73</v>
      </c>
      <c r="AY677" s="226" t="s">
        <v>140</v>
      </c>
    </row>
    <row r="678" spans="2:65" s="13" customFormat="1" ht="13.5">
      <c r="B678" s="227"/>
      <c r="C678" s="228"/>
      <c r="D678" s="207" t="s">
        <v>149</v>
      </c>
      <c r="E678" s="229" t="s">
        <v>23</v>
      </c>
      <c r="F678" s="230" t="s">
        <v>154</v>
      </c>
      <c r="G678" s="228"/>
      <c r="H678" s="231">
        <v>335.36500000000001</v>
      </c>
      <c r="I678" s="232"/>
      <c r="J678" s="228"/>
      <c r="K678" s="228"/>
      <c r="L678" s="233"/>
      <c r="M678" s="234"/>
      <c r="N678" s="235"/>
      <c r="O678" s="235"/>
      <c r="P678" s="235"/>
      <c r="Q678" s="235"/>
      <c r="R678" s="235"/>
      <c r="S678" s="235"/>
      <c r="T678" s="236"/>
      <c r="AT678" s="237" t="s">
        <v>149</v>
      </c>
      <c r="AU678" s="237" t="s">
        <v>82</v>
      </c>
      <c r="AV678" s="13" t="s">
        <v>147</v>
      </c>
      <c r="AW678" s="13" t="s">
        <v>36</v>
      </c>
      <c r="AX678" s="13" t="s">
        <v>80</v>
      </c>
      <c r="AY678" s="237" t="s">
        <v>140</v>
      </c>
    </row>
    <row r="679" spans="2:65" s="1" customFormat="1" ht="16.5" customHeight="1">
      <c r="B679" s="41"/>
      <c r="C679" s="238" t="s">
        <v>874</v>
      </c>
      <c r="D679" s="238" t="s">
        <v>494</v>
      </c>
      <c r="E679" s="239" t="s">
        <v>875</v>
      </c>
      <c r="F679" s="240" t="s">
        <v>876</v>
      </c>
      <c r="G679" s="241" t="s">
        <v>497</v>
      </c>
      <c r="H679" s="242">
        <v>0.11700000000000001</v>
      </c>
      <c r="I679" s="243"/>
      <c r="J679" s="244">
        <f>ROUND(I679*H679,2)</f>
        <v>0</v>
      </c>
      <c r="K679" s="240" t="s">
        <v>146</v>
      </c>
      <c r="L679" s="245"/>
      <c r="M679" s="246" t="s">
        <v>23</v>
      </c>
      <c r="N679" s="247" t="s">
        <v>44</v>
      </c>
      <c r="O679" s="42"/>
      <c r="P679" s="202">
        <f>O679*H679</f>
        <v>0</v>
      </c>
      <c r="Q679" s="202">
        <v>1</v>
      </c>
      <c r="R679" s="202">
        <f>Q679*H679</f>
        <v>0.11700000000000001</v>
      </c>
      <c r="S679" s="202">
        <v>0</v>
      </c>
      <c r="T679" s="203">
        <f>S679*H679</f>
        <v>0</v>
      </c>
      <c r="AR679" s="24" t="s">
        <v>420</v>
      </c>
      <c r="AT679" s="24" t="s">
        <v>494</v>
      </c>
      <c r="AU679" s="24" t="s">
        <v>82</v>
      </c>
      <c r="AY679" s="24" t="s">
        <v>140</v>
      </c>
      <c r="BE679" s="204">
        <f>IF(N679="základní",J679,0)</f>
        <v>0</v>
      </c>
      <c r="BF679" s="204">
        <f>IF(N679="snížená",J679,0)</f>
        <v>0</v>
      </c>
      <c r="BG679" s="204">
        <f>IF(N679="zákl. přenesená",J679,0)</f>
        <v>0</v>
      </c>
      <c r="BH679" s="204">
        <f>IF(N679="sníž. přenesená",J679,0)</f>
        <v>0</v>
      </c>
      <c r="BI679" s="204">
        <f>IF(N679="nulová",J679,0)</f>
        <v>0</v>
      </c>
      <c r="BJ679" s="24" t="s">
        <v>80</v>
      </c>
      <c r="BK679" s="204">
        <f>ROUND(I679*H679,2)</f>
        <v>0</v>
      </c>
      <c r="BL679" s="24" t="s">
        <v>252</v>
      </c>
      <c r="BM679" s="24" t="s">
        <v>877</v>
      </c>
    </row>
    <row r="680" spans="2:65" s="12" customFormat="1" ht="13.5">
      <c r="B680" s="216"/>
      <c r="C680" s="217"/>
      <c r="D680" s="207" t="s">
        <v>149</v>
      </c>
      <c r="E680" s="217"/>
      <c r="F680" s="219" t="s">
        <v>878</v>
      </c>
      <c r="G680" s="217"/>
      <c r="H680" s="220">
        <v>0.11700000000000001</v>
      </c>
      <c r="I680" s="221"/>
      <c r="J680" s="217"/>
      <c r="K680" s="217"/>
      <c r="L680" s="222"/>
      <c r="M680" s="223"/>
      <c r="N680" s="224"/>
      <c r="O680" s="224"/>
      <c r="P680" s="224"/>
      <c r="Q680" s="224"/>
      <c r="R680" s="224"/>
      <c r="S680" s="224"/>
      <c r="T680" s="225"/>
      <c r="AT680" s="226" t="s">
        <v>149</v>
      </c>
      <c r="AU680" s="226" t="s">
        <v>82</v>
      </c>
      <c r="AV680" s="12" t="s">
        <v>82</v>
      </c>
      <c r="AW680" s="12" t="s">
        <v>6</v>
      </c>
      <c r="AX680" s="12" t="s">
        <v>80</v>
      </c>
      <c r="AY680" s="226" t="s">
        <v>140</v>
      </c>
    </row>
    <row r="681" spans="2:65" s="1" customFormat="1" ht="16.5" customHeight="1">
      <c r="B681" s="41"/>
      <c r="C681" s="193" t="s">
        <v>879</v>
      </c>
      <c r="D681" s="193" t="s">
        <v>142</v>
      </c>
      <c r="E681" s="194" t="s">
        <v>880</v>
      </c>
      <c r="F681" s="195" t="s">
        <v>881</v>
      </c>
      <c r="G681" s="196" t="s">
        <v>145</v>
      </c>
      <c r="H681" s="197">
        <v>335.36500000000001</v>
      </c>
      <c r="I681" s="198"/>
      <c r="J681" s="199">
        <f>ROUND(I681*H681,2)</f>
        <v>0</v>
      </c>
      <c r="K681" s="195" t="s">
        <v>146</v>
      </c>
      <c r="L681" s="61"/>
      <c r="M681" s="200" t="s">
        <v>23</v>
      </c>
      <c r="N681" s="201" t="s">
        <v>44</v>
      </c>
      <c r="O681" s="42"/>
      <c r="P681" s="202">
        <f>O681*H681</f>
        <v>0</v>
      </c>
      <c r="Q681" s="202">
        <v>0</v>
      </c>
      <c r="R681" s="202">
        <f>Q681*H681</f>
        <v>0</v>
      </c>
      <c r="S681" s="202">
        <v>0</v>
      </c>
      <c r="T681" s="203">
        <f>S681*H681</f>
        <v>0</v>
      </c>
      <c r="AR681" s="24" t="s">
        <v>252</v>
      </c>
      <c r="AT681" s="24" t="s">
        <v>142</v>
      </c>
      <c r="AU681" s="24" t="s">
        <v>82</v>
      </c>
      <c r="AY681" s="24" t="s">
        <v>140</v>
      </c>
      <c r="BE681" s="204">
        <f>IF(N681="základní",J681,0)</f>
        <v>0</v>
      </c>
      <c r="BF681" s="204">
        <f>IF(N681="snížená",J681,0)</f>
        <v>0</v>
      </c>
      <c r="BG681" s="204">
        <f>IF(N681="zákl. přenesená",J681,0)</f>
        <v>0</v>
      </c>
      <c r="BH681" s="204">
        <f>IF(N681="sníž. přenesená",J681,0)</f>
        <v>0</v>
      </c>
      <c r="BI681" s="204">
        <f>IF(N681="nulová",J681,0)</f>
        <v>0</v>
      </c>
      <c r="BJ681" s="24" t="s">
        <v>80</v>
      </c>
      <c r="BK681" s="204">
        <f>ROUND(I681*H681,2)</f>
        <v>0</v>
      </c>
      <c r="BL681" s="24" t="s">
        <v>252</v>
      </c>
      <c r="BM681" s="24" t="s">
        <v>882</v>
      </c>
    </row>
    <row r="682" spans="2:65" s="12" customFormat="1" ht="13.5">
      <c r="B682" s="216"/>
      <c r="C682" s="217"/>
      <c r="D682" s="207" t="s">
        <v>149</v>
      </c>
      <c r="E682" s="218" t="s">
        <v>23</v>
      </c>
      <c r="F682" s="219" t="s">
        <v>873</v>
      </c>
      <c r="G682" s="217"/>
      <c r="H682" s="220">
        <v>335.36500000000001</v>
      </c>
      <c r="I682" s="221"/>
      <c r="J682" s="217"/>
      <c r="K682" s="217"/>
      <c r="L682" s="222"/>
      <c r="M682" s="223"/>
      <c r="N682" s="224"/>
      <c r="O682" s="224"/>
      <c r="P682" s="224"/>
      <c r="Q682" s="224"/>
      <c r="R682" s="224"/>
      <c r="S682" s="224"/>
      <c r="T682" s="225"/>
      <c r="AT682" s="226" t="s">
        <v>149</v>
      </c>
      <c r="AU682" s="226" t="s">
        <v>82</v>
      </c>
      <c r="AV682" s="12" t="s">
        <v>82</v>
      </c>
      <c r="AW682" s="12" t="s">
        <v>36</v>
      </c>
      <c r="AX682" s="12" t="s">
        <v>73</v>
      </c>
      <c r="AY682" s="226" t="s">
        <v>140</v>
      </c>
    </row>
    <row r="683" spans="2:65" s="13" customFormat="1" ht="13.5">
      <c r="B683" s="227"/>
      <c r="C683" s="228"/>
      <c r="D683" s="207" t="s">
        <v>149</v>
      </c>
      <c r="E683" s="229" t="s">
        <v>23</v>
      </c>
      <c r="F683" s="230" t="s">
        <v>154</v>
      </c>
      <c r="G683" s="228"/>
      <c r="H683" s="231">
        <v>335.36500000000001</v>
      </c>
      <c r="I683" s="232"/>
      <c r="J683" s="228"/>
      <c r="K683" s="228"/>
      <c r="L683" s="233"/>
      <c r="M683" s="234"/>
      <c r="N683" s="235"/>
      <c r="O683" s="235"/>
      <c r="P683" s="235"/>
      <c r="Q683" s="235"/>
      <c r="R683" s="235"/>
      <c r="S683" s="235"/>
      <c r="T683" s="236"/>
      <c r="AT683" s="237" t="s">
        <v>149</v>
      </c>
      <c r="AU683" s="237" t="s">
        <v>82</v>
      </c>
      <c r="AV683" s="13" t="s">
        <v>147</v>
      </c>
      <c r="AW683" s="13" t="s">
        <v>36</v>
      </c>
      <c r="AX683" s="13" t="s">
        <v>80</v>
      </c>
      <c r="AY683" s="237" t="s">
        <v>140</v>
      </c>
    </row>
    <row r="684" spans="2:65" s="1" customFormat="1" ht="16.5" customHeight="1">
      <c r="B684" s="41"/>
      <c r="C684" s="238" t="s">
        <v>883</v>
      </c>
      <c r="D684" s="238" t="s">
        <v>494</v>
      </c>
      <c r="E684" s="239" t="s">
        <v>884</v>
      </c>
      <c r="F684" s="240" t="s">
        <v>885</v>
      </c>
      <c r="G684" s="241" t="s">
        <v>497</v>
      </c>
      <c r="H684" s="242">
        <v>0.2</v>
      </c>
      <c r="I684" s="243"/>
      <c r="J684" s="244">
        <f>ROUND(I684*H684,2)</f>
        <v>0</v>
      </c>
      <c r="K684" s="240" t="s">
        <v>146</v>
      </c>
      <c r="L684" s="245"/>
      <c r="M684" s="246" t="s">
        <v>23</v>
      </c>
      <c r="N684" s="247" t="s">
        <v>44</v>
      </c>
      <c r="O684" s="42"/>
      <c r="P684" s="202">
        <f>O684*H684</f>
        <v>0</v>
      </c>
      <c r="Q684" s="202">
        <v>1</v>
      </c>
      <c r="R684" s="202">
        <f>Q684*H684</f>
        <v>0.2</v>
      </c>
      <c r="S684" s="202">
        <v>0</v>
      </c>
      <c r="T684" s="203">
        <f>S684*H684</f>
        <v>0</v>
      </c>
      <c r="AR684" s="24" t="s">
        <v>420</v>
      </c>
      <c r="AT684" s="24" t="s">
        <v>494</v>
      </c>
      <c r="AU684" s="24" t="s">
        <v>82</v>
      </c>
      <c r="AY684" s="24" t="s">
        <v>140</v>
      </c>
      <c r="BE684" s="204">
        <f>IF(N684="základní",J684,0)</f>
        <v>0</v>
      </c>
      <c r="BF684" s="204">
        <f>IF(N684="snížená",J684,0)</f>
        <v>0</v>
      </c>
      <c r="BG684" s="204">
        <f>IF(N684="zákl. přenesená",J684,0)</f>
        <v>0</v>
      </c>
      <c r="BH684" s="204">
        <f>IF(N684="sníž. přenesená",J684,0)</f>
        <v>0</v>
      </c>
      <c r="BI684" s="204">
        <f>IF(N684="nulová",J684,0)</f>
        <v>0</v>
      </c>
      <c r="BJ684" s="24" t="s">
        <v>80</v>
      </c>
      <c r="BK684" s="204">
        <f>ROUND(I684*H684,2)</f>
        <v>0</v>
      </c>
      <c r="BL684" s="24" t="s">
        <v>252</v>
      </c>
      <c r="BM684" s="24" t="s">
        <v>886</v>
      </c>
    </row>
    <row r="685" spans="2:65" s="12" customFormat="1" ht="13.5">
      <c r="B685" s="216"/>
      <c r="C685" s="217"/>
      <c r="D685" s="207" t="s">
        <v>149</v>
      </c>
      <c r="E685" s="217"/>
      <c r="F685" s="219" t="s">
        <v>887</v>
      </c>
      <c r="G685" s="217"/>
      <c r="H685" s="220">
        <v>0.2</v>
      </c>
      <c r="I685" s="221"/>
      <c r="J685" s="217"/>
      <c r="K685" s="217"/>
      <c r="L685" s="222"/>
      <c r="M685" s="223"/>
      <c r="N685" s="224"/>
      <c r="O685" s="224"/>
      <c r="P685" s="224"/>
      <c r="Q685" s="224"/>
      <c r="R685" s="224"/>
      <c r="S685" s="224"/>
      <c r="T685" s="225"/>
      <c r="AT685" s="226" t="s">
        <v>149</v>
      </c>
      <c r="AU685" s="226" t="s">
        <v>82</v>
      </c>
      <c r="AV685" s="12" t="s">
        <v>82</v>
      </c>
      <c r="AW685" s="12" t="s">
        <v>6</v>
      </c>
      <c r="AX685" s="12" t="s">
        <v>80</v>
      </c>
      <c r="AY685" s="226" t="s">
        <v>140</v>
      </c>
    </row>
    <row r="686" spans="2:65" s="1" customFormat="1" ht="25.5" customHeight="1">
      <c r="B686" s="41"/>
      <c r="C686" s="193" t="s">
        <v>888</v>
      </c>
      <c r="D686" s="193" t="s">
        <v>142</v>
      </c>
      <c r="E686" s="194" t="s">
        <v>889</v>
      </c>
      <c r="F686" s="195" t="s">
        <v>890</v>
      </c>
      <c r="G686" s="196" t="s">
        <v>497</v>
      </c>
      <c r="H686" s="197">
        <v>0.317</v>
      </c>
      <c r="I686" s="198"/>
      <c r="J686" s="199">
        <f>ROUND(I686*H686,2)</f>
        <v>0</v>
      </c>
      <c r="K686" s="195" t="s">
        <v>146</v>
      </c>
      <c r="L686" s="61"/>
      <c r="M686" s="200" t="s">
        <v>23</v>
      </c>
      <c r="N686" s="201" t="s">
        <v>44</v>
      </c>
      <c r="O686" s="42"/>
      <c r="P686" s="202">
        <f>O686*H686</f>
        <v>0</v>
      </c>
      <c r="Q686" s="202">
        <v>0</v>
      </c>
      <c r="R686" s="202">
        <f>Q686*H686</f>
        <v>0</v>
      </c>
      <c r="S686" s="202">
        <v>0</v>
      </c>
      <c r="T686" s="203">
        <f>S686*H686</f>
        <v>0</v>
      </c>
      <c r="AR686" s="24" t="s">
        <v>252</v>
      </c>
      <c r="AT686" s="24" t="s">
        <v>142</v>
      </c>
      <c r="AU686" s="24" t="s">
        <v>82</v>
      </c>
      <c r="AY686" s="24" t="s">
        <v>140</v>
      </c>
      <c r="BE686" s="204">
        <f>IF(N686="základní",J686,0)</f>
        <v>0</v>
      </c>
      <c r="BF686" s="204">
        <f>IF(N686="snížená",J686,0)</f>
        <v>0</v>
      </c>
      <c r="BG686" s="204">
        <f>IF(N686="zákl. přenesená",J686,0)</f>
        <v>0</v>
      </c>
      <c r="BH686" s="204">
        <f>IF(N686="sníž. přenesená",J686,0)</f>
        <v>0</v>
      </c>
      <c r="BI686" s="204">
        <f>IF(N686="nulová",J686,0)</f>
        <v>0</v>
      </c>
      <c r="BJ686" s="24" t="s">
        <v>80</v>
      </c>
      <c r="BK686" s="204">
        <f>ROUND(I686*H686,2)</f>
        <v>0</v>
      </c>
      <c r="BL686" s="24" t="s">
        <v>252</v>
      </c>
      <c r="BM686" s="24" t="s">
        <v>891</v>
      </c>
    </row>
    <row r="687" spans="2:65" s="10" customFormat="1" ht="29.85" customHeight="1">
      <c r="B687" s="177"/>
      <c r="C687" s="178"/>
      <c r="D687" s="179" t="s">
        <v>72</v>
      </c>
      <c r="E687" s="191" t="s">
        <v>892</v>
      </c>
      <c r="F687" s="191" t="s">
        <v>893</v>
      </c>
      <c r="G687" s="178"/>
      <c r="H687" s="178"/>
      <c r="I687" s="181"/>
      <c r="J687" s="192">
        <f>BK687</f>
        <v>0</v>
      </c>
      <c r="K687" s="178"/>
      <c r="L687" s="183"/>
      <c r="M687" s="184"/>
      <c r="N687" s="185"/>
      <c r="O687" s="185"/>
      <c r="P687" s="186">
        <f>SUM(P688:P690)</f>
        <v>0</v>
      </c>
      <c r="Q687" s="185"/>
      <c r="R687" s="186">
        <f>SUM(R688:R690)</f>
        <v>4.4039999999999996E-2</v>
      </c>
      <c r="S687" s="185"/>
      <c r="T687" s="187">
        <f>SUM(T688:T690)</f>
        <v>0</v>
      </c>
      <c r="AR687" s="188" t="s">
        <v>82</v>
      </c>
      <c r="AT687" s="189" t="s">
        <v>72</v>
      </c>
      <c r="AU687" s="189" t="s">
        <v>80</v>
      </c>
      <c r="AY687" s="188" t="s">
        <v>140</v>
      </c>
      <c r="BK687" s="190">
        <f>SUM(BK688:BK690)</f>
        <v>0</v>
      </c>
    </row>
    <row r="688" spans="2:65" s="1" customFormat="1" ht="16.5" customHeight="1">
      <c r="B688" s="41"/>
      <c r="C688" s="193" t="s">
        <v>894</v>
      </c>
      <c r="D688" s="193" t="s">
        <v>142</v>
      </c>
      <c r="E688" s="194" t="s">
        <v>895</v>
      </c>
      <c r="F688" s="195" t="s">
        <v>896</v>
      </c>
      <c r="G688" s="196" t="s">
        <v>613</v>
      </c>
      <c r="H688" s="197">
        <v>2</v>
      </c>
      <c r="I688" s="198"/>
      <c r="J688" s="199">
        <f>ROUND(I688*H688,2)</f>
        <v>0</v>
      </c>
      <c r="K688" s="195" t="s">
        <v>23</v>
      </c>
      <c r="L688" s="61"/>
      <c r="M688" s="200" t="s">
        <v>23</v>
      </c>
      <c r="N688" s="201" t="s">
        <v>44</v>
      </c>
      <c r="O688" s="42"/>
      <c r="P688" s="202">
        <f>O688*H688</f>
        <v>0</v>
      </c>
      <c r="Q688" s="202">
        <v>4.0200000000000001E-3</v>
      </c>
      <c r="R688" s="202">
        <f>Q688*H688</f>
        <v>8.0400000000000003E-3</v>
      </c>
      <c r="S688" s="202">
        <v>0</v>
      </c>
      <c r="T688" s="203">
        <f>S688*H688</f>
        <v>0</v>
      </c>
      <c r="AR688" s="24" t="s">
        <v>252</v>
      </c>
      <c r="AT688" s="24" t="s">
        <v>142</v>
      </c>
      <c r="AU688" s="24" t="s">
        <v>82</v>
      </c>
      <c r="AY688" s="24" t="s">
        <v>140</v>
      </c>
      <c r="BE688" s="204">
        <f>IF(N688="základní",J688,0)</f>
        <v>0</v>
      </c>
      <c r="BF688" s="204">
        <f>IF(N688="snížená",J688,0)</f>
        <v>0</v>
      </c>
      <c r="BG688" s="204">
        <f>IF(N688="zákl. přenesená",J688,0)</f>
        <v>0</v>
      </c>
      <c r="BH688" s="204">
        <f>IF(N688="sníž. přenesená",J688,0)</f>
        <v>0</v>
      </c>
      <c r="BI688" s="204">
        <f>IF(N688="nulová",J688,0)</f>
        <v>0</v>
      </c>
      <c r="BJ688" s="24" t="s">
        <v>80</v>
      </c>
      <c r="BK688" s="204">
        <f>ROUND(I688*H688,2)</f>
        <v>0</v>
      </c>
      <c r="BL688" s="24" t="s">
        <v>252</v>
      </c>
      <c r="BM688" s="24" t="s">
        <v>897</v>
      </c>
    </row>
    <row r="689" spans="2:65" s="1" customFormat="1" ht="27">
      <c r="B689" s="41"/>
      <c r="C689" s="63"/>
      <c r="D689" s="207" t="s">
        <v>549</v>
      </c>
      <c r="E689" s="63"/>
      <c r="F689" s="248" t="s">
        <v>898</v>
      </c>
      <c r="G689" s="63"/>
      <c r="H689" s="63"/>
      <c r="I689" s="164"/>
      <c r="J689" s="63"/>
      <c r="K689" s="63"/>
      <c r="L689" s="61"/>
      <c r="M689" s="249"/>
      <c r="N689" s="42"/>
      <c r="O689" s="42"/>
      <c r="P689" s="42"/>
      <c r="Q689" s="42"/>
      <c r="R689" s="42"/>
      <c r="S689" s="42"/>
      <c r="T689" s="78"/>
      <c r="AT689" s="24" t="s">
        <v>549</v>
      </c>
      <c r="AU689" s="24" t="s">
        <v>82</v>
      </c>
    </row>
    <row r="690" spans="2:65" s="1" customFormat="1" ht="16.5" customHeight="1">
      <c r="B690" s="41"/>
      <c r="C690" s="238" t="s">
        <v>899</v>
      </c>
      <c r="D690" s="238" t="s">
        <v>494</v>
      </c>
      <c r="E690" s="239" t="s">
        <v>900</v>
      </c>
      <c r="F690" s="240" t="s">
        <v>901</v>
      </c>
      <c r="G690" s="241" t="s">
        <v>613</v>
      </c>
      <c r="H690" s="242">
        <v>2</v>
      </c>
      <c r="I690" s="243"/>
      <c r="J690" s="244">
        <f>ROUND(I690*H690,2)</f>
        <v>0</v>
      </c>
      <c r="K690" s="240" t="s">
        <v>23</v>
      </c>
      <c r="L690" s="245"/>
      <c r="M690" s="246" t="s">
        <v>23</v>
      </c>
      <c r="N690" s="247" t="s">
        <v>44</v>
      </c>
      <c r="O690" s="42"/>
      <c r="P690" s="202">
        <f>O690*H690</f>
        <v>0</v>
      </c>
      <c r="Q690" s="202">
        <v>1.7999999999999999E-2</v>
      </c>
      <c r="R690" s="202">
        <f>Q690*H690</f>
        <v>3.5999999999999997E-2</v>
      </c>
      <c r="S690" s="202">
        <v>0</v>
      </c>
      <c r="T690" s="203">
        <f>S690*H690</f>
        <v>0</v>
      </c>
      <c r="AR690" s="24" t="s">
        <v>420</v>
      </c>
      <c r="AT690" s="24" t="s">
        <v>494</v>
      </c>
      <c r="AU690" s="24" t="s">
        <v>82</v>
      </c>
      <c r="AY690" s="24" t="s">
        <v>140</v>
      </c>
      <c r="BE690" s="204">
        <f>IF(N690="základní",J690,0)</f>
        <v>0</v>
      </c>
      <c r="BF690" s="204">
        <f>IF(N690="snížená",J690,0)</f>
        <v>0</v>
      </c>
      <c r="BG690" s="204">
        <f>IF(N690="zákl. přenesená",J690,0)</f>
        <v>0</v>
      </c>
      <c r="BH690" s="204">
        <f>IF(N690="sníž. přenesená",J690,0)</f>
        <v>0</v>
      </c>
      <c r="BI690" s="204">
        <f>IF(N690="nulová",J690,0)</f>
        <v>0</v>
      </c>
      <c r="BJ690" s="24" t="s">
        <v>80</v>
      </c>
      <c r="BK690" s="204">
        <f>ROUND(I690*H690,2)</f>
        <v>0</v>
      </c>
      <c r="BL690" s="24" t="s">
        <v>252</v>
      </c>
      <c r="BM690" s="24" t="s">
        <v>902</v>
      </c>
    </row>
    <row r="691" spans="2:65" s="10" customFormat="1" ht="29.85" customHeight="1">
      <c r="B691" s="177"/>
      <c r="C691" s="178"/>
      <c r="D691" s="179" t="s">
        <v>72</v>
      </c>
      <c r="E691" s="191" t="s">
        <v>903</v>
      </c>
      <c r="F691" s="191" t="s">
        <v>904</v>
      </c>
      <c r="G691" s="178"/>
      <c r="H691" s="178"/>
      <c r="I691" s="181"/>
      <c r="J691" s="192">
        <f>BK691</f>
        <v>0</v>
      </c>
      <c r="K691" s="178"/>
      <c r="L691" s="183"/>
      <c r="M691" s="184"/>
      <c r="N691" s="185"/>
      <c r="O691" s="185"/>
      <c r="P691" s="186">
        <f>SUM(P692:P699)</f>
        <v>0</v>
      </c>
      <c r="Q691" s="185"/>
      <c r="R691" s="186">
        <f>SUM(R692:R699)</f>
        <v>4.8313999999999996E-2</v>
      </c>
      <c r="S691" s="185"/>
      <c r="T691" s="187">
        <f>SUM(T692:T699)</f>
        <v>0</v>
      </c>
      <c r="AR691" s="188" t="s">
        <v>82</v>
      </c>
      <c r="AT691" s="189" t="s">
        <v>72</v>
      </c>
      <c r="AU691" s="189" t="s">
        <v>80</v>
      </c>
      <c r="AY691" s="188" t="s">
        <v>140</v>
      </c>
      <c r="BK691" s="190">
        <f>SUM(BK692:BK699)</f>
        <v>0</v>
      </c>
    </row>
    <row r="692" spans="2:65" s="1" customFormat="1" ht="16.5" customHeight="1">
      <c r="B692" s="41"/>
      <c r="C692" s="193" t="s">
        <v>905</v>
      </c>
      <c r="D692" s="193" t="s">
        <v>142</v>
      </c>
      <c r="E692" s="194" t="s">
        <v>906</v>
      </c>
      <c r="F692" s="195" t="s">
        <v>907</v>
      </c>
      <c r="G692" s="196" t="s">
        <v>199</v>
      </c>
      <c r="H692" s="197">
        <v>345.1</v>
      </c>
      <c r="I692" s="198"/>
      <c r="J692" s="199">
        <f>ROUND(I692*H692,2)</f>
        <v>0</v>
      </c>
      <c r="K692" s="195" t="s">
        <v>908</v>
      </c>
      <c r="L692" s="61"/>
      <c r="M692" s="200" t="s">
        <v>23</v>
      </c>
      <c r="N692" s="201" t="s">
        <v>44</v>
      </c>
      <c r="O692" s="42"/>
      <c r="P692" s="202">
        <f>O692*H692</f>
        <v>0</v>
      </c>
      <c r="Q692" s="202">
        <v>0</v>
      </c>
      <c r="R692" s="202">
        <f>Q692*H692</f>
        <v>0</v>
      </c>
      <c r="S692" s="202">
        <v>0</v>
      </c>
      <c r="T692" s="203">
        <f>S692*H692</f>
        <v>0</v>
      </c>
      <c r="AR692" s="24" t="s">
        <v>252</v>
      </c>
      <c r="AT692" s="24" t="s">
        <v>142</v>
      </c>
      <c r="AU692" s="24" t="s">
        <v>82</v>
      </c>
      <c r="AY692" s="24" t="s">
        <v>140</v>
      </c>
      <c r="BE692" s="204">
        <f>IF(N692="základní",J692,0)</f>
        <v>0</v>
      </c>
      <c r="BF692" s="204">
        <f>IF(N692="snížená",J692,0)</f>
        <v>0</v>
      </c>
      <c r="BG692" s="204">
        <f>IF(N692="zákl. přenesená",J692,0)</f>
        <v>0</v>
      </c>
      <c r="BH692" s="204">
        <f>IF(N692="sníž. přenesená",J692,0)</f>
        <v>0</v>
      </c>
      <c r="BI692" s="204">
        <f>IF(N692="nulová",J692,0)</f>
        <v>0</v>
      </c>
      <c r="BJ692" s="24" t="s">
        <v>80</v>
      </c>
      <c r="BK692" s="204">
        <f>ROUND(I692*H692,2)</f>
        <v>0</v>
      </c>
      <c r="BL692" s="24" t="s">
        <v>252</v>
      </c>
      <c r="BM692" s="24" t="s">
        <v>909</v>
      </c>
    </row>
    <row r="693" spans="2:65" s="1" customFormat="1" ht="27">
      <c r="B693" s="41"/>
      <c r="C693" s="63"/>
      <c r="D693" s="207" t="s">
        <v>549</v>
      </c>
      <c r="E693" s="63"/>
      <c r="F693" s="248" t="s">
        <v>910</v>
      </c>
      <c r="G693" s="63"/>
      <c r="H693" s="63"/>
      <c r="I693" s="164"/>
      <c r="J693" s="63"/>
      <c r="K693" s="63"/>
      <c r="L693" s="61"/>
      <c r="M693" s="249"/>
      <c r="N693" s="42"/>
      <c r="O693" s="42"/>
      <c r="P693" s="42"/>
      <c r="Q693" s="42"/>
      <c r="R693" s="42"/>
      <c r="S693" s="42"/>
      <c r="T693" s="78"/>
      <c r="AT693" s="24" t="s">
        <v>549</v>
      </c>
      <c r="AU693" s="24" t="s">
        <v>82</v>
      </c>
    </row>
    <row r="694" spans="2:65" s="12" customFormat="1" ht="13.5">
      <c r="B694" s="216"/>
      <c r="C694" s="217"/>
      <c r="D694" s="207" t="s">
        <v>149</v>
      </c>
      <c r="E694" s="218" t="s">
        <v>23</v>
      </c>
      <c r="F694" s="219" t="s">
        <v>656</v>
      </c>
      <c r="G694" s="217"/>
      <c r="H694" s="220">
        <v>345.1</v>
      </c>
      <c r="I694" s="221"/>
      <c r="J694" s="217"/>
      <c r="K694" s="217"/>
      <c r="L694" s="222"/>
      <c r="M694" s="223"/>
      <c r="N694" s="224"/>
      <c r="O694" s="224"/>
      <c r="P694" s="224"/>
      <c r="Q694" s="224"/>
      <c r="R694" s="224"/>
      <c r="S694" s="224"/>
      <c r="T694" s="225"/>
      <c r="AT694" s="226" t="s">
        <v>149</v>
      </c>
      <c r="AU694" s="226" t="s">
        <v>82</v>
      </c>
      <c r="AV694" s="12" t="s">
        <v>82</v>
      </c>
      <c r="AW694" s="12" t="s">
        <v>36</v>
      </c>
      <c r="AX694" s="12" t="s">
        <v>80</v>
      </c>
      <c r="AY694" s="226" t="s">
        <v>140</v>
      </c>
    </row>
    <row r="695" spans="2:65" s="1" customFormat="1" ht="16.5" customHeight="1">
      <c r="B695" s="41"/>
      <c r="C695" s="238" t="s">
        <v>911</v>
      </c>
      <c r="D695" s="238" t="s">
        <v>494</v>
      </c>
      <c r="E695" s="239" t="s">
        <v>912</v>
      </c>
      <c r="F695" s="240" t="s">
        <v>913</v>
      </c>
      <c r="G695" s="241" t="s">
        <v>199</v>
      </c>
      <c r="H695" s="242">
        <v>345.1</v>
      </c>
      <c r="I695" s="243"/>
      <c r="J695" s="244">
        <f>ROUND(I695*H695,2)</f>
        <v>0</v>
      </c>
      <c r="K695" s="240" t="s">
        <v>146</v>
      </c>
      <c r="L695" s="245"/>
      <c r="M695" s="246" t="s">
        <v>23</v>
      </c>
      <c r="N695" s="247" t="s">
        <v>44</v>
      </c>
      <c r="O695" s="42"/>
      <c r="P695" s="202">
        <f>O695*H695</f>
        <v>0</v>
      </c>
      <c r="Q695" s="202">
        <v>1.3999999999999999E-4</v>
      </c>
      <c r="R695" s="202">
        <f>Q695*H695</f>
        <v>4.8313999999999996E-2</v>
      </c>
      <c r="S695" s="202">
        <v>0</v>
      </c>
      <c r="T695" s="203">
        <f>S695*H695</f>
        <v>0</v>
      </c>
      <c r="AR695" s="24" t="s">
        <v>420</v>
      </c>
      <c r="AT695" s="24" t="s">
        <v>494</v>
      </c>
      <c r="AU695" s="24" t="s">
        <v>82</v>
      </c>
      <c r="AY695" s="24" t="s">
        <v>140</v>
      </c>
      <c r="BE695" s="204">
        <f>IF(N695="základní",J695,0)</f>
        <v>0</v>
      </c>
      <c r="BF695" s="204">
        <f>IF(N695="snížená",J695,0)</f>
        <v>0</v>
      </c>
      <c r="BG695" s="204">
        <f>IF(N695="zákl. přenesená",J695,0)</f>
        <v>0</v>
      </c>
      <c r="BH695" s="204">
        <f>IF(N695="sníž. přenesená",J695,0)</f>
        <v>0</v>
      </c>
      <c r="BI695" s="204">
        <f>IF(N695="nulová",J695,0)</f>
        <v>0</v>
      </c>
      <c r="BJ695" s="24" t="s">
        <v>80</v>
      </c>
      <c r="BK695" s="204">
        <f>ROUND(I695*H695,2)</f>
        <v>0</v>
      </c>
      <c r="BL695" s="24" t="s">
        <v>252</v>
      </c>
      <c r="BM695" s="24" t="s">
        <v>914</v>
      </c>
    </row>
    <row r="696" spans="2:65" s="1" customFormat="1" ht="27">
      <c r="B696" s="41"/>
      <c r="C696" s="63"/>
      <c r="D696" s="207" t="s">
        <v>549</v>
      </c>
      <c r="E696" s="63"/>
      <c r="F696" s="248" t="s">
        <v>910</v>
      </c>
      <c r="G696" s="63"/>
      <c r="H696" s="63"/>
      <c r="I696" s="164"/>
      <c r="J696" s="63"/>
      <c r="K696" s="63"/>
      <c r="L696" s="61"/>
      <c r="M696" s="249"/>
      <c r="N696" s="42"/>
      <c r="O696" s="42"/>
      <c r="P696" s="42"/>
      <c r="Q696" s="42"/>
      <c r="R696" s="42"/>
      <c r="S696" s="42"/>
      <c r="T696" s="78"/>
      <c r="AT696" s="24" t="s">
        <v>549</v>
      </c>
      <c r="AU696" s="24" t="s">
        <v>82</v>
      </c>
    </row>
    <row r="697" spans="2:65" s="12" customFormat="1" ht="13.5">
      <c r="B697" s="216"/>
      <c r="C697" s="217"/>
      <c r="D697" s="207" t="s">
        <v>149</v>
      </c>
      <c r="E697" s="218" t="s">
        <v>23</v>
      </c>
      <c r="F697" s="219" t="s">
        <v>656</v>
      </c>
      <c r="G697" s="217"/>
      <c r="H697" s="220">
        <v>345.1</v>
      </c>
      <c r="I697" s="221"/>
      <c r="J697" s="217"/>
      <c r="K697" s="217"/>
      <c r="L697" s="222"/>
      <c r="M697" s="223"/>
      <c r="N697" s="224"/>
      <c r="O697" s="224"/>
      <c r="P697" s="224"/>
      <c r="Q697" s="224"/>
      <c r="R697" s="224"/>
      <c r="S697" s="224"/>
      <c r="T697" s="225"/>
      <c r="AT697" s="226" t="s">
        <v>149</v>
      </c>
      <c r="AU697" s="226" t="s">
        <v>82</v>
      </c>
      <c r="AV697" s="12" t="s">
        <v>82</v>
      </c>
      <c r="AW697" s="12" t="s">
        <v>36</v>
      </c>
      <c r="AX697" s="12" t="s">
        <v>80</v>
      </c>
      <c r="AY697" s="226" t="s">
        <v>140</v>
      </c>
    </row>
    <row r="698" spans="2:65" s="1" customFormat="1" ht="16.5" customHeight="1">
      <c r="B698" s="41"/>
      <c r="C698" s="193" t="s">
        <v>915</v>
      </c>
      <c r="D698" s="193" t="s">
        <v>142</v>
      </c>
      <c r="E698" s="194" t="s">
        <v>916</v>
      </c>
      <c r="F698" s="195" t="s">
        <v>917</v>
      </c>
      <c r="G698" s="196" t="s">
        <v>613</v>
      </c>
      <c r="H698" s="197">
        <v>1</v>
      </c>
      <c r="I698" s="198"/>
      <c r="J698" s="199">
        <f>ROUND(I698*H698,2)</f>
        <v>0</v>
      </c>
      <c r="K698" s="195" t="s">
        <v>23</v>
      </c>
      <c r="L698" s="61"/>
      <c r="M698" s="200" t="s">
        <v>23</v>
      </c>
      <c r="N698" s="201" t="s">
        <v>44</v>
      </c>
      <c r="O698" s="42"/>
      <c r="P698" s="202">
        <f>O698*H698</f>
        <v>0</v>
      </c>
      <c r="Q698" s="202">
        <v>0</v>
      </c>
      <c r="R698" s="202">
        <f>Q698*H698</f>
        <v>0</v>
      </c>
      <c r="S698" s="202">
        <v>0</v>
      </c>
      <c r="T698" s="203">
        <f>S698*H698</f>
        <v>0</v>
      </c>
      <c r="AR698" s="24" t="s">
        <v>147</v>
      </c>
      <c r="AT698" s="24" t="s">
        <v>142</v>
      </c>
      <c r="AU698" s="24" t="s">
        <v>82</v>
      </c>
      <c r="AY698" s="24" t="s">
        <v>140</v>
      </c>
      <c r="BE698" s="204">
        <f>IF(N698="základní",J698,0)</f>
        <v>0</v>
      </c>
      <c r="BF698" s="204">
        <f>IF(N698="snížená",J698,0)</f>
        <v>0</v>
      </c>
      <c r="BG698" s="204">
        <f>IF(N698="zákl. přenesená",J698,0)</f>
        <v>0</v>
      </c>
      <c r="BH698" s="204">
        <f>IF(N698="sníž. přenesená",J698,0)</f>
        <v>0</v>
      </c>
      <c r="BI698" s="204">
        <f>IF(N698="nulová",J698,0)</f>
        <v>0</v>
      </c>
      <c r="BJ698" s="24" t="s">
        <v>80</v>
      </c>
      <c r="BK698" s="204">
        <f>ROUND(I698*H698,2)</f>
        <v>0</v>
      </c>
      <c r="BL698" s="24" t="s">
        <v>147</v>
      </c>
      <c r="BM698" s="24" t="s">
        <v>918</v>
      </c>
    </row>
    <row r="699" spans="2:65" s="1" customFormat="1" ht="16.5" customHeight="1">
      <c r="B699" s="41"/>
      <c r="C699" s="193" t="s">
        <v>919</v>
      </c>
      <c r="D699" s="193" t="s">
        <v>142</v>
      </c>
      <c r="E699" s="194" t="s">
        <v>920</v>
      </c>
      <c r="F699" s="195" t="s">
        <v>921</v>
      </c>
      <c r="G699" s="196" t="s">
        <v>613</v>
      </c>
      <c r="H699" s="197">
        <v>1</v>
      </c>
      <c r="I699" s="198"/>
      <c r="J699" s="199">
        <f>ROUND(I699*H699,2)</f>
        <v>0</v>
      </c>
      <c r="K699" s="195" t="s">
        <v>23</v>
      </c>
      <c r="L699" s="61"/>
      <c r="M699" s="200" t="s">
        <v>23</v>
      </c>
      <c r="N699" s="250" t="s">
        <v>44</v>
      </c>
      <c r="O699" s="251"/>
      <c r="P699" s="252">
        <f>O699*H699</f>
        <v>0</v>
      </c>
      <c r="Q699" s="252">
        <v>0</v>
      </c>
      <c r="R699" s="252">
        <f>Q699*H699</f>
        <v>0</v>
      </c>
      <c r="S699" s="252">
        <v>0</v>
      </c>
      <c r="T699" s="253">
        <f>S699*H699</f>
        <v>0</v>
      </c>
      <c r="AR699" s="24" t="s">
        <v>147</v>
      </c>
      <c r="AT699" s="24" t="s">
        <v>142</v>
      </c>
      <c r="AU699" s="24" t="s">
        <v>82</v>
      </c>
      <c r="AY699" s="24" t="s">
        <v>140</v>
      </c>
      <c r="BE699" s="204">
        <f>IF(N699="základní",J699,0)</f>
        <v>0</v>
      </c>
      <c r="BF699" s="204">
        <f>IF(N699="snížená",J699,0)</f>
        <v>0</v>
      </c>
      <c r="BG699" s="204">
        <f>IF(N699="zákl. přenesená",J699,0)</f>
        <v>0</v>
      </c>
      <c r="BH699" s="204">
        <f>IF(N699="sníž. přenesená",J699,0)</f>
        <v>0</v>
      </c>
      <c r="BI699" s="204">
        <f>IF(N699="nulová",J699,0)</f>
        <v>0</v>
      </c>
      <c r="BJ699" s="24" t="s">
        <v>80</v>
      </c>
      <c r="BK699" s="204">
        <f>ROUND(I699*H699,2)</f>
        <v>0</v>
      </c>
      <c r="BL699" s="24" t="s">
        <v>147</v>
      </c>
      <c r="BM699" s="24" t="s">
        <v>922</v>
      </c>
    </row>
    <row r="700" spans="2:65" s="1" customFormat="1" ht="6.95" customHeight="1">
      <c r="B700" s="56"/>
      <c r="C700" s="57"/>
      <c r="D700" s="57"/>
      <c r="E700" s="57"/>
      <c r="F700" s="57"/>
      <c r="G700" s="57"/>
      <c r="H700" s="57"/>
      <c r="I700" s="140"/>
      <c r="J700" s="57"/>
      <c r="K700" s="57"/>
      <c r="L700" s="61"/>
    </row>
  </sheetData>
  <sheetProtection algorithmName="SHA-512" hashValue="ONMOthsQvKOUpaCUmjuXKBzWT62aNt21K8rBCVuLGZisCqiF75YdM3ULBzivAvpy8tDfyZVdfbCQeuH2orRzAQ==" saltValue="7cfu1ROeUPM2f4oZLdFgfB5LE21O8RDev1b6VNZLIjKT+TqYnkGq5lLC5kTL30Xznwv+IVtyX7MRnhRzTFYMYQ==" spinCount="100000" sheet="1" objects="1" scenarios="1" formatColumns="0" formatRows="0" autoFilter="0"/>
  <autoFilter ref="C87:K699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93</v>
      </c>
      <c r="G1" s="389" t="s">
        <v>94</v>
      </c>
      <c r="H1" s="389"/>
      <c r="I1" s="115"/>
      <c r="J1" s="114" t="s">
        <v>95</v>
      </c>
      <c r="K1" s="113" t="s">
        <v>96</v>
      </c>
      <c r="L1" s="114" t="s">
        <v>97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4" t="s">
        <v>84</v>
      </c>
      <c r="AZ2" s="116" t="s">
        <v>101</v>
      </c>
      <c r="BA2" s="116" t="s">
        <v>102</v>
      </c>
      <c r="BB2" s="116" t="s">
        <v>23</v>
      </c>
      <c r="BC2" s="116" t="s">
        <v>923</v>
      </c>
      <c r="BD2" s="116" t="s">
        <v>82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82</v>
      </c>
    </row>
    <row r="4" spans="1:70" ht="36.950000000000003" customHeight="1">
      <c r="B4" s="28"/>
      <c r="C4" s="29"/>
      <c r="D4" s="30" t="s">
        <v>104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1:70" ht="16.5" customHeight="1">
      <c r="B7" s="28"/>
      <c r="C7" s="29"/>
      <c r="D7" s="29"/>
      <c r="E7" s="381" t="str">
        <f>'Rekapitulace stavby'!K6</f>
        <v>Kanalizace Kolín - Zibohlavy</v>
      </c>
      <c r="F7" s="382"/>
      <c r="G7" s="382"/>
      <c r="H7" s="382"/>
      <c r="I7" s="118"/>
      <c r="J7" s="29"/>
      <c r="K7" s="31"/>
    </row>
    <row r="8" spans="1:70" s="1" customFormat="1">
      <c r="B8" s="41"/>
      <c r="C8" s="42"/>
      <c r="D8" s="37" t="s">
        <v>105</v>
      </c>
      <c r="E8" s="42"/>
      <c r="F8" s="42"/>
      <c r="G8" s="42"/>
      <c r="H8" s="42"/>
      <c r="I8" s="119"/>
      <c r="J8" s="42"/>
      <c r="K8" s="45"/>
    </row>
    <row r="9" spans="1:70" s="1" customFormat="1" ht="36.950000000000003" customHeight="1">
      <c r="B9" s="41"/>
      <c r="C9" s="42"/>
      <c r="D9" s="42"/>
      <c r="E9" s="383" t="s">
        <v>924</v>
      </c>
      <c r="F9" s="384"/>
      <c r="G9" s="384"/>
      <c r="H9" s="384"/>
      <c r="I9" s="119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0" t="s">
        <v>22</v>
      </c>
      <c r="J11" s="35" t="s">
        <v>23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20" t="s">
        <v>26</v>
      </c>
      <c r="J12" s="121" t="str">
        <f>'Rekapitulace stavby'!AN8</f>
        <v>8. 1. 2018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20" t="s">
        <v>29</v>
      </c>
      <c r="J14" s="35" t="s">
        <v>23</v>
      </c>
      <c r="K14" s="45"/>
    </row>
    <row r="15" spans="1:70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20" t="s">
        <v>31</v>
      </c>
      <c r="J15" s="35" t="s">
        <v>23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20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20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20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9"/>
      <c r="J23" s="42"/>
      <c r="K23" s="45"/>
    </row>
    <row r="24" spans="2:11" s="6" customFormat="1" ht="16.5" customHeight="1">
      <c r="B24" s="122"/>
      <c r="C24" s="123"/>
      <c r="D24" s="123"/>
      <c r="E24" s="370" t="s">
        <v>23</v>
      </c>
      <c r="F24" s="370"/>
      <c r="G24" s="370"/>
      <c r="H24" s="370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39</v>
      </c>
      <c r="E27" s="42"/>
      <c r="F27" s="42"/>
      <c r="G27" s="42"/>
      <c r="H27" s="42"/>
      <c r="I27" s="119"/>
      <c r="J27" s="129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30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1">
        <f>ROUND(SUM(BE86:BE514), 2)</f>
        <v>0</v>
      </c>
      <c r="G30" s="42"/>
      <c r="H30" s="42"/>
      <c r="I30" s="132">
        <v>0.21</v>
      </c>
      <c r="J30" s="131">
        <f>ROUND(ROUND((SUM(BE86:BE514)),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1">
        <f>ROUND(SUM(BF86:BF514), 2)</f>
        <v>0</v>
      </c>
      <c r="G31" s="42"/>
      <c r="H31" s="42"/>
      <c r="I31" s="132">
        <v>0.15</v>
      </c>
      <c r="J31" s="131">
        <f>ROUND(ROUND((SUM(BF86:BF514)),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46</v>
      </c>
      <c r="F32" s="131">
        <f>ROUND(SUM(BG86:BG514), 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47</v>
      </c>
      <c r="F33" s="131">
        <f>ROUND(SUM(BH86:BH514), 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48</v>
      </c>
      <c r="F34" s="131">
        <f>ROUND(SUM(BI86:BI514), 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49</v>
      </c>
      <c r="E36" s="79"/>
      <c r="F36" s="79"/>
      <c r="G36" s="135" t="s">
        <v>50</v>
      </c>
      <c r="H36" s="136" t="s">
        <v>51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0000000000003" customHeight="1">
      <c r="B42" s="41"/>
      <c r="C42" s="30" t="s">
        <v>107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16.5" customHeight="1">
      <c r="B45" s="41"/>
      <c r="C45" s="42"/>
      <c r="D45" s="42"/>
      <c r="E45" s="381" t="str">
        <f>E7</f>
        <v>Kanalizace Kolín - Zibohlavy</v>
      </c>
      <c r="F45" s="382"/>
      <c r="G45" s="382"/>
      <c r="H45" s="382"/>
      <c r="I45" s="119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17.25" customHeight="1">
      <c r="B47" s="41"/>
      <c r="C47" s="42"/>
      <c r="D47" s="42"/>
      <c r="E47" s="383" t="str">
        <f>E9</f>
        <v>ZobohKanalVedlStok - Kanalizace Kolín - Zibohlavy</v>
      </c>
      <c r="F47" s="384"/>
      <c r="G47" s="384"/>
      <c r="H47" s="384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Zibohlavy</v>
      </c>
      <c r="G49" s="42"/>
      <c r="H49" s="42"/>
      <c r="I49" s="120" t="s">
        <v>26</v>
      </c>
      <c r="J49" s="121" t="str">
        <f>IF(J12="","",J12)</f>
        <v>8. 1. 2018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Město Kolín</v>
      </c>
      <c r="G51" s="42"/>
      <c r="H51" s="42"/>
      <c r="I51" s="120" t="s">
        <v>34</v>
      </c>
      <c r="J51" s="370" t="str">
        <f>E21</f>
        <v>VODOS Kolín s.r.o.</v>
      </c>
      <c r="K51" s="45"/>
    </row>
    <row r="52" spans="2:47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9"/>
      <c r="J52" s="385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47" s="1" customFormat="1" ht="29.25" customHeight="1">
      <c r="B54" s="41"/>
      <c r="C54" s="145" t="s">
        <v>108</v>
      </c>
      <c r="D54" s="133"/>
      <c r="E54" s="133"/>
      <c r="F54" s="133"/>
      <c r="G54" s="133"/>
      <c r="H54" s="133"/>
      <c r="I54" s="146"/>
      <c r="J54" s="147" t="s">
        <v>109</v>
      </c>
      <c r="K54" s="148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110</v>
      </c>
      <c r="D56" s="42"/>
      <c r="E56" s="42"/>
      <c r="F56" s="42"/>
      <c r="G56" s="42"/>
      <c r="H56" s="42"/>
      <c r="I56" s="119"/>
      <c r="J56" s="129">
        <f>J86</f>
        <v>0</v>
      </c>
      <c r="K56" s="45"/>
      <c r="AU56" s="24" t="s">
        <v>111</v>
      </c>
    </row>
    <row r="57" spans="2:47" s="7" customFormat="1" ht="24.95" customHeight="1">
      <c r="B57" s="150"/>
      <c r="C57" s="151"/>
      <c r="D57" s="152" t="s">
        <v>112</v>
      </c>
      <c r="E57" s="153"/>
      <c r="F57" s="153"/>
      <c r="G57" s="153"/>
      <c r="H57" s="153"/>
      <c r="I57" s="154"/>
      <c r="J57" s="155">
        <f>J87</f>
        <v>0</v>
      </c>
      <c r="K57" s="156"/>
    </row>
    <row r="58" spans="2:47" s="8" customFormat="1" ht="19.899999999999999" customHeight="1">
      <c r="B58" s="157"/>
      <c r="C58" s="158"/>
      <c r="D58" s="159" t="s">
        <v>113</v>
      </c>
      <c r="E58" s="160"/>
      <c r="F58" s="160"/>
      <c r="G58" s="160"/>
      <c r="H58" s="160"/>
      <c r="I58" s="161"/>
      <c r="J58" s="162">
        <f>J88</f>
        <v>0</v>
      </c>
      <c r="K58" s="163"/>
    </row>
    <row r="59" spans="2:47" s="8" customFormat="1" ht="19.899999999999999" customHeight="1">
      <c r="B59" s="157"/>
      <c r="C59" s="158"/>
      <c r="D59" s="159" t="s">
        <v>114</v>
      </c>
      <c r="E59" s="160"/>
      <c r="F59" s="160"/>
      <c r="G59" s="160"/>
      <c r="H59" s="160"/>
      <c r="I59" s="161"/>
      <c r="J59" s="162">
        <f>J376</f>
        <v>0</v>
      </c>
      <c r="K59" s="163"/>
    </row>
    <row r="60" spans="2:47" s="8" customFormat="1" ht="19.899999999999999" customHeight="1">
      <c r="B60" s="157"/>
      <c r="C60" s="158"/>
      <c r="D60" s="159" t="s">
        <v>115</v>
      </c>
      <c r="E60" s="160"/>
      <c r="F60" s="160"/>
      <c r="G60" s="160"/>
      <c r="H60" s="160"/>
      <c r="I60" s="161"/>
      <c r="J60" s="162">
        <f>J381</f>
        <v>0</v>
      </c>
      <c r="K60" s="163"/>
    </row>
    <row r="61" spans="2:47" s="8" customFormat="1" ht="19.899999999999999" customHeight="1">
      <c r="B61" s="157"/>
      <c r="C61" s="158"/>
      <c r="D61" s="159" t="s">
        <v>116</v>
      </c>
      <c r="E61" s="160"/>
      <c r="F61" s="160"/>
      <c r="G61" s="160"/>
      <c r="H61" s="160"/>
      <c r="I61" s="161"/>
      <c r="J61" s="162">
        <f>J404</f>
        <v>0</v>
      </c>
      <c r="K61" s="163"/>
    </row>
    <row r="62" spans="2:47" s="8" customFormat="1" ht="19.899999999999999" customHeight="1">
      <c r="B62" s="157"/>
      <c r="C62" s="158"/>
      <c r="D62" s="159" t="s">
        <v>117</v>
      </c>
      <c r="E62" s="160"/>
      <c r="F62" s="160"/>
      <c r="G62" s="160"/>
      <c r="H62" s="160"/>
      <c r="I62" s="161"/>
      <c r="J62" s="162">
        <f>J446</f>
        <v>0</v>
      </c>
      <c r="K62" s="163"/>
    </row>
    <row r="63" spans="2:47" s="8" customFormat="1" ht="19.899999999999999" customHeight="1">
      <c r="B63" s="157"/>
      <c r="C63" s="158"/>
      <c r="D63" s="159" t="s">
        <v>118</v>
      </c>
      <c r="E63" s="160"/>
      <c r="F63" s="160"/>
      <c r="G63" s="160"/>
      <c r="H63" s="160"/>
      <c r="I63" s="161"/>
      <c r="J63" s="162">
        <f>J483</f>
        <v>0</v>
      </c>
      <c r="K63" s="163"/>
    </row>
    <row r="64" spans="2:47" s="8" customFormat="1" ht="14.85" customHeight="1">
      <c r="B64" s="157"/>
      <c r="C64" s="158"/>
      <c r="D64" s="159" t="s">
        <v>119</v>
      </c>
      <c r="E64" s="160"/>
      <c r="F64" s="160"/>
      <c r="G64" s="160"/>
      <c r="H64" s="160"/>
      <c r="I64" s="161"/>
      <c r="J64" s="162">
        <f>J497</f>
        <v>0</v>
      </c>
      <c r="K64" s="163"/>
    </row>
    <row r="65" spans="2:12" s="7" customFormat="1" ht="24.95" customHeight="1">
      <c r="B65" s="150"/>
      <c r="C65" s="151"/>
      <c r="D65" s="152" t="s">
        <v>120</v>
      </c>
      <c r="E65" s="153"/>
      <c r="F65" s="153"/>
      <c r="G65" s="153"/>
      <c r="H65" s="153"/>
      <c r="I65" s="154"/>
      <c r="J65" s="155">
        <f>J504</f>
        <v>0</v>
      </c>
      <c r="K65" s="156"/>
    </row>
    <row r="66" spans="2:12" s="8" customFormat="1" ht="19.899999999999999" customHeight="1">
      <c r="B66" s="157"/>
      <c r="C66" s="158"/>
      <c r="D66" s="159" t="s">
        <v>121</v>
      </c>
      <c r="E66" s="160"/>
      <c r="F66" s="160"/>
      <c r="G66" s="160"/>
      <c r="H66" s="160"/>
      <c r="I66" s="161"/>
      <c r="J66" s="162">
        <f>J505</f>
        <v>0</v>
      </c>
      <c r="K66" s="163"/>
    </row>
    <row r="67" spans="2:12" s="1" customFormat="1" ht="21.75" customHeight="1">
      <c r="B67" s="41"/>
      <c r="C67" s="42"/>
      <c r="D67" s="42"/>
      <c r="E67" s="42"/>
      <c r="F67" s="42"/>
      <c r="G67" s="42"/>
      <c r="H67" s="42"/>
      <c r="I67" s="119"/>
      <c r="J67" s="42"/>
      <c r="K67" s="4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40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3"/>
      <c r="J72" s="60"/>
      <c r="K72" s="60"/>
      <c r="L72" s="61"/>
    </row>
    <row r="73" spans="2:12" s="1" customFormat="1" ht="36.950000000000003" customHeight="1">
      <c r="B73" s="41"/>
      <c r="C73" s="62" t="s">
        <v>124</v>
      </c>
      <c r="D73" s="63"/>
      <c r="E73" s="63"/>
      <c r="F73" s="63"/>
      <c r="G73" s="63"/>
      <c r="H73" s="63"/>
      <c r="I73" s="164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4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4"/>
      <c r="J75" s="63"/>
      <c r="K75" s="63"/>
      <c r="L75" s="61"/>
    </row>
    <row r="76" spans="2:12" s="1" customFormat="1" ht="16.5" customHeight="1">
      <c r="B76" s="41"/>
      <c r="C76" s="63"/>
      <c r="D76" s="63"/>
      <c r="E76" s="386" t="str">
        <f>E7</f>
        <v>Kanalizace Kolín - Zibohlavy</v>
      </c>
      <c r="F76" s="387"/>
      <c r="G76" s="387"/>
      <c r="H76" s="387"/>
      <c r="I76" s="164"/>
      <c r="J76" s="63"/>
      <c r="K76" s="63"/>
      <c r="L76" s="61"/>
    </row>
    <row r="77" spans="2:12" s="1" customFormat="1" ht="14.45" customHeight="1">
      <c r="B77" s="41"/>
      <c r="C77" s="65" t="s">
        <v>105</v>
      </c>
      <c r="D77" s="63"/>
      <c r="E77" s="63"/>
      <c r="F77" s="63"/>
      <c r="G77" s="63"/>
      <c r="H77" s="63"/>
      <c r="I77" s="164"/>
      <c r="J77" s="63"/>
      <c r="K77" s="63"/>
      <c r="L77" s="61"/>
    </row>
    <row r="78" spans="2:12" s="1" customFormat="1" ht="17.25" customHeight="1">
      <c r="B78" s="41"/>
      <c r="C78" s="63"/>
      <c r="D78" s="63"/>
      <c r="E78" s="377" t="str">
        <f>E9</f>
        <v>ZobohKanalVedlStok - Kanalizace Kolín - Zibohlavy</v>
      </c>
      <c r="F78" s="388"/>
      <c r="G78" s="388"/>
      <c r="H78" s="388"/>
      <c r="I78" s="164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4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65" t="str">
        <f>F12</f>
        <v>Zibohlavy</v>
      </c>
      <c r="G80" s="63"/>
      <c r="H80" s="63"/>
      <c r="I80" s="166" t="s">
        <v>26</v>
      </c>
      <c r="J80" s="73" t="str">
        <f>IF(J12="","",J12)</f>
        <v>8. 1. 2018</v>
      </c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64"/>
      <c r="J81" s="63"/>
      <c r="K81" s="63"/>
      <c r="L81" s="61"/>
    </row>
    <row r="82" spans="2:65" s="1" customFormat="1">
      <c r="B82" s="41"/>
      <c r="C82" s="65" t="s">
        <v>28</v>
      </c>
      <c r="D82" s="63"/>
      <c r="E82" s="63"/>
      <c r="F82" s="165" t="str">
        <f>E15</f>
        <v>Město Kolín</v>
      </c>
      <c r="G82" s="63"/>
      <c r="H82" s="63"/>
      <c r="I82" s="166" t="s">
        <v>34</v>
      </c>
      <c r="J82" s="165" t="str">
        <f>E21</f>
        <v>VODOS Kolín s.r.o.</v>
      </c>
      <c r="K82" s="63"/>
      <c r="L82" s="61"/>
    </row>
    <row r="83" spans="2:65" s="1" customFormat="1" ht="14.45" customHeight="1">
      <c r="B83" s="41"/>
      <c r="C83" s="65" t="s">
        <v>32</v>
      </c>
      <c r="D83" s="63"/>
      <c r="E83" s="63"/>
      <c r="F83" s="165" t="str">
        <f>IF(E18="","",E18)</f>
        <v/>
      </c>
      <c r="G83" s="63"/>
      <c r="H83" s="63"/>
      <c r="I83" s="164"/>
      <c r="J83" s="63"/>
      <c r="K83" s="63"/>
      <c r="L83" s="61"/>
    </row>
    <row r="84" spans="2:65" s="1" customFormat="1" ht="10.35" customHeight="1">
      <c r="B84" s="41"/>
      <c r="C84" s="63"/>
      <c r="D84" s="63"/>
      <c r="E84" s="63"/>
      <c r="F84" s="63"/>
      <c r="G84" s="63"/>
      <c r="H84" s="63"/>
      <c r="I84" s="164"/>
      <c r="J84" s="63"/>
      <c r="K84" s="63"/>
      <c r="L84" s="61"/>
    </row>
    <row r="85" spans="2:65" s="9" customFormat="1" ht="29.25" customHeight="1">
      <c r="B85" s="167"/>
      <c r="C85" s="168" t="s">
        <v>125</v>
      </c>
      <c r="D85" s="169" t="s">
        <v>58</v>
      </c>
      <c r="E85" s="169" t="s">
        <v>54</v>
      </c>
      <c r="F85" s="169" t="s">
        <v>126</v>
      </c>
      <c r="G85" s="169" t="s">
        <v>127</v>
      </c>
      <c r="H85" s="169" t="s">
        <v>128</v>
      </c>
      <c r="I85" s="170" t="s">
        <v>129</v>
      </c>
      <c r="J85" s="169" t="s">
        <v>109</v>
      </c>
      <c r="K85" s="171" t="s">
        <v>130</v>
      </c>
      <c r="L85" s="172"/>
      <c r="M85" s="81" t="s">
        <v>131</v>
      </c>
      <c r="N85" s="82" t="s">
        <v>43</v>
      </c>
      <c r="O85" s="82" t="s">
        <v>132</v>
      </c>
      <c r="P85" s="82" t="s">
        <v>133</v>
      </c>
      <c r="Q85" s="82" t="s">
        <v>134</v>
      </c>
      <c r="R85" s="82" t="s">
        <v>135</v>
      </c>
      <c r="S85" s="82" t="s">
        <v>136</v>
      </c>
      <c r="T85" s="83" t="s">
        <v>137</v>
      </c>
    </row>
    <row r="86" spans="2:65" s="1" customFormat="1" ht="29.25" customHeight="1">
      <c r="B86" s="41"/>
      <c r="C86" s="87" t="s">
        <v>110</v>
      </c>
      <c r="D86" s="63"/>
      <c r="E86" s="63"/>
      <c r="F86" s="63"/>
      <c r="G86" s="63"/>
      <c r="H86" s="63"/>
      <c r="I86" s="164"/>
      <c r="J86" s="173">
        <f>BK86</f>
        <v>0</v>
      </c>
      <c r="K86" s="63"/>
      <c r="L86" s="61"/>
      <c r="M86" s="84"/>
      <c r="N86" s="85"/>
      <c r="O86" s="85"/>
      <c r="P86" s="174">
        <f>P87+P504</f>
        <v>0</v>
      </c>
      <c r="Q86" s="85"/>
      <c r="R86" s="174">
        <f>R87+R504</f>
        <v>5553.8246714799998</v>
      </c>
      <c r="S86" s="85"/>
      <c r="T86" s="175">
        <f>T87+T504</f>
        <v>739.59190000000001</v>
      </c>
      <c r="AT86" s="24" t="s">
        <v>72</v>
      </c>
      <c r="AU86" s="24" t="s">
        <v>111</v>
      </c>
      <c r="BK86" s="176">
        <f>BK87+BK504</f>
        <v>0</v>
      </c>
    </row>
    <row r="87" spans="2:65" s="10" customFormat="1" ht="37.35" customHeight="1">
      <c r="B87" s="177"/>
      <c r="C87" s="178"/>
      <c r="D87" s="179" t="s">
        <v>72</v>
      </c>
      <c r="E87" s="180" t="s">
        <v>138</v>
      </c>
      <c r="F87" s="180" t="s">
        <v>139</v>
      </c>
      <c r="G87" s="178"/>
      <c r="H87" s="178"/>
      <c r="I87" s="181"/>
      <c r="J87" s="182">
        <f>BK87</f>
        <v>0</v>
      </c>
      <c r="K87" s="178"/>
      <c r="L87" s="183"/>
      <c r="M87" s="184"/>
      <c r="N87" s="185"/>
      <c r="O87" s="185"/>
      <c r="P87" s="186">
        <f>P88+P376+P381+P404+P446+P483</f>
        <v>0</v>
      </c>
      <c r="Q87" s="185"/>
      <c r="R87" s="186">
        <f>R88+R376+R381+R404+R446+R483</f>
        <v>5553.5066714799996</v>
      </c>
      <c r="S87" s="185"/>
      <c r="T87" s="187">
        <f>T88+T376+T381+T404+T446+T483</f>
        <v>739.59190000000001</v>
      </c>
      <c r="AR87" s="188" t="s">
        <v>80</v>
      </c>
      <c r="AT87" s="189" t="s">
        <v>72</v>
      </c>
      <c r="AU87" s="189" t="s">
        <v>73</v>
      </c>
      <c r="AY87" s="188" t="s">
        <v>140</v>
      </c>
      <c r="BK87" s="190">
        <f>BK88+BK376+BK381+BK404+BK446+BK483</f>
        <v>0</v>
      </c>
    </row>
    <row r="88" spans="2:65" s="10" customFormat="1" ht="19.899999999999999" customHeight="1">
      <c r="B88" s="177"/>
      <c r="C88" s="178"/>
      <c r="D88" s="179" t="s">
        <v>72</v>
      </c>
      <c r="E88" s="191" t="s">
        <v>80</v>
      </c>
      <c r="F88" s="191" t="s">
        <v>141</v>
      </c>
      <c r="G88" s="178"/>
      <c r="H88" s="178"/>
      <c r="I88" s="181"/>
      <c r="J88" s="192">
        <f>BK88</f>
        <v>0</v>
      </c>
      <c r="K88" s="178"/>
      <c r="L88" s="183"/>
      <c r="M88" s="184"/>
      <c r="N88" s="185"/>
      <c r="O88" s="185"/>
      <c r="P88" s="186">
        <f>SUM(P89:P375)</f>
        <v>0</v>
      </c>
      <c r="Q88" s="185"/>
      <c r="R88" s="186">
        <f>SUM(R89:R375)</f>
        <v>4534.6453506799999</v>
      </c>
      <c r="S88" s="185"/>
      <c r="T88" s="187">
        <f>SUM(T89:T375)</f>
        <v>739.59190000000001</v>
      </c>
      <c r="AR88" s="188" t="s">
        <v>80</v>
      </c>
      <c r="AT88" s="189" t="s">
        <v>72</v>
      </c>
      <c r="AU88" s="189" t="s">
        <v>80</v>
      </c>
      <c r="AY88" s="188" t="s">
        <v>140</v>
      </c>
      <c r="BK88" s="190">
        <f>SUM(BK89:BK375)</f>
        <v>0</v>
      </c>
    </row>
    <row r="89" spans="2:65" s="1" customFormat="1" ht="38.25" customHeight="1">
      <c r="B89" s="41"/>
      <c r="C89" s="193" t="s">
        <v>80</v>
      </c>
      <c r="D89" s="193" t="s">
        <v>142</v>
      </c>
      <c r="E89" s="194" t="s">
        <v>925</v>
      </c>
      <c r="F89" s="195" t="s">
        <v>926</v>
      </c>
      <c r="G89" s="196" t="s">
        <v>145</v>
      </c>
      <c r="H89" s="197">
        <v>1134.0999999999999</v>
      </c>
      <c r="I89" s="198"/>
      <c r="J89" s="199">
        <f>ROUND(I89*H89,2)</f>
        <v>0</v>
      </c>
      <c r="K89" s="195" t="s">
        <v>146</v>
      </c>
      <c r="L89" s="61"/>
      <c r="M89" s="200" t="s">
        <v>23</v>
      </c>
      <c r="N89" s="201" t="s">
        <v>44</v>
      </c>
      <c r="O89" s="42"/>
      <c r="P89" s="202">
        <f>O89*H89</f>
        <v>0</v>
      </c>
      <c r="Q89" s="202">
        <v>0</v>
      </c>
      <c r="R89" s="202">
        <f>Q89*H89</f>
        <v>0</v>
      </c>
      <c r="S89" s="202">
        <v>0.17</v>
      </c>
      <c r="T89" s="203">
        <f>S89*H89</f>
        <v>192.797</v>
      </c>
      <c r="AR89" s="24" t="s">
        <v>147</v>
      </c>
      <c r="AT89" s="24" t="s">
        <v>142</v>
      </c>
      <c r="AU89" s="24" t="s">
        <v>82</v>
      </c>
      <c r="AY89" s="24" t="s">
        <v>140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80</v>
      </c>
      <c r="BK89" s="204">
        <f>ROUND(I89*H89,2)</f>
        <v>0</v>
      </c>
      <c r="BL89" s="24" t="s">
        <v>147</v>
      </c>
      <c r="BM89" s="24" t="s">
        <v>927</v>
      </c>
    </row>
    <row r="90" spans="2:65" s="11" customFormat="1" ht="13.5">
      <c r="B90" s="205"/>
      <c r="C90" s="206"/>
      <c r="D90" s="207" t="s">
        <v>149</v>
      </c>
      <c r="E90" s="208" t="s">
        <v>23</v>
      </c>
      <c r="F90" s="209" t="s">
        <v>150</v>
      </c>
      <c r="G90" s="206"/>
      <c r="H90" s="208" t="s">
        <v>23</v>
      </c>
      <c r="I90" s="210"/>
      <c r="J90" s="206"/>
      <c r="K90" s="206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149</v>
      </c>
      <c r="AU90" s="215" t="s">
        <v>82</v>
      </c>
      <c r="AV90" s="11" t="s">
        <v>80</v>
      </c>
      <c r="AW90" s="11" t="s">
        <v>36</v>
      </c>
      <c r="AX90" s="11" t="s">
        <v>73</v>
      </c>
      <c r="AY90" s="215" t="s">
        <v>140</v>
      </c>
    </row>
    <row r="91" spans="2:65" s="11" customFormat="1" ht="13.5">
      <c r="B91" s="205"/>
      <c r="C91" s="206"/>
      <c r="D91" s="207" t="s">
        <v>149</v>
      </c>
      <c r="E91" s="208" t="s">
        <v>23</v>
      </c>
      <c r="F91" s="209" t="s">
        <v>928</v>
      </c>
      <c r="G91" s="206"/>
      <c r="H91" s="208" t="s">
        <v>23</v>
      </c>
      <c r="I91" s="210"/>
      <c r="J91" s="206"/>
      <c r="K91" s="206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149</v>
      </c>
      <c r="AU91" s="215" t="s">
        <v>82</v>
      </c>
      <c r="AV91" s="11" t="s">
        <v>80</v>
      </c>
      <c r="AW91" s="11" t="s">
        <v>36</v>
      </c>
      <c r="AX91" s="11" t="s">
        <v>73</v>
      </c>
      <c r="AY91" s="215" t="s">
        <v>140</v>
      </c>
    </row>
    <row r="92" spans="2:65" s="12" customFormat="1" ht="13.5">
      <c r="B92" s="216"/>
      <c r="C92" s="217"/>
      <c r="D92" s="207" t="s">
        <v>149</v>
      </c>
      <c r="E92" s="218" t="s">
        <v>23</v>
      </c>
      <c r="F92" s="219" t="s">
        <v>929</v>
      </c>
      <c r="G92" s="217"/>
      <c r="H92" s="220">
        <v>13.5</v>
      </c>
      <c r="I92" s="221"/>
      <c r="J92" s="217"/>
      <c r="K92" s="217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149</v>
      </c>
      <c r="AU92" s="226" t="s">
        <v>82</v>
      </c>
      <c r="AV92" s="12" t="s">
        <v>82</v>
      </c>
      <c r="AW92" s="12" t="s">
        <v>36</v>
      </c>
      <c r="AX92" s="12" t="s">
        <v>73</v>
      </c>
      <c r="AY92" s="226" t="s">
        <v>140</v>
      </c>
    </row>
    <row r="93" spans="2:65" s="11" customFormat="1" ht="13.5">
      <c r="B93" s="205"/>
      <c r="C93" s="206"/>
      <c r="D93" s="207" t="s">
        <v>149</v>
      </c>
      <c r="E93" s="208" t="s">
        <v>23</v>
      </c>
      <c r="F93" s="209" t="s">
        <v>151</v>
      </c>
      <c r="G93" s="206"/>
      <c r="H93" s="208" t="s">
        <v>23</v>
      </c>
      <c r="I93" s="210"/>
      <c r="J93" s="206"/>
      <c r="K93" s="206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149</v>
      </c>
      <c r="AU93" s="215" t="s">
        <v>82</v>
      </c>
      <c r="AV93" s="11" t="s">
        <v>80</v>
      </c>
      <c r="AW93" s="11" t="s">
        <v>36</v>
      </c>
      <c r="AX93" s="11" t="s">
        <v>73</v>
      </c>
      <c r="AY93" s="215" t="s">
        <v>140</v>
      </c>
    </row>
    <row r="94" spans="2:65" s="12" customFormat="1" ht="13.5">
      <c r="B94" s="216"/>
      <c r="C94" s="217"/>
      <c r="D94" s="207" t="s">
        <v>149</v>
      </c>
      <c r="E94" s="218" t="s">
        <v>23</v>
      </c>
      <c r="F94" s="219" t="s">
        <v>930</v>
      </c>
      <c r="G94" s="217"/>
      <c r="H94" s="220">
        <v>23.4</v>
      </c>
      <c r="I94" s="221"/>
      <c r="J94" s="217"/>
      <c r="K94" s="217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149</v>
      </c>
      <c r="AU94" s="226" t="s">
        <v>82</v>
      </c>
      <c r="AV94" s="12" t="s">
        <v>82</v>
      </c>
      <c r="AW94" s="12" t="s">
        <v>36</v>
      </c>
      <c r="AX94" s="12" t="s">
        <v>73</v>
      </c>
      <c r="AY94" s="226" t="s">
        <v>140</v>
      </c>
    </row>
    <row r="95" spans="2:65" s="12" customFormat="1" ht="13.5">
      <c r="B95" s="216"/>
      <c r="C95" s="217"/>
      <c r="D95" s="207" t="s">
        <v>149</v>
      </c>
      <c r="E95" s="218" t="s">
        <v>23</v>
      </c>
      <c r="F95" s="219" t="s">
        <v>931</v>
      </c>
      <c r="G95" s="217"/>
      <c r="H95" s="220">
        <v>396.7</v>
      </c>
      <c r="I95" s="221"/>
      <c r="J95" s="217"/>
      <c r="K95" s="217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149</v>
      </c>
      <c r="AU95" s="226" t="s">
        <v>82</v>
      </c>
      <c r="AV95" s="12" t="s">
        <v>82</v>
      </c>
      <c r="AW95" s="12" t="s">
        <v>36</v>
      </c>
      <c r="AX95" s="12" t="s">
        <v>73</v>
      </c>
      <c r="AY95" s="226" t="s">
        <v>140</v>
      </c>
    </row>
    <row r="96" spans="2:65" s="11" customFormat="1" ht="13.5">
      <c r="B96" s="205"/>
      <c r="C96" s="206"/>
      <c r="D96" s="207" t="s">
        <v>149</v>
      </c>
      <c r="E96" s="208" t="s">
        <v>23</v>
      </c>
      <c r="F96" s="209" t="s">
        <v>166</v>
      </c>
      <c r="G96" s="206"/>
      <c r="H96" s="208" t="s">
        <v>23</v>
      </c>
      <c r="I96" s="210"/>
      <c r="J96" s="206"/>
      <c r="K96" s="206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149</v>
      </c>
      <c r="AU96" s="215" t="s">
        <v>82</v>
      </c>
      <c r="AV96" s="11" t="s">
        <v>80</v>
      </c>
      <c r="AW96" s="11" t="s">
        <v>36</v>
      </c>
      <c r="AX96" s="11" t="s">
        <v>73</v>
      </c>
      <c r="AY96" s="215" t="s">
        <v>140</v>
      </c>
    </row>
    <row r="97" spans="2:65" s="12" customFormat="1" ht="13.5">
      <c r="B97" s="216"/>
      <c r="C97" s="217"/>
      <c r="D97" s="207" t="s">
        <v>149</v>
      </c>
      <c r="E97" s="218" t="s">
        <v>23</v>
      </c>
      <c r="F97" s="219" t="s">
        <v>932</v>
      </c>
      <c r="G97" s="217"/>
      <c r="H97" s="220">
        <v>618.1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149</v>
      </c>
      <c r="AU97" s="226" t="s">
        <v>82</v>
      </c>
      <c r="AV97" s="12" t="s">
        <v>82</v>
      </c>
      <c r="AW97" s="12" t="s">
        <v>36</v>
      </c>
      <c r="AX97" s="12" t="s">
        <v>73</v>
      </c>
      <c r="AY97" s="226" t="s">
        <v>140</v>
      </c>
    </row>
    <row r="98" spans="2:65" s="12" customFormat="1" ht="13.5">
      <c r="B98" s="216"/>
      <c r="C98" s="217"/>
      <c r="D98" s="207" t="s">
        <v>149</v>
      </c>
      <c r="E98" s="218" t="s">
        <v>23</v>
      </c>
      <c r="F98" s="219" t="s">
        <v>933</v>
      </c>
      <c r="G98" s="217"/>
      <c r="H98" s="220">
        <v>82.4</v>
      </c>
      <c r="I98" s="221"/>
      <c r="J98" s="217"/>
      <c r="K98" s="217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149</v>
      </c>
      <c r="AU98" s="226" t="s">
        <v>82</v>
      </c>
      <c r="AV98" s="12" t="s">
        <v>82</v>
      </c>
      <c r="AW98" s="12" t="s">
        <v>36</v>
      </c>
      <c r="AX98" s="12" t="s">
        <v>73</v>
      </c>
      <c r="AY98" s="226" t="s">
        <v>140</v>
      </c>
    </row>
    <row r="99" spans="2:65" s="13" customFormat="1" ht="13.5">
      <c r="B99" s="227"/>
      <c r="C99" s="228"/>
      <c r="D99" s="207" t="s">
        <v>149</v>
      </c>
      <c r="E99" s="229" t="s">
        <v>23</v>
      </c>
      <c r="F99" s="230" t="s">
        <v>154</v>
      </c>
      <c r="G99" s="228"/>
      <c r="H99" s="231">
        <v>1134.0999999999999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AT99" s="237" t="s">
        <v>149</v>
      </c>
      <c r="AU99" s="237" t="s">
        <v>82</v>
      </c>
      <c r="AV99" s="13" t="s">
        <v>147</v>
      </c>
      <c r="AW99" s="13" t="s">
        <v>36</v>
      </c>
      <c r="AX99" s="13" t="s">
        <v>80</v>
      </c>
      <c r="AY99" s="237" t="s">
        <v>140</v>
      </c>
    </row>
    <row r="100" spans="2:65" s="1" customFormat="1" ht="16.5" customHeight="1">
      <c r="B100" s="41"/>
      <c r="C100" s="193" t="s">
        <v>82</v>
      </c>
      <c r="D100" s="193" t="s">
        <v>142</v>
      </c>
      <c r="E100" s="194" t="s">
        <v>155</v>
      </c>
      <c r="F100" s="195" t="s">
        <v>156</v>
      </c>
      <c r="G100" s="196" t="s">
        <v>145</v>
      </c>
      <c r="H100" s="197">
        <v>1120.5999999999999</v>
      </c>
      <c r="I100" s="198"/>
      <c r="J100" s="199">
        <f>ROUND(I100*H100,2)</f>
        <v>0</v>
      </c>
      <c r="K100" s="195" t="s">
        <v>164</v>
      </c>
      <c r="L100" s="61"/>
      <c r="M100" s="200" t="s">
        <v>23</v>
      </c>
      <c r="N100" s="201" t="s">
        <v>44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0.23499999999999999</v>
      </c>
      <c r="T100" s="203">
        <f>S100*H100</f>
        <v>263.34099999999995</v>
      </c>
      <c r="AR100" s="24" t="s">
        <v>147</v>
      </c>
      <c r="AT100" s="24" t="s">
        <v>142</v>
      </c>
      <c r="AU100" s="24" t="s">
        <v>82</v>
      </c>
      <c r="AY100" s="24" t="s">
        <v>140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80</v>
      </c>
      <c r="BK100" s="204">
        <f>ROUND(I100*H100,2)</f>
        <v>0</v>
      </c>
      <c r="BL100" s="24" t="s">
        <v>147</v>
      </c>
      <c r="BM100" s="24" t="s">
        <v>934</v>
      </c>
    </row>
    <row r="101" spans="2:65" s="11" customFormat="1" ht="13.5">
      <c r="B101" s="205"/>
      <c r="C101" s="206"/>
      <c r="D101" s="207" t="s">
        <v>149</v>
      </c>
      <c r="E101" s="208" t="s">
        <v>23</v>
      </c>
      <c r="F101" s="209" t="s">
        <v>180</v>
      </c>
      <c r="G101" s="206"/>
      <c r="H101" s="208" t="s">
        <v>23</v>
      </c>
      <c r="I101" s="210"/>
      <c r="J101" s="206"/>
      <c r="K101" s="206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149</v>
      </c>
      <c r="AU101" s="215" t="s">
        <v>82</v>
      </c>
      <c r="AV101" s="11" t="s">
        <v>80</v>
      </c>
      <c r="AW101" s="11" t="s">
        <v>36</v>
      </c>
      <c r="AX101" s="11" t="s">
        <v>73</v>
      </c>
      <c r="AY101" s="215" t="s">
        <v>140</v>
      </c>
    </row>
    <row r="102" spans="2:65" s="11" customFormat="1" ht="13.5">
      <c r="B102" s="205"/>
      <c r="C102" s="206"/>
      <c r="D102" s="207" t="s">
        <v>149</v>
      </c>
      <c r="E102" s="208" t="s">
        <v>23</v>
      </c>
      <c r="F102" s="209" t="s">
        <v>151</v>
      </c>
      <c r="G102" s="206"/>
      <c r="H102" s="208" t="s">
        <v>23</v>
      </c>
      <c r="I102" s="210"/>
      <c r="J102" s="206"/>
      <c r="K102" s="206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149</v>
      </c>
      <c r="AU102" s="215" t="s">
        <v>82</v>
      </c>
      <c r="AV102" s="11" t="s">
        <v>80</v>
      </c>
      <c r="AW102" s="11" t="s">
        <v>36</v>
      </c>
      <c r="AX102" s="11" t="s">
        <v>73</v>
      </c>
      <c r="AY102" s="215" t="s">
        <v>140</v>
      </c>
    </row>
    <row r="103" spans="2:65" s="12" customFormat="1" ht="13.5">
      <c r="B103" s="216"/>
      <c r="C103" s="217"/>
      <c r="D103" s="207" t="s">
        <v>149</v>
      </c>
      <c r="E103" s="218" t="s">
        <v>23</v>
      </c>
      <c r="F103" s="219" t="s">
        <v>930</v>
      </c>
      <c r="G103" s="217"/>
      <c r="H103" s="220">
        <v>23.4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149</v>
      </c>
      <c r="AU103" s="226" t="s">
        <v>82</v>
      </c>
      <c r="AV103" s="12" t="s">
        <v>82</v>
      </c>
      <c r="AW103" s="12" t="s">
        <v>36</v>
      </c>
      <c r="AX103" s="12" t="s">
        <v>73</v>
      </c>
      <c r="AY103" s="226" t="s">
        <v>140</v>
      </c>
    </row>
    <row r="104" spans="2:65" s="12" customFormat="1" ht="13.5">
      <c r="B104" s="216"/>
      <c r="C104" s="217"/>
      <c r="D104" s="207" t="s">
        <v>149</v>
      </c>
      <c r="E104" s="218" t="s">
        <v>23</v>
      </c>
      <c r="F104" s="219" t="s">
        <v>931</v>
      </c>
      <c r="G104" s="217"/>
      <c r="H104" s="220">
        <v>396.7</v>
      </c>
      <c r="I104" s="221"/>
      <c r="J104" s="217"/>
      <c r="K104" s="217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149</v>
      </c>
      <c r="AU104" s="226" t="s">
        <v>82</v>
      </c>
      <c r="AV104" s="12" t="s">
        <v>82</v>
      </c>
      <c r="AW104" s="12" t="s">
        <v>36</v>
      </c>
      <c r="AX104" s="12" t="s">
        <v>73</v>
      </c>
      <c r="AY104" s="226" t="s">
        <v>140</v>
      </c>
    </row>
    <row r="105" spans="2:65" s="11" customFormat="1" ht="13.5">
      <c r="B105" s="205"/>
      <c r="C105" s="206"/>
      <c r="D105" s="207" t="s">
        <v>149</v>
      </c>
      <c r="E105" s="208" t="s">
        <v>23</v>
      </c>
      <c r="F105" s="209" t="s">
        <v>166</v>
      </c>
      <c r="G105" s="206"/>
      <c r="H105" s="208" t="s">
        <v>23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149</v>
      </c>
      <c r="AU105" s="215" t="s">
        <v>82</v>
      </c>
      <c r="AV105" s="11" t="s">
        <v>80</v>
      </c>
      <c r="AW105" s="11" t="s">
        <v>36</v>
      </c>
      <c r="AX105" s="11" t="s">
        <v>73</v>
      </c>
      <c r="AY105" s="215" t="s">
        <v>140</v>
      </c>
    </row>
    <row r="106" spans="2:65" s="12" customFormat="1" ht="13.5">
      <c r="B106" s="216"/>
      <c r="C106" s="217"/>
      <c r="D106" s="207" t="s">
        <v>149</v>
      </c>
      <c r="E106" s="218" t="s">
        <v>23</v>
      </c>
      <c r="F106" s="219" t="s">
        <v>932</v>
      </c>
      <c r="G106" s="217"/>
      <c r="H106" s="220">
        <v>618.1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149</v>
      </c>
      <c r="AU106" s="226" t="s">
        <v>82</v>
      </c>
      <c r="AV106" s="12" t="s">
        <v>82</v>
      </c>
      <c r="AW106" s="12" t="s">
        <v>36</v>
      </c>
      <c r="AX106" s="12" t="s">
        <v>73</v>
      </c>
      <c r="AY106" s="226" t="s">
        <v>140</v>
      </c>
    </row>
    <row r="107" spans="2:65" s="12" customFormat="1" ht="13.5">
      <c r="B107" s="216"/>
      <c r="C107" s="217"/>
      <c r="D107" s="207" t="s">
        <v>149</v>
      </c>
      <c r="E107" s="218" t="s">
        <v>23</v>
      </c>
      <c r="F107" s="219" t="s">
        <v>933</v>
      </c>
      <c r="G107" s="217"/>
      <c r="H107" s="220">
        <v>82.4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149</v>
      </c>
      <c r="AU107" s="226" t="s">
        <v>82</v>
      </c>
      <c r="AV107" s="12" t="s">
        <v>82</v>
      </c>
      <c r="AW107" s="12" t="s">
        <v>36</v>
      </c>
      <c r="AX107" s="12" t="s">
        <v>73</v>
      </c>
      <c r="AY107" s="226" t="s">
        <v>140</v>
      </c>
    </row>
    <row r="108" spans="2:65" s="13" customFormat="1" ht="13.5">
      <c r="B108" s="227"/>
      <c r="C108" s="228"/>
      <c r="D108" s="207" t="s">
        <v>149</v>
      </c>
      <c r="E108" s="229" t="s">
        <v>23</v>
      </c>
      <c r="F108" s="230" t="s">
        <v>154</v>
      </c>
      <c r="G108" s="228"/>
      <c r="H108" s="231">
        <v>1120.5999999999999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149</v>
      </c>
      <c r="AU108" s="237" t="s">
        <v>82</v>
      </c>
      <c r="AV108" s="13" t="s">
        <v>147</v>
      </c>
      <c r="AW108" s="13" t="s">
        <v>36</v>
      </c>
      <c r="AX108" s="13" t="s">
        <v>80</v>
      </c>
      <c r="AY108" s="237" t="s">
        <v>140</v>
      </c>
    </row>
    <row r="109" spans="2:65" s="1" customFormat="1" ht="38.25" customHeight="1">
      <c r="B109" s="41"/>
      <c r="C109" s="193" t="s">
        <v>161</v>
      </c>
      <c r="D109" s="193" t="s">
        <v>142</v>
      </c>
      <c r="E109" s="194" t="s">
        <v>171</v>
      </c>
      <c r="F109" s="195" t="s">
        <v>172</v>
      </c>
      <c r="G109" s="196" t="s">
        <v>145</v>
      </c>
      <c r="H109" s="197">
        <v>1120.5999999999999</v>
      </c>
      <c r="I109" s="198"/>
      <c r="J109" s="199">
        <f>ROUND(I109*H109,2)</f>
        <v>0</v>
      </c>
      <c r="K109" s="195" t="s">
        <v>146</v>
      </c>
      <c r="L109" s="61"/>
      <c r="M109" s="200" t="s">
        <v>23</v>
      </c>
      <c r="N109" s="201" t="s">
        <v>44</v>
      </c>
      <c r="O109" s="42"/>
      <c r="P109" s="202">
        <f>O109*H109</f>
        <v>0</v>
      </c>
      <c r="Q109" s="202">
        <v>0</v>
      </c>
      <c r="R109" s="202">
        <f>Q109*H109</f>
        <v>0</v>
      </c>
      <c r="S109" s="202">
        <v>9.8000000000000004E-2</v>
      </c>
      <c r="T109" s="203">
        <f>S109*H109</f>
        <v>109.8188</v>
      </c>
      <c r="AR109" s="24" t="s">
        <v>147</v>
      </c>
      <c r="AT109" s="24" t="s">
        <v>142</v>
      </c>
      <c r="AU109" s="24" t="s">
        <v>82</v>
      </c>
      <c r="AY109" s="24" t="s">
        <v>140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4" t="s">
        <v>80</v>
      </c>
      <c r="BK109" s="204">
        <f>ROUND(I109*H109,2)</f>
        <v>0</v>
      </c>
      <c r="BL109" s="24" t="s">
        <v>147</v>
      </c>
      <c r="BM109" s="24" t="s">
        <v>935</v>
      </c>
    </row>
    <row r="110" spans="2:65" s="11" customFormat="1" ht="13.5">
      <c r="B110" s="205"/>
      <c r="C110" s="206"/>
      <c r="D110" s="207" t="s">
        <v>149</v>
      </c>
      <c r="E110" s="208" t="s">
        <v>23</v>
      </c>
      <c r="F110" s="209" t="s">
        <v>180</v>
      </c>
      <c r="G110" s="206"/>
      <c r="H110" s="208" t="s">
        <v>23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149</v>
      </c>
      <c r="AU110" s="215" t="s">
        <v>82</v>
      </c>
      <c r="AV110" s="11" t="s">
        <v>80</v>
      </c>
      <c r="AW110" s="11" t="s">
        <v>36</v>
      </c>
      <c r="AX110" s="11" t="s">
        <v>73</v>
      </c>
      <c r="AY110" s="215" t="s">
        <v>140</v>
      </c>
    </row>
    <row r="111" spans="2:65" s="11" customFormat="1" ht="13.5">
      <c r="B111" s="205"/>
      <c r="C111" s="206"/>
      <c r="D111" s="207" t="s">
        <v>149</v>
      </c>
      <c r="E111" s="208" t="s">
        <v>23</v>
      </c>
      <c r="F111" s="209" t="s">
        <v>151</v>
      </c>
      <c r="G111" s="206"/>
      <c r="H111" s="208" t="s">
        <v>23</v>
      </c>
      <c r="I111" s="210"/>
      <c r="J111" s="206"/>
      <c r="K111" s="206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149</v>
      </c>
      <c r="AU111" s="215" t="s">
        <v>82</v>
      </c>
      <c r="AV111" s="11" t="s">
        <v>80</v>
      </c>
      <c r="AW111" s="11" t="s">
        <v>36</v>
      </c>
      <c r="AX111" s="11" t="s">
        <v>73</v>
      </c>
      <c r="AY111" s="215" t="s">
        <v>140</v>
      </c>
    </row>
    <row r="112" spans="2:65" s="12" customFormat="1" ht="13.5">
      <c r="B112" s="216"/>
      <c r="C112" s="217"/>
      <c r="D112" s="207" t="s">
        <v>149</v>
      </c>
      <c r="E112" s="218" t="s">
        <v>23</v>
      </c>
      <c r="F112" s="219" t="s">
        <v>930</v>
      </c>
      <c r="G112" s="217"/>
      <c r="H112" s="220">
        <v>23.4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149</v>
      </c>
      <c r="AU112" s="226" t="s">
        <v>82</v>
      </c>
      <c r="AV112" s="12" t="s">
        <v>82</v>
      </c>
      <c r="AW112" s="12" t="s">
        <v>36</v>
      </c>
      <c r="AX112" s="12" t="s">
        <v>73</v>
      </c>
      <c r="AY112" s="226" t="s">
        <v>140</v>
      </c>
    </row>
    <row r="113" spans="2:65" s="12" customFormat="1" ht="13.5">
      <c r="B113" s="216"/>
      <c r="C113" s="217"/>
      <c r="D113" s="207" t="s">
        <v>149</v>
      </c>
      <c r="E113" s="218" t="s">
        <v>23</v>
      </c>
      <c r="F113" s="219" t="s">
        <v>931</v>
      </c>
      <c r="G113" s="217"/>
      <c r="H113" s="220">
        <v>396.7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149</v>
      </c>
      <c r="AU113" s="226" t="s">
        <v>82</v>
      </c>
      <c r="AV113" s="12" t="s">
        <v>82</v>
      </c>
      <c r="AW113" s="12" t="s">
        <v>36</v>
      </c>
      <c r="AX113" s="12" t="s">
        <v>73</v>
      </c>
      <c r="AY113" s="226" t="s">
        <v>140</v>
      </c>
    </row>
    <row r="114" spans="2:65" s="11" customFormat="1" ht="13.5">
      <c r="B114" s="205"/>
      <c r="C114" s="206"/>
      <c r="D114" s="207" t="s">
        <v>149</v>
      </c>
      <c r="E114" s="208" t="s">
        <v>23</v>
      </c>
      <c r="F114" s="209" t="s">
        <v>166</v>
      </c>
      <c r="G114" s="206"/>
      <c r="H114" s="208" t="s">
        <v>23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149</v>
      </c>
      <c r="AU114" s="215" t="s">
        <v>82</v>
      </c>
      <c r="AV114" s="11" t="s">
        <v>80</v>
      </c>
      <c r="AW114" s="11" t="s">
        <v>36</v>
      </c>
      <c r="AX114" s="11" t="s">
        <v>73</v>
      </c>
      <c r="AY114" s="215" t="s">
        <v>140</v>
      </c>
    </row>
    <row r="115" spans="2:65" s="12" customFormat="1" ht="13.5">
      <c r="B115" s="216"/>
      <c r="C115" s="217"/>
      <c r="D115" s="207" t="s">
        <v>149</v>
      </c>
      <c r="E115" s="218" t="s">
        <v>23</v>
      </c>
      <c r="F115" s="219" t="s">
        <v>932</v>
      </c>
      <c r="G115" s="217"/>
      <c r="H115" s="220">
        <v>618.1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149</v>
      </c>
      <c r="AU115" s="226" t="s">
        <v>82</v>
      </c>
      <c r="AV115" s="12" t="s">
        <v>82</v>
      </c>
      <c r="AW115" s="12" t="s">
        <v>36</v>
      </c>
      <c r="AX115" s="12" t="s">
        <v>73</v>
      </c>
      <c r="AY115" s="226" t="s">
        <v>140</v>
      </c>
    </row>
    <row r="116" spans="2:65" s="12" customFormat="1" ht="13.5">
      <c r="B116" s="216"/>
      <c r="C116" s="217"/>
      <c r="D116" s="207" t="s">
        <v>149</v>
      </c>
      <c r="E116" s="218" t="s">
        <v>23</v>
      </c>
      <c r="F116" s="219" t="s">
        <v>933</v>
      </c>
      <c r="G116" s="217"/>
      <c r="H116" s="220">
        <v>82.4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149</v>
      </c>
      <c r="AU116" s="226" t="s">
        <v>82</v>
      </c>
      <c r="AV116" s="12" t="s">
        <v>82</v>
      </c>
      <c r="AW116" s="12" t="s">
        <v>36</v>
      </c>
      <c r="AX116" s="12" t="s">
        <v>73</v>
      </c>
      <c r="AY116" s="226" t="s">
        <v>140</v>
      </c>
    </row>
    <row r="117" spans="2:65" s="13" customFormat="1" ht="13.5">
      <c r="B117" s="227"/>
      <c r="C117" s="228"/>
      <c r="D117" s="207" t="s">
        <v>149</v>
      </c>
      <c r="E117" s="229" t="s">
        <v>23</v>
      </c>
      <c r="F117" s="230" t="s">
        <v>154</v>
      </c>
      <c r="G117" s="228"/>
      <c r="H117" s="231">
        <v>1120.5999999999999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149</v>
      </c>
      <c r="AU117" s="237" t="s">
        <v>82</v>
      </c>
      <c r="AV117" s="13" t="s">
        <v>147</v>
      </c>
      <c r="AW117" s="13" t="s">
        <v>36</v>
      </c>
      <c r="AX117" s="13" t="s">
        <v>80</v>
      </c>
      <c r="AY117" s="237" t="s">
        <v>140</v>
      </c>
    </row>
    <row r="118" spans="2:65" s="1" customFormat="1" ht="25.5" customHeight="1">
      <c r="B118" s="41"/>
      <c r="C118" s="193" t="s">
        <v>147</v>
      </c>
      <c r="D118" s="193" t="s">
        <v>142</v>
      </c>
      <c r="E118" s="194" t="s">
        <v>936</v>
      </c>
      <c r="F118" s="195" t="s">
        <v>937</v>
      </c>
      <c r="G118" s="196" t="s">
        <v>145</v>
      </c>
      <c r="H118" s="197">
        <v>40.5</v>
      </c>
      <c r="I118" s="198"/>
      <c r="J118" s="199">
        <f>ROUND(I118*H118,2)</f>
        <v>0</v>
      </c>
      <c r="K118" s="195" t="s">
        <v>146</v>
      </c>
      <c r="L118" s="61"/>
      <c r="M118" s="200" t="s">
        <v>23</v>
      </c>
      <c r="N118" s="201" t="s">
        <v>44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0.35499999999999998</v>
      </c>
      <c r="T118" s="203">
        <f>S118*H118</f>
        <v>14.3775</v>
      </c>
      <c r="AR118" s="24" t="s">
        <v>147</v>
      </c>
      <c r="AT118" s="24" t="s">
        <v>142</v>
      </c>
      <c r="AU118" s="24" t="s">
        <v>82</v>
      </c>
      <c r="AY118" s="24" t="s">
        <v>140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80</v>
      </c>
      <c r="BK118" s="204">
        <f>ROUND(I118*H118,2)</f>
        <v>0</v>
      </c>
      <c r="BL118" s="24" t="s">
        <v>147</v>
      </c>
      <c r="BM118" s="24" t="s">
        <v>938</v>
      </c>
    </row>
    <row r="119" spans="2:65" s="11" customFormat="1" ht="13.5">
      <c r="B119" s="205"/>
      <c r="C119" s="206"/>
      <c r="D119" s="207" t="s">
        <v>149</v>
      </c>
      <c r="E119" s="208" t="s">
        <v>23</v>
      </c>
      <c r="F119" s="209" t="s">
        <v>228</v>
      </c>
      <c r="G119" s="206"/>
      <c r="H119" s="208" t="s">
        <v>23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149</v>
      </c>
      <c r="AU119" s="215" t="s">
        <v>82</v>
      </c>
      <c r="AV119" s="11" t="s">
        <v>80</v>
      </c>
      <c r="AW119" s="11" t="s">
        <v>36</v>
      </c>
      <c r="AX119" s="11" t="s">
        <v>73</v>
      </c>
      <c r="AY119" s="215" t="s">
        <v>140</v>
      </c>
    </row>
    <row r="120" spans="2:65" s="11" customFormat="1" ht="13.5">
      <c r="B120" s="205"/>
      <c r="C120" s="206"/>
      <c r="D120" s="207" t="s">
        <v>149</v>
      </c>
      <c r="E120" s="208" t="s">
        <v>23</v>
      </c>
      <c r="F120" s="209" t="s">
        <v>229</v>
      </c>
      <c r="G120" s="206"/>
      <c r="H120" s="208" t="s">
        <v>23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149</v>
      </c>
      <c r="AU120" s="215" t="s">
        <v>82</v>
      </c>
      <c r="AV120" s="11" t="s">
        <v>80</v>
      </c>
      <c r="AW120" s="11" t="s">
        <v>36</v>
      </c>
      <c r="AX120" s="11" t="s">
        <v>73</v>
      </c>
      <c r="AY120" s="215" t="s">
        <v>140</v>
      </c>
    </row>
    <row r="121" spans="2:65" s="12" customFormat="1" ht="13.5">
      <c r="B121" s="216"/>
      <c r="C121" s="217"/>
      <c r="D121" s="207" t="s">
        <v>149</v>
      </c>
      <c r="E121" s="218" t="s">
        <v>23</v>
      </c>
      <c r="F121" s="219" t="s">
        <v>939</v>
      </c>
      <c r="G121" s="217"/>
      <c r="H121" s="220">
        <v>40.5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149</v>
      </c>
      <c r="AU121" s="226" t="s">
        <v>82</v>
      </c>
      <c r="AV121" s="12" t="s">
        <v>82</v>
      </c>
      <c r="AW121" s="12" t="s">
        <v>36</v>
      </c>
      <c r="AX121" s="12" t="s">
        <v>73</v>
      </c>
      <c r="AY121" s="226" t="s">
        <v>140</v>
      </c>
    </row>
    <row r="122" spans="2:65" s="13" customFormat="1" ht="13.5">
      <c r="B122" s="227"/>
      <c r="C122" s="228"/>
      <c r="D122" s="207" t="s">
        <v>149</v>
      </c>
      <c r="E122" s="229" t="s">
        <v>23</v>
      </c>
      <c r="F122" s="230" t="s">
        <v>154</v>
      </c>
      <c r="G122" s="228"/>
      <c r="H122" s="231">
        <v>40.5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149</v>
      </c>
      <c r="AU122" s="237" t="s">
        <v>82</v>
      </c>
      <c r="AV122" s="13" t="s">
        <v>147</v>
      </c>
      <c r="AW122" s="13" t="s">
        <v>36</v>
      </c>
      <c r="AX122" s="13" t="s">
        <v>80</v>
      </c>
      <c r="AY122" s="237" t="s">
        <v>140</v>
      </c>
    </row>
    <row r="123" spans="2:65" s="1" customFormat="1" ht="38.25" customHeight="1">
      <c r="B123" s="41"/>
      <c r="C123" s="193" t="s">
        <v>176</v>
      </c>
      <c r="D123" s="193" t="s">
        <v>142</v>
      </c>
      <c r="E123" s="194" t="s">
        <v>940</v>
      </c>
      <c r="F123" s="195" t="s">
        <v>941</v>
      </c>
      <c r="G123" s="196" t="s">
        <v>145</v>
      </c>
      <c r="H123" s="197">
        <v>1244.2</v>
      </c>
      <c r="I123" s="198"/>
      <c r="J123" s="199">
        <f>ROUND(I123*H123,2)</f>
        <v>0</v>
      </c>
      <c r="K123" s="195" t="s">
        <v>146</v>
      </c>
      <c r="L123" s="61"/>
      <c r="M123" s="200" t="s">
        <v>23</v>
      </c>
      <c r="N123" s="201" t="s">
        <v>44</v>
      </c>
      <c r="O123" s="42"/>
      <c r="P123" s="202">
        <f>O123*H123</f>
        <v>0</v>
      </c>
      <c r="Q123" s="202">
        <v>5.0000000000000002E-5</v>
      </c>
      <c r="R123" s="202">
        <f>Q123*H123</f>
        <v>6.2210000000000008E-2</v>
      </c>
      <c r="S123" s="202">
        <v>0.128</v>
      </c>
      <c r="T123" s="203">
        <f>S123*H123</f>
        <v>159.2576</v>
      </c>
      <c r="AR123" s="24" t="s">
        <v>147</v>
      </c>
      <c r="AT123" s="24" t="s">
        <v>142</v>
      </c>
      <c r="AU123" s="24" t="s">
        <v>82</v>
      </c>
      <c r="AY123" s="24" t="s">
        <v>140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4" t="s">
        <v>80</v>
      </c>
      <c r="BK123" s="204">
        <f>ROUND(I123*H123,2)</f>
        <v>0</v>
      </c>
      <c r="BL123" s="24" t="s">
        <v>147</v>
      </c>
      <c r="BM123" s="24" t="s">
        <v>942</v>
      </c>
    </row>
    <row r="124" spans="2:65" s="11" customFormat="1" ht="13.5">
      <c r="B124" s="205"/>
      <c r="C124" s="206"/>
      <c r="D124" s="207" t="s">
        <v>149</v>
      </c>
      <c r="E124" s="208" t="s">
        <v>23</v>
      </c>
      <c r="F124" s="209" t="s">
        <v>180</v>
      </c>
      <c r="G124" s="206"/>
      <c r="H124" s="208" t="s">
        <v>23</v>
      </c>
      <c r="I124" s="210"/>
      <c r="J124" s="206"/>
      <c r="K124" s="206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149</v>
      </c>
      <c r="AU124" s="215" t="s">
        <v>82</v>
      </c>
      <c r="AV124" s="11" t="s">
        <v>80</v>
      </c>
      <c r="AW124" s="11" t="s">
        <v>36</v>
      </c>
      <c r="AX124" s="11" t="s">
        <v>73</v>
      </c>
      <c r="AY124" s="215" t="s">
        <v>140</v>
      </c>
    </row>
    <row r="125" spans="2:65" s="11" customFormat="1" ht="13.5">
      <c r="B125" s="205"/>
      <c r="C125" s="206"/>
      <c r="D125" s="207" t="s">
        <v>149</v>
      </c>
      <c r="E125" s="208" t="s">
        <v>23</v>
      </c>
      <c r="F125" s="209" t="s">
        <v>151</v>
      </c>
      <c r="G125" s="206"/>
      <c r="H125" s="208" t="s">
        <v>23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149</v>
      </c>
      <c r="AU125" s="215" t="s">
        <v>82</v>
      </c>
      <c r="AV125" s="11" t="s">
        <v>80</v>
      </c>
      <c r="AW125" s="11" t="s">
        <v>36</v>
      </c>
      <c r="AX125" s="11" t="s">
        <v>73</v>
      </c>
      <c r="AY125" s="215" t="s">
        <v>140</v>
      </c>
    </row>
    <row r="126" spans="2:65" s="12" customFormat="1" ht="13.5">
      <c r="B126" s="216"/>
      <c r="C126" s="217"/>
      <c r="D126" s="207" t="s">
        <v>149</v>
      </c>
      <c r="E126" s="218" t="s">
        <v>23</v>
      </c>
      <c r="F126" s="219" t="s">
        <v>930</v>
      </c>
      <c r="G126" s="217"/>
      <c r="H126" s="220">
        <v>23.4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149</v>
      </c>
      <c r="AU126" s="226" t="s">
        <v>82</v>
      </c>
      <c r="AV126" s="12" t="s">
        <v>82</v>
      </c>
      <c r="AW126" s="12" t="s">
        <v>36</v>
      </c>
      <c r="AX126" s="12" t="s">
        <v>73</v>
      </c>
      <c r="AY126" s="226" t="s">
        <v>140</v>
      </c>
    </row>
    <row r="127" spans="2:65" s="12" customFormat="1" ht="13.5">
      <c r="B127" s="216"/>
      <c r="C127" s="217"/>
      <c r="D127" s="207" t="s">
        <v>149</v>
      </c>
      <c r="E127" s="218" t="s">
        <v>23</v>
      </c>
      <c r="F127" s="219" t="s">
        <v>931</v>
      </c>
      <c r="G127" s="217"/>
      <c r="H127" s="220">
        <v>396.7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149</v>
      </c>
      <c r="AU127" s="226" t="s">
        <v>82</v>
      </c>
      <c r="AV127" s="12" t="s">
        <v>82</v>
      </c>
      <c r="AW127" s="12" t="s">
        <v>36</v>
      </c>
      <c r="AX127" s="12" t="s">
        <v>73</v>
      </c>
      <c r="AY127" s="226" t="s">
        <v>140</v>
      </c>
    </row>
    <row r="128" spans="2:65" s="11" customFormat="1" ht="13.5">
      <c r="B128" s="205"/>
      <c r="C128" s="206"/>
      <c r="D128" s="207" t="s">
        <v>149</v>
      </c>
      <c r="E128" s="208" t="s">
        <v>23</v>
      </c>
      <c r="F128" s="209" t="s">
        <v>166</v>
      </c>
      <c r="G128" s="206"/>
      <c r="H128" s="208" t="s">
        <v>23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149</v>
      </c>
      <c r="AU128" s="215" t="s">
        <v>82</v>
      </c>
      <c r="AV128" s="11" t="s">
        <v>80</v>
      </c>
      <c r="AW128" s="11" t="s">
        <v>36</v>
      </c>
      <c r="AX128" s="11" t="s">
        <v>73</v>
      </c>
      <c r="AY128" s="215" t="s">
        <v>140</v>
      </c>
    </row>
    <row r="129" spans="2:65" s="12" customFormat="1" ht="13.5">
      <c r="B129" s="216"/>
      <c r="C129" s="217"/>
      <c r="D129" s="207" t="s">
        <v>149</v>
      </c>
      <c r="E129" s="218" t="s">
        <v>23</v>
      </c>
      <c r="F129" s="219" t="s">
        <v>932</v>
      </c>
      <c r="G129" s="217"/>
      <c r="H129" s="220">
        <v>618.1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149</v>
      </c>
      <c r="AU129" s="226" t="s">
        <v>82</v>
      </c>
      <c r="AV129" s="12" t="s">
        <v>82</v>
      </c>
      <c r="AW129" s="12" t="s">
        <v>36</v>
      </c>
      <c r="AX129" s="12" t="s">
        <v>73</v>
      </c>
      <c r="AY129" s="226" t="s">
        <v>140</v>
      </c>
    </row>
    <row r="130" spans="2:65" s="12" customFormat="1" ht="13.5">
      <c r="B130" s="216"/>
      <c r="C130" s="217"/>
      <c r="D130" s="207" t="s">
        <v>149</v>
      </c>
      <c r="E130" s="218" t="s">
        <v>23</v>
      </c>
      <c r="F130" s="219" t="s">
        <v>943</v>
      </c>
      <c r="G130" s="217"/>
      <c r="H130" s="220">
        <v>206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149</v>
      </c>
      <c r="AU130" s="226" t="s">
        <v>82</v>
      </c>
      <c r="AV130" s="12" t="s">
        <v>82</v>
      </c>
      <c r="AW130" s="12" t="s">
        <v>36</v>
      </c>
      <c r="AX130" s="12" t="s">
        <v>73</v>
      </c>
      <c r="AY130" s="226" t="s">
        <v>140</v>
      </c>
    </row>
    <row r="131" spans="2:65" s="13" customFormat="1" ht="13.5">
      <c r="B131" s="227"/>
      <c r="C131" s="228"/>
      <c r="D131" s="207" t="s">
        <v>149</v>
      </c>
      <c r="E131" s="229" t="s">
        <v>23</v>
      </c>
      <c r="F131" s="230" t="s">
        <v>154</v>
      </c>
      <c r="G131" s="228"/>
      <c r="H131" s="231">
        <v>1244.2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149</v>
      </c>
      <c r="AU131" s="237" t="s">
        <v>82</v>
      </c>
      <c r="AV131" s="13" t="s">
        <v>147</v>
      </c>
      <c r="AW131" s="13" t="s">
        <v>36</v>
      </c>
      <c r="AX131" s="13" t="s">
        <v>80</v>
      </c>
      <c r="AY131" s="237" t="s">
        <v>140</v>
      </c>
    </row>
    <row r="132" spans="2:65" s="1" customFormat="1" ht="16.5" customHeight="1">
      <c r="B132" s="41"/>
      <c r="C132" s="193" t="s">
        <v>181</v>
      </c>
      <c r="D132" s="193" t="s">
        <v>142</v>
      </c>
      <c r="E132" s="194" t="s">
        <v>187</v>
      </c>
      <c r="F132" s="195" t="s">
        <v>188</v>
      </c>
      <c r="G132" s="196" t="s">
        <v>189</v>
      </c>
      <c r="H132" s="197">
        <v>1000</v>
      </c>
      <c r="I132" s="198"/>
      <c r="J132" s="199">
        <f>ROUND(I132*H132,2)</f>
        <v>0</v>
      </c>
      <c r="K132" s="195" t="s">
        <v>164</v>
      </c>
      <c r="L132" s="61"/>
      <c r="M132" s="200" t="s">
        <v>23</v>
      </c>
      <c r="N132" s="201" t="s">
        <v>44</v>
      </c>
      <c r="O132" s="42"/>
      <c r="P132" s="202">
        <f>O132*H132</f>
        <v>0</v>
      </c>
      <c r="Q132" s="202">
        <v>4.0000000000000003E-5</v>
      </c>
      <c r="R132" s="202">
        <f>Q132*H132</f>
        <v>0.04</v>
      </c>
      <c r="S132" s="202">
        <v>0</v>
      </c>
      <c r="T132" s="203">
        <f>S132*H132</f>
        <v>0</v>
      </c>
      <c r="AR132" s="24" t="s">
        <v>147</v>
      </c>
      <c r="AT132" s="24" t="s">
        <v>142</v>
      </c>
      <c r="AU132" s="24" t="s">
        <v>82</v>
      </c>
      <c r="AY132" s="24" t="s">
        <v>140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4" t="s">
        <v>80</v>
      </c>
      <c r="BK132" s="204">
        <f>ROUND(I132*H132,2)</f>
        <v>0</v>
      </c>
      <c r="BL132" s="24" t="s">
        <v>147</v>
      </c>
      <c r="BM132" s="24" t="s">
        <v>944</v>
      </c>
    </row>
    <row r="133" spans="2:65" s="1" customFormat="1" ht="25.5" customHeight="1">
      <c r="B133" s="41"/>
      <c r="C133" s="193" t="s">
        <v>186</v>
      </c>
      <c r="D133" s="193" t="s">
        <v>142</v>
      </c>
      <c r="E133" s="194" t="s">
        <v>192</v>
      </c>
      <c r="F133" s="195" t="s">
        <v>193</v>
      </c>
      <c r="G133" s="196" t="s">
        <v>194</v>
      </c>
      <c r="H133" s="197">
        <v>100</v>
      </c>
      <c r="I133" s="198"/>
      <c r="J133" s="199">
        <f>ROUND(I133*H133,2)</f>
        <v>0</v>
      </c>
      <c r="K133" s="195" t="s">
        <v>164</v>
      </c>
      <c r="L133" s="61"/>
      <c r="M133" s="200" t="s">
        <v>23</v>
      </c>
      <c r="N133" s="201" t="s">
        <v>44</v>
      </c>
      <c r="O133" s="42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AR133" s="24" t="s">
        <v>147</v>
      </c>
      <c r="AT133" s="24" t="s">
        <v>142</v>
      </c>
      <c r="AU133" s="24" t="s">
        <v>82</v>
      </c>
      <c r="AY133" s="24" t="s">
        <v>140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4" t="s">
        <v>80</v>
      </c>
      <c r="BK133" s="204">
        <f>ROUND(I133*H133,2)</f>
        <v>0</v>
      </c>
      <c r="BL133" s="24" t="s">
        <v>147</v>
      </c>
      <c r="BM133" s="24" t="s">
        <v>945</v>
      </c>
    </row>
    <row r="134" spans="2:65" s="1" customFormat="1" ht="16.5" customHeight="1">
      <c r="B134" s="41"/>
      <c r="C134" s="193" t="s">
        <v>191</v>
      </c>
      <c r="D134" s="193" t="s">
        <v>142</v>
      </c>
      <c r="E134" s="194" t="s">
        <v>197</v>
      </c>
      <c r="F134" s="195" t="s">
        <v>198</v>
      </c>
      <c r="G134" s="196" t="s">
        <v>199</v>
      </c>
      <c r="H134" s="197">
        <v>7</v>
      </c>
      <c r="I134" s="198"/>
      <c r="J134" s="199">
        <f>ROUND(I134*H134,2)</f>
        <v>0</v>
      </c>
      <c r="K134" s="195" t="s">
        <v>164</v>
      </c>
      <c r="L134" s="61"/>
      <c r="M134" s="200" t="s">
        <v>23</v>
      </c>
      <c r="N134" s="201" t="s">
        <v>44</v>
      </c>
      <c r="O134" s="42"/>
      <c r="P134" s="202">
        <f>O134*H134</f>
        <v>0</v>
      </c>
      <c r="Q134" s="202">
        <v>8.6800000000000002E-3</v>
      </c>
      <c r="R134" s="202">
        <f>Q134*H134</f>
        <v>6.0760000000000002E-2</v>
      </c>
      <c r="S134" s="202">
        <v>0</v>
      </c>
      <c r="T134" s="203">
        <f>S134*H134</f>
        <v>0</v>
      </c>
      <c r="AR134" s="24" t="s">
        <v>147</v>
      </c>
      <c r="AT134" s="24" t="s">
        <v>142</v>
      </c>
      <c r="AU134" s="24" t="s">
        <v>82</v>
      </c>
      <c r="AY134" s="24" t="s">
        <v>140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4" t="s">
        <v>80</v>
      </c>
      <c r="BK134" s="204">
        <f>ROUND(I134*H134,2)</f>
        <v>0</v>
      </c>
      <c r="BL134" s="24" t="s">
        <v>147</v>
      </c>
      <c r="BM134" s="24" t="s">
        <v>946</v>
      </c>
    </row>
    <row r="135" spans="2:65" s="11" customFormat="1" ht="13.5">
      <c r="B135" s="205"/>
      <c r="C135" s="206"/>
      <c r="D135" s="207" t="s">
        <v>149</v>
      </c>
      <c r="E135" s="208" t="s">
        <v>23</v>
      </c>
      <c r="F135" s="209" t="s">
        <v>201</v>
      </c>
      <c r="G135" s="206"/>
      <c r="H135" s="208" t="s">
        <v>23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149</v>
      </c>
      <c r="AU135" s="215" t="s">
        <v>82</v>
      </c>
      <c r="AV135" s="11" t="s">
        <v>80</v>
      </c>
      <c r="AW135" s="11" t="s">
        <v>36</v>
      </c>
      <c r="AX135" s="11" t="s">
        <v>73</v>
      </c>
      <c r="AY135" s="215" t="s">
        <v>140</v>
      </c>
    </row>
    <row r="136" spans="2:65" s="12" customFormat="1" ht="13.5">
      <c r="B136" s="216"/>
      <c r="C136" s="217"/>
      <c r="D136" s="207" t="s">
        <v>149</v>
      </c>
      <c r="E136" s="218" t="s">
        <v>23</v>
      </c>
      <c r="F136" s="219" t="s">
        <v>202</v>
      </c>
      <c r="G136" s="217"/>
      <c r="H136" s="220">
        <v>7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149</v>
      </c>
      <c r="AU136" s="226" t="s">
        <v>82</v>
      </c>
      <c r="AV136" s="12" t="s">
        <v>82</v>
      </c>
      <c r="AW136" s="12" t="s">
        <v>36</v>
      </c>
      <c r="AX136" s="12" t="s">
        <v>73</v>
      </c>
      <c r="AY136" s="226" t="s">
        <v>140</v>
      </c>
    </row>
    <row r="137" spans="2:65" s="13" customFormat="1" ht="13.5">
      <c r="B137" s="227"/>
      <c r="C137" s="228"/>
      <c r="D137" s="207" t="s">
        <v>149</v>
      </c>
      <c r="E137" s="229" t="s">
        <v>23</v>
      </c>
      <c r="F137" s="230" t="s">
        <v>154</v>
      </c>
      <c r="G137" s="228"/>
      <c r="H137" s="231">
        <v>7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149</v>
      </c>
      <c r="AU137" s="237" t="s">
        <v>82</v>
      </c>
      <c r="AV137" s="13" t="s">
        <v>147</v>
      </c>
      <c r="AW137" s="13" t="s">
        <v>36</v>
      </c>
      <c r="AX137" s="13" t="s">
        <v>80</v>
      </c>
      <c r="AY137" s="237" t="s">
        <v>140</v>
      </c>
    </row>
    <row r="138" spans="2:65" s="1" customFormat="1" ht="63.75" customHeight="1">
      <c r="B138" s="41"/>
      <c r="C138" s="193" t="s">
        <v>196</v>
      </c>
      <c r="D138" s="193" t="s">
        <v>142</v>
      </c>
      <c r="E138" s="194" t="s">
        <v>947</v>
      </c>
      <c r="F138" s="195" t="s">
        <v>948</v>
      </c>
      <c r="G138" s="196" t="s">
        <v>199</v>
      </c>
      <c r="H138" s="197">
        <v>1</v>
      </c>
      <c r="I138" s="198"/>
      <c r="J138" s="199">
        <f>ROUND(I138*H138,2)</f>
        <v>0</v>
      </c>
      <c r="K138" s="195" t="s">
        <v>146</v>
      </c>
      <c r="L138" s="61"/>
      <c r="M138" s="200" t="s">
        <v>23</v>
      </c>
      <c r="N138" s="201" t="s">
        <v>44</v>
      </c>
      <c r="O138" s="42"/>
      <c r="P138" s="202">
        <f>O138*H138</f>
        <v>0</v>
      </c>
      <c r="Q138" s="202">
        <v>1.269E-2</v>
      </c>
      <c r="R138" s="202">
        <f>Q138*H138</f>
        <v>1.269E-2</v>
      </c>
      <c r="S138" s="202">
        <v>0</v>
      </c>
      <c r="T138" s="203">
        <f>S138*H138</f>
        <v>0</v>
      </c>
      <c r="AR138" s="24" t="s">
        <v>147</v>
      </c>
      <c r="AT138" s="24" t="s">
        <v>142</v>
      </c>
      <c r="AU138" s="24" t="s">
        <v>82</v>
      </c>
      <c r="AY138" s="24" t="s">
        <v>140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4" t="s">
        <v>80</v>
      </c>
      <c r="BK138" s="204">
        <f>ROUND(I138*H138,2)</f>
        <v>0</v>
      </c>
      <c r="BL138" s="24" t="s">
        <v>147</v>
      </c>
      <c r="BM138" s="24" t="s">
        <v>949</v>
      </c>
    </row>
    <row r="139" spans="2:65" s="11" customFormat="1" ht="13.5">
      <c r="B139" s="205"/>
      <c r="C139" s="206"/>
      <c r="D139" s="207" t="s">
        <v>149</v>
      </c>
      <c r="E139" s="208" t="s">
        <v>23</v>
      </c>
      <c r="F139" s="209" t="s">
        <v>201</v>
      </c>
      <c r="G139" s="206"/>
      <c r="H139" s="208" t="s">
        <v>23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149</v>
      </c>
      <c r="AU139" s="215" t="s">
        <v>82</v>
      </c>
      <c r="AV139" s="11" t="s">
        <v>80</v>
      </c>
      <c r="AW139" s="11" t="s">
        <v>36</v>
      </c>
      <c r="AX139" s="11" t="s">
        <v>73</v>
      </c>
      <c r="AY139" s="215" t="s">
        <v>140</v>
      </c>
    </row>
    <row r="140" spans="2:65" s="12" customFormat="1" ht="13.5">
      <c r="B140" s="216"/>
      <c r="C140" s="217"/>
      <c r="D140" s="207" t="s">
        <v>149</v>
      </c>
      <c r="E140" s="218" t="s">
        <v>23</v>
      </c>
      <c r="F140" s="219" t="s">
        <v>950</v>
      </c>
      <c r="G140" s="217"/>
      <c r="H140" s="220">
        <v>1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149</v>
      </c>
      <c r="AU140" s="226" t="s">
        <v>82</v>
      </c>
      <c r="AV140" s="12" t="s">
        <v>82</v>
      </c>
      <c r="AW140" s="12" t="s">
        <v>36</v>
      </c>
      <c r="AX140" s="12" t="s">
        <v>73</v>
      </c>
      <c r="AY140" s="226" t="s">
        <v>140</v>
      </c>
    </row>
    <row r="141" spans="2:65" s="13" customFormat="1" ht="13.5">
      <c r="B141" s="227"/>
      <c r="C141" s="228"/>
      <c r="D141" s="207" t="s">
        <v>149</v>
      </c>
      <c r="E141" s="229" t="s">
        <v>23</v>
      </c>
      <c r="F141" s="230" t="s">
        <v>154</v>
      </c>
      <c r="G141" s="228"/>
      <c r="H141" s="231">
        <v>1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149</v>
      </c>
      <c r="AU141" s="237" t="s">
        <v>82</v>
      </c>
      <c r="AV141" s="13" t="s">
        <v>147</v>
      </c>
      <c r="AW141" s="13" t="s">
        <v>36</v>
      </c>
      <c r="AX141" s="13" t="s">
        <v>80</v>
      </c>
      <c r="AY141" s="237" t="s">
        <v>140</v>
      </c>
    </row>
    <row r="142" spans="2:65" s="1" customFormat="1" ht="16.5" customHeight="1">
      <c r="B142" s="41"/>
      <c r="C142" s="193" t="s">
        <v>204</v>
      </c>
      <c r="D142" s="193" t="s">
        <v>142</v>
      </c>
      <c r="E142" s="194" t="s">
        <v>205</v>
      </c>
      <c r="F142" s="195" t="s">
        <v>206</v>
      </c>
      <c r="G142" s="196" t="s">
        <v>199</v>
      </c>
      <c r="H142" s="197">
        <v>9</v>
      </c>
      <c r="I142" s="198"/>
      <c r="J142" s="199">
        <f>ROUND(I142*H142,2)</f>
        <v>0</v>
      </c>
      <c r="K142" s="195" t="s">
        <v>164</v>
      </c>
      <c r="L142" s="61"/>
      <c r="M142" s="200" t="s">
        <v>23</v>
      </c>
      <c r="N142" s="201" t="s">
        <v>44</v>
      </c>
      <c r="O142" s="42"/>
      <c r="P142" s="202">
        <f>O142*H142</f>
        <v>0</v>
      </c>
      <c r="Q142" s="202">
        <v>3.6900000000000002E-2</v>
      </c>
      <c r="R142" s="202">
        <f>Q142*H142</f>
        <v>0.33210000000000001</v>
      </c>
      <c r="S142" s="202">
        <v>0</v>
      </c>
      <c r="T142" s="203">
        <f>S142*H142</f>
        <v>0</v>
      </c>
      <c r="AR142" s="24" t="s">
        <v>147</v>
      </c>
      <c r="AT142" s="24" t="s">
        <v>142</v>
      </c>
      <c r="AU142" s="24" t="s">
        <v>82</v>
      </c>
      <c r="AY142" s="24" t="s">
        <v>140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4" t="s">
        <v>80</v>
      </c>
      <c r="BK142" s="204">
        <f>ROUND(I142*H142,2)</f>
        <v>0</v>
      </c>
      <c r="BL142" s="24" t="s">
        <v>147</v>
      </c>
      <c r="BM142" s="24" t="s">
        <v>951</v>
      </c>
    </row>
    <row r="143" spans="2:65" s="11" customFormat="1" ht="13.5">
      <c r="B143" s="205"/>
      <c r="C143" s="206"/>
      <c r="D143" s="207" t="s">
        <v>149</v>
      </c>
      <c r="E143" s="208" t="s">
        <v>23</v>
      </c>
      <c r="F143" s="209" t="s">
        <v>208</v>
      </c>
      <c r="G143" s="206"/>
      <c r="H143" s="208" t="s">
        <v>23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149</v>
      </c>
      <c r="AU143" s="215" t="s">
        <v>82</v>
      </c>
      <c r="AV143" s="11" t="s">
        <v>80</v>
      </c>
      <c r="AW143" s="11" t="s">
        <v>36</v>
      </c>
      <c r="AX143" s="11" t="s">
        <v>73</v>
      </c>
      <c r="AY143" s="215" t="s">
        <v>140</v>
      </c>
    </row>
    <row r="144" spans="2:65" s="12" customFormat="1" ht="13.5">
      <c r="B144" s="216"/>
      <c r="C144" s="217"/>
      <c r="D144" s="207" t="s">
        <v>149</v>
      </c>
      <c r="E144" s="218" t="s">
        <v>23</v>
      </c>
      <c r="F144" s="219" t="s">
        <v>952</v>
      </c>
      <c r="G144" s="217"/>
      <c r="H144" s="220">
        <v>9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149</v>
      </c>
      <c r="AU144" s="226" t="s">
        <v>82</v>
      </c>
      <c r="AV144" s="12" t="s">
        <v>82</v>
      </c>
      <c r="AW144" s="12" t="s">
        <v>36</v>
      </c>
      <c r="AX144" s="12" t="s">
        <v>73</v>
      </c>
      <c r="AY144" s="226" t="s">
        <v>140</v>
      </c>
    </row>
    <row r="145" spans="2:65" s="13" customFormat="1" ht="13.5">
      <c r="B145" s="227"/>
      <c r="C145" s="228"/>
      <c r="D145" s="207" t="s">
        <v>149</v>
      </c>
      <c r="E145" s="229" t="s">
        <v>23</v>
      </c>
      <c r="F145" s="230" t="s">
        <v>154</v>
      </c>
      <c r="G145" s="228"/>
      <c r="H145" s="231">
        <v>9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149</v>
      </c>
      <c r="AU145" s="237" t="s">
        <v>82</v>
      </c>
      <c r="AV145" s="13" t="s">
        <v>147</v>
      </c>
      <c r="AW145" s="13" t="s">
        <v>36</v>
      </c>
      <c r="AX145" s="13" t="s">
        <v>80</v>
      </c>
      <c r="AY145" s="237" t="s">
        <v>140</v>
      </c>
    </row>
    <row r="146" spans="2:65" s="1" customFormat="1" ht="16.5" customHeight="1">
      <c r="B146" s="41"/>
      <c r="C146" s="193" t="s">
        <v>211</v>
      </c>
      <c r="D146" s="193" t="s">
        <v>142</v>
      </c>
      <c r="E146" s="194" t="s">
        <v>212</v>
      </c>
      <c r="F146" s="195" t="s">
        <v>213</v>
      </c>
      <c r="G146" s="196" t="s">
        <v>214</v>
      </c>
      <c r="H146" s="197">
        <v>28.777000000000001</v>
      </c>
      <c r="I146" s="198"/>
      <c r="J146" s="199">
        <f>ROUND(I146*H146,2)</f>
        <v>0</v>
      </c>
      <c r="K146" s="195" t="s">
        <v>164</v>
      </c>
      <c r="L146" s="61"/>
      <c r="M146" s="200" t="s">
        <v>23</v>
      </c>
      <c r="N146" s="201" t="s">
        <v>44</v>
      </c>
      <c r="O146" s="42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AR146" s="24" t="s">
        <v>147</v>
      </c>
      <c r="AT146" s="24" t="s">
        <v>142</v>
      </c>
      <c r="AU146" s="24" t="s">
        <v>82</v>
      </c>
      <c r="AY146" s="24" t="s">
        <v>140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4" t="s">
        <v>80</v>
      </c>
      <c r="BK146" s="204">
        <f>ROUND(I146*H146,2)</f>
        <v>0</v>
      </c>
      <c r="BL146" s="24" t="s">
        <v>147</v>
      </c>
      <c r="BM146" s="24" t="s">
        <v>953</v>
      </c>
    </row>
    <row r="147" spans="2:65" s="11" customFormat="1" ht="13.5">
      <c r="B147" s="205"/>
      <c r="C147" s="206"/>
      <c r="D147" s="207" t="s">
        <v>149</v>
      </c>
      <c r="E147" s="208" t="s">
        <v>23</v>
      </c>
      <c r="F147" s="209" t="s">
        <v>201</v>
      </c>
      <c r="G147" s="206"/>
      <c r="H147" s="208" t="s">
        <v>23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149</v>
      </c>
      <c r="AU147" s="215" t="s">
        <v>82</v>
      </c>
      <c r="AV147" s="11" t="s">
        <v>80</v>
      </c>
      <c r="AW147" s="11" t="s">
        <v>36</v>
      </c>
      <c r="AX147" s="11" t="s">
        <v>73</v>
      </c>
      <c r="AY147" s="215" t="s">
        <v>140</v>
      </c>
    </row>
    <row r="148" spans="2:65" s="11" customFormat="1" ht="13.5">
      <c r="B148" s="205"/>
      <c r="C148" s="206"/>
      <c r="D148" s="207" t="s">
        <v>149</v>
      </c>
      <c r="E148" s="208" t="s">
        <v>23</v>
      </c>
      <c r="F148" s="209" t="s">
        <v>954</v>
      </c>
      <c r="G148" s="206"/>
      <c r="H148" s="208" t="s">
        <v>23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149</v>
      </c>
      <c r="AU148" s="215" t="s">
        <v>82</v>
      </c>
      <c r="AV148" s="11" t="s">
        <v>80</v>
      </c>
      <c r="AW148" s="11" t="s">
        <v>36</v>
      </c>
      <c r="AX148" s="11" t="s">
        <v>73</v>
      </c>
      <c r="AY148" s="215" t="s">
        <v>140</v>
      </c>
    </row>
    <row r="149" spans="2:65" s="12" customFormat="1" ht="13.5">
      <c r="B149" s="216"/>
      <c r="C149" s="217"/>
      <c r="D149" s="207" t="s">
        <v>149</v>
      </c>
      <c r="E149" s="218" t="s">
        <v>23</v>
      </c>
      <c r="F149" s="219" t="s">
        <v>955</v>
      </c>
      <c r="G149" s="217"/>
      <c r="H149" s="220">
        <v>14.648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149</v>
      </c>
      <c r="AU149" s="226" t="s">
        <v>82</v>
      </c>
      <c r="AV149" s="12" t="s">
        <v>82</v>
      </c>
      <c r="AW149" s="12" t="s">
        <v>36</v>
      </c>
      <c r="AX149" s="12" t="s">
        <v>73</v>
      </c>
      <c r="AY149" s="226" t="s">
        <v>140</v>
      </c>
    </row>
    <row r="150" spans="2:65" s="12" customFormat="1" ht="13.5">
      <c r="B150" s="216"/>
      <c r="C150" s="217"/>
      <c r="D150" s="207" t="s">
        <v>149</v>
      </c>
      <c r="E150" s="218" t="s">
        <v>23</v>
      </c>
      <c r="F150" s="219" t="s">
        <v>956</v>
      </c>
      <c r="G150" s="217"/>
      <c r="H150" s="220">
        <v>5.28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149</v>
      </c>
      <c r="AU150" s="226" t="s">
        <v>82</v>
      </c>
      <c r="AV150" s="12" t="s">
        <v>82</v>
      </c>
      <c r="AW150" s="12" t="s">
        <v>36</v>
      </c>
      <c r="AX150" s="12" t="s">
        <v>73</v>
      </c>
      <c r="AY150" s="226" t="s">
        <v>140</v>
      </c>
    </row>
    <row r="151" spans="2:65" s="12" customFormat="1" ht="13.5">
      <c r="B151" s="216"/>
      <c r="C151" s="217"/>
      <c r="D151" s="207" t="s">
        <v>149</v>
      </c>
      <c r="E151" s="218" t="s">
        <v>23</v>
      </c>
      <c r="F151" s="219" t="s">
        <v>957</v>
      </c>
      <c r="G151" s="217"/>
      <c r="H151" s="220">
        <v>3.323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149</v>
      </c>
      <c r="AU151" s="226" t="s">
        <v>82</v>
      </c>
      <c r="AV151" s="12" t="s">
        <v>82</v>
      </c>
      <c r="AW151" s="12" t="s">
        <v>36</v>
      </c>
      <c r="AX151" s="12" t="s">
        <v>73</v>
      </c>
      <c r="AY151" s="226" t="s">
        <v>140</v>
      </c>
    </row>
    <row r="152" spans="2:65" s="12" customFormat="1" ht="13.5">
      <c r="B152" s="216"/>
      <c r="C152" s="217"/>
      <c r="D152" s="207" t="s">
        <v>149</v>
      </c>
      <c r="E152" s="218" t="s">
        <v>23</v>
      </c>
      <c r="F152" s="219" t="s">
        <v>958</v>
      </c>
      <c r="G152" s="217"/>
      <c r="H152" s="220">
        <v>3.4129999999999998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149</v>
      </c>
      <c r="AU152" s="226" t="s">
        <v>82</v>
      </c>
      <c r="AV152" s="12" t="s">
        <v>82</v>
      </c>
      <c r="AW152" s="12" t="s">
        <v>36</v>
      </c>
      <c r="AX152" s="12" t="s">
        <v>73</v>
      </c>
      <c r="AY152" s="226" t="s">
        <v>140</v>
      </c>
    </row>
    <row r="153" spans="2:65" s="12" customFormat="1" ht="13.5">
      <c r="B153" s="216"/>
      <c r="C153" s="217"/>
      <c r="D153" s="207" t="s">
        <v>149</v>
      </c>
      <c r="E153" s="218" t="s">
        <v>23</v>
      </c>
      <c r="F153" s="219" t="s">
        <v>959</v>
      </c>
      <c r="G153" s="217"/>
      <c r="H153" s="220">
        <v>2.113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149</v>
      </c>
      <c r="AU153" s="226" t="s">
        <v>82</v>
      </c>
      <c r="AV153" s="12" t="s">
        <v>82</v>
      </c>
      <c r="AW153" s="12" t="s">
        <v>36</v>
      </c>
      <c r="AX153" s="12" t="s">
        <v>73</v>
      </c>
      <c r="AY153" s="226" t="s">
        <v>140</v>
      </c>
    </row>
    <row r="154" spans="2:65" s="13" customFormat="1" ht="13.5">
      <c r="B154" s="227"/>
      <c r="C154" s="228"/>
      <c r="D154" s="207" t="s">
        <v>149</v>
      </c>
      <c r="E154" s="229" t="s">
        <v>23</v>
      </c>
      <c r="F154" s="230" t="s">
        <v>154</v>
      </c>
      <c r="G154" s="228"/>
      <c r="H154" s="231">
        <v>28.777000000000001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149</v>
      </c>
      <c r="AU154" s="237" t="s">
        <v>82</v>
      </c>
      <c r="AV154" s="13" t="s">
        <v>147</v>
      </c>
      <c r="AW154" s="13" t="s">
        <v>36</v>
      </c>
      <c r="AX154" s="13" t="s">
        <v>80</v>
      </c>
      <c r="AY154" s="237" t="s">
        <v>140</v>
      </c>
    </row>
    <row r="155" spans="2:65" s="1" customFormat="1" ht="16.5" customHeight="1">
      <c r="B155" s="41"/>
      <c r="C155" s="193" t="s">
        <v>224</v>
      </c>
      <c r="D155" s="193" t="s">
        <v>142</v>
      </c>
      <c r="E155" s="194" t="s">
        <v>225</v>
      </c>
      <c r="F155" s="195" t="s">
        <v>226</v>
      </c>
      <c r="G155" s="196" t="s">
        <v>214</v>
      </c>
      <c r="H155" s="197">
        <v>3.33</v>
      </c>
      <c r="I155" s="198"/>
      <c r="J155" s="199">
        <f>ROUND(I155*H155,2)</f>
        <v>0</v>
      </c>
      <c r="K155" s="195" t="s">
        <v>164</v>
      </c>
      <c r="L155" s="61"/>
      <c r="M155" s="200" t="s">
        <v>23</v>
      </c>
      <c r="N155" s="201" t="s">
        <v>44</v>
      </c>
      <c r="O155" s="42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4" t="s">
        <v>147</v>
      </c>
      <c r="AT155" s="24" t="s">
        <v>142</v>
      </c>
      <c r="AU155" s="24" t="s">
        <v>82</v>
      </c>
      <c r="AY155" s="24" t="s">
        <v>140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4" t="s">
        <v>80</v>
      </c>
      <c r="BK155" s="204">
        <f>ROUND(I155*H155,2)</f>
        <v>0</v>
      </c>
      <c r="BL155" s="24" t="s">
        <v>147</v>
      </c>
      <c r="BM155" s="24" t="s">
        <v>960</v>
      </c>
    </row>
    <row r="156" spans="2:65" s="11" customFormat="1" ht="13.5">
      <c r="B156" s="205"/>
      <c r="C156" s="206"/>
      <c r="D156" s="207" t="s">
        <v>149</v>
      </c>
      <c r="E156" s="208" t="s">
        <v>23</v>
      </c>
      <c r="F156" s="209" t="s">
        <v>228</v>
      </c>
      <c r="G156" s="206"/>
      <c r="H156" s="208" t="s">
        <v>23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149</v>
      </c>
      <c r="AU156" s="215" t="s">
        <v>82</v>
      </c>
      <c r="AV156" s="11" t="s">
        <v>80</v>
      </c>
      <c r="AW156" s="11" t="s">
        <v>36</v>
      </c>
      <c r="AX156" s="11" t="s">
        <v>73</v>
      </c>
      <c r="AY156" s="215" t="s">
        <v>140</v>
      </c>
    </row>
    <row r="157" spans="2:65" s="11" customFormat="1" ht="13.5">
      <c r="B157" s="205"/>
      <c r="C157" s="206"/>
      <c r="D157" s="207" t="s">
        <v>149</v>
      </c>
      <c r="E157" s="208" t="s">
        <v>23</v>
      </c>
      <c r="F157" s="209" t="s">
        <v>229</v>
      </c>
      <c r="G157" s="206"/>
      <c r="H157" s="208" t="s">
        <v>23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149</v>
      </c>
      <c r="AU157" s="215" t="s">
        <v>82</v>
      </c>
      <c r="AV157" s="11" t="s">
        <v>80</v>
      </c>
      <c r="AW157" s="11" t="s">
        <v>36</v>
      </c>
      <c r="AX157" s="11" t="s">
        <v>73</v>
      </c>
      <c r="AY157" s="215" t="s">
        <v>140</v>
      </c>
    </row>
    <row r="158" spans="2:65" s="12" customFormat="1" ht="13.5">
      <c r="B158" s="216"/>
      <c r="C158" s="217"/>
      <c r="D158" s="207" t="s">
        <v>149</v>
      </c>
      <c r="E158" s="218" t="s">
        <v>23</v>
      </c>
      <c r="F158" s="219" t="s">
        <v>961</v>
      </c>
      <c r="G158" s="217"/>
      <c r="H158" s="220">
        <v>0.81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149</v>
      </c>
      <c r="AU158" s="226" t="s">
        <v>82</v>
      </c>
      <c r="AV158" s="12" t="s">
        <v>82</v>
      </c>
      <c r="AW158" s="12" t="s">
        <v>36</v>
      </c>
      <c r="AX158" s="12" t="s">
        <v>73</v>
      </c>
      <c r="AY158" s="226" t="s">
        <v>140</v>
      </c>
    </row>
    <row r="159" spans="2:65" s="12" customFormat="1" ht="13.5">
      <c r="B159" s="216"/>
      <c r="C159" s="217"/>
      <c r="D159" s="207" t="s">
        <v>149</v>
      </c>
      <c r="E159" s="218" t="s">
        <v>23</v>
      </c>
      <c r="F159" s="219" t="s">
        <v>962</v>
      </c>
      <c r="G159" s="217"/>
      <c r="H159" s="220">
        <v>2.52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149</v>
      </c>
      <c r="AU159" s="226" t="s">
        <v>82</v>
      </c>
      <c r="AV159" s="12" t="s">
        <v>82</v>
      </c>
      <c r="AW159" s="12" t="s">
        <v>36</v>
      </c>
      <c r="AX159" s="12" t="s">
        <v>73</v>
      </c>
      <c r="AY159" s="226" t="s">
        <v>140</v>
      </c>
    </row>
    <row r="160" spans="2:65" s="13" customFormat="1" ht="13.5">
      <c r="B160" s="227"/>
      <c r="C160" s="228"/>
      <c r="D160" s="207" t="s">
        <v>149</v>
      </c>
      <c r="E160" s="229" t="s">
        <v>23</v>
      </c>
      <c r="F160" s="230" t="s">
        <v>154</v>
      </c>
      <c r="G160" s="228"/>
      <c r="H160" s="231">
        <v>3.33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149</v>
      </c>
      <c r="AU160" s="237" t="s">
        <v>82</v>
      </c>
      <c r="AV160" s="13" t="s">
        <v>147</v>
      </c>
      <c r="AW160" s="13" t="s">
        <v>36</v>
      </c>
      <c r="AX160" s="13" t="s">
        <v>80</v>
      </c>
      <c r="AY160" s="237" t="s">
        <v>140</v>
      </c>
    </row>
    <row r="161" spans="2:65" s="1" customFormat="1" ht="38.25" customHeight="1">
      <c r="B161" s="41"/>
      <c r="C161" s="193" t="s">
        <v>234</v>
      </c>
      <c r="D161" s="193" t="s">
        <v>142</v>
      </c>
      <c r="E161" s="194" t="s">
        <v>267</v>
      </c>
      <c r="F161" s="195" t="s">
        <v>268</v>
      </c>
      <c r="G161" s="196" t="s">
        <v>214</v>
      </c>
      <c r="H161" s="197">
        <v>1676.5</v>
      </c>
      <c r="I161" s="198"/>
      <c r="J161" s="199">
        <f>ROUND(I161*H161,2)</f>
        <v>0</v>
      </c>
      <c r="K161" s="195" t="s">
        <v>146</v>
      </c>
      <c r="L161" s="61"/>
      <c r="M161" s="200" t="s">
        <v>23</v>
      </c>
      <c r="N161" s="201" t="s">
        <v>44</v>
      </c>
      <c r="O161" s="42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AR161" s="24" t="s">
        <v>147</v>
      </c>
      <c r="AT161" s="24" t="s">
        <v>142</v>
      </c>
      <c r="AU161" s="24" t="s">
        <v>82</v>
      </c>
      <c r="AY161" s="24" t="s">
        <v>140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4" t="s">
        <v>80</v>
      </c>
      <c r="BK161" s="204">
        <f>ROUND(I161*H161,2)</f>
        <v>0</v>
      </c>
      <c r="BL161" s="24" t="s">
        <v>147</v>
      </c>
      <c r="BM161" s="24" t="s">
        <v>963</v>
      </c>
    </row>
    <row r="162" spans="2:65" s="11" customFormat="1" ht="13.5">
      <c r="B162" s="205"/>
      <c r="C162" s="206"/>
      <c r="D162" s="207" t="s">
        <v>149</v>
      </c>
      <c r="E162" s="208" t="s">
        <v>23</v>
      </c>
      <c r="F162" s="209" t="s">
        <v>270</v>
      </c>
      <c r="G162" s="206"/>
      <c r="H162" s="208" t="s">
        <v>23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149</v>
      </c>
      <c r="AU162" s="215" t="s">
        <v>82</v>
      </c>
      <c r="AV162" s="11" t="s">
        <v>80</v>
      </c>
      <c r="AW162" s="11" t="s">
        <v>36</v>
      </c>
      <c r="AX162" s="11" t="s">
        <v>73</v>
      </c>
      <c r="AY162" s="215" t="s">
        <v>140</v>
      </c>
    </row>
    <row r="163" spans="2:65" s="12" customFormat="1" ht="13.5">
      <c r="B163" s="216"/>
      <c r="C163" s="217"/>
      <c r="D163" s="207" t="s">
        <v>149</v>
      </c>
      <c r="E163" s="218" t="s">
        <v>23</v>
      </c>
      <c r="F163" s="219" t="s">
        <v>964</v>
      </c>
      <c r="G163" s="217"/>
      <c r="H163" s="220">
        <v>59.786999999999999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149</v>
      </c>
      <c r="AU163" s="226" t="s">
        <v>82</v>
      </c>
      <c r="AV163" s="12" t="s">
        <v>82</v>
      </c>
      <c r="AW163" s="12" t="s">
        <v>36</v>
      </c>
      <c r="AX163" s="12" t="s">
        <v>73</v>
      </c>
      <c r="AY163" s="226" t="s">
        <v>140</v>
      </c>
    </row>
    <row r="164" spans="2:65" s="12" customFormat="1" ht="13.5">
      <c r="B164" s="216"/>
      <c r="C164" s="217"/>
      <c r="D164" s="207" t="s">
        <v>149</v>
      </c>
      <c r="E164" s="218" t="s">
        <v>23</v>
      </c>
      <c r="F164" s="219" t="s">
        <v>965</v>
      </c>
      <c r="G164" s="217"/>
      <c r="H164" s="220">
        <v>21.951000000000001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149</v>
      </c>
      <c r="AU164" s="226" t="s">
        <v>82</v>
      </c>
      <c r="AV164" s="12" t="s">
        <v>82</v>
      </c>
      <c r="AW164" s="12" t="s">
        <v>36</v>
      </c>
      <c r="AX164" s="12" t="s">
        <v>73</v>
      </c>
      <c r="AY164" s="226" t="s">
        <v>140</v>
      </c>
    </row>
    <row r="165" spans="2:65" s="12" customFormat="1" ht="13.5">
      <c r="B165" s="216"/>
      <c r="C165" s="217"/>
      <c r="D165" s="207" t="s">
        <v>149</v>
      </c>
      <c r="E165" s="218" t="s">
        <v>23</v>
      </c>
      <c r="F165" s="219" t="s">
        <v>966</v>
      </c>
      <c r="G165" s="217"/>
      <c r="H165" s="220">
        <v>804.11099999999999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149</v>
      </c>
      <c r="AU165" s="226" t="s">
        <v>82</v>
      </c>
      <c r="AV165" s="12" t="s">
        <v>82</v>
      </c>
      <c r="AW165" s="12" t="s">
        <v>36</v>
      </c>
      <c r="AX165" s="12" t="s">
        <v>73</v>
      </c>
      <c r="AY165" s="226" t="s">
        <v>140</v>
      </c>
    </row>
    <row r="166" spans="2:65" s="12" customFormat="1" ht="13.5">
      <c r="B166" s="216"/>
      <c r="C166" s="217"/>
      <c r="D166" s="207" t="s">
        <v>149</v>
      </c>
      <c r="E166" s="218" t="s">
        <v>23</v>
      </c>
      <c r="F166" s="219" t="s">
        <v>967</v>
      </c>
      <c r="G166" s="217"/>
      <c r="H166" s="220">
        <v>1458.7159999999999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149</v>
      </c>
      <c r="AU166" s="226" t="s">
        <v>82</v>
      </c>
      <c r="AV166" s="12" t="s">
        <v>82</v>
      </c>
      <c r="AW166" s="12" t="s">
        <v>36</v>
      </c>
      <c r="AX166" s="12" t="s">
        <v>73</v>
      </c>
      <c r="AY166" s="226" t="s">
        <v>140</v>
      </c>
    </row>
    <row r="167" spans="2:65" s="12" customFormat="1" ht="13.5">
      <c r="B167" s="216"/>
      <c r="C167" s="217"/>
      <c r="D167" s="207" t="s">
        <v>149</v>
      </c>
      <c r="E167" s="218" t="s">
        <v>23</v>
      </c>
      <c r="F167" s="219" t="s">
        <v>968</v>
      </c>
      <c r="G167" s="217"/>
      <c r="H167" s="220">
        <v>171.63900000000001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149</v>
      </c>
      <c r="AU167" s="226" t="s">
        <v>82</v>
      </c>
      <c r="AV167" s="12" t="s">
        <v>82</v>
      </c>
      <c r="AW167" s="12" t="s">
        <v>36</v>
      </c>
      <c r="AX167" s="12" t="s">
        <v>73</v>
      </c>
      <c r="AY167" s="226" t="s">
        <v>140</v>
      </c>
    </row>
    <row r="168" spans="2:65" s="12" customFormat="1" ht="13.5">
      <c r="B168" s="216"/>
      <c r="C168" s="217"/>
      <c r="D168" s="207" t="s">
        <v>149</v>
      </c>
      <c r="E168" s="218" t="s">
        <v>23</v>
      </c>
      <c r="F168" s="219" t="s">
        <v>969</v>
      </c>
      <c r="G168" s="217"/>
      <c r="H168" s="220">
        <v>58.463999999999999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149</v>
      </c>
      <c r="AU168" s="226" t="s">
        <v>82</v>
      </c>
      <c r="AV168" s="12" t="s">
        <v>82</v>
      </c>
      <c r="AW168" s="12" t="s">
        <v>36</v>
      </c>
      <c r="AX168" s="12" t="s">
        <v>73</v>
      </c>
      <c r="AY168" s="226" t="s">
        <v>140</v>
      </c>
    </row>
    <row r="169" spans="2:65" s="12" customFormat="1" ht="13.5">
      <c r="B169" s="216"/>
      <c r="C169" s="217"/>
      <c r="D169" s="207" t="s">
        <v>149</v>
      </c>
      <c r="E169" s="218" t="s">
        <v>23</v>
      </c>
      <c r="F169" s="219" t="s">
        <v>970</v>
      </c>
      <c r="G169" s="217"/>
      <c r="H169" s="220">
        <v>30.24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149</v>
      </c>
      <c r="AU169" s="226" t="s">
        <v>82</v>
      </c>
      <c r="AV169" s="12" t="s">
        <v>82</v>
      </c>
      <c r="AW169" s="12" t="s">
        <v>36</v>
      </c>
      <c r="AX169" s="12" t="s">
        <v>73</v>
      </c>
      <c r="AY169" s="226" t="s">
        <v>140</v>
      </c>
    </row>
    <row r="170" spans="2:65" s="11" customFormat="1" ht="13.5">
      <c r="B170" s="205"/>
      <c r="C170" s="206"/>
      <c r="D170" s="207" t="s">
        <v>149</v>
      </c>
      <c r="E170" s="208" t="s">
        <v>23</v>
      </c>
      <c r="F170" s="209" t="s">
        <v>287</v>
      </c>
      <c r="G170" s="206"/>
      <c r="H170" s="208" t="s">
        <v>23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149</v>
      </c>
      <c r="AU170" s="215" t="s">
        <v>82</v>
      </c>
      <c r="AV170" s="11" t="s">
        <v>80</v>
      </c>
      <c r="AW170" s="11" t="s">
        <v>36</v>
      </c>
      <c r="AX170" s="11" t="s">
        <v>73</v>
      </c>
      <c r="AY170" s="215" t="s">
        <v>140</v>
      </c>
    </row>
    <row r="171" spans="2:65" s="12" customFormat="1" ht="13.5">
      <c r="B171" s="216"/>
      <c r="C171" s="217"/>
      <c r="D171" s="207" t="s">
        <v>149</v>
      </c>
      <c r="E171" s="218" t="s">
        <v>23</v>
      </c>
      <c r="F171" s="219" t="s">
        <v>971</v>
      </c>
      <c r="G171" s="217"/>
      <c r="H171" s="220">
        <v>179.49600000000001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149</v>
      </c>
      <c r="AU171" s="226" t="s">
        <v>82</v>
      </c>
      <c r="AV171" s="12" t="s">
        <v>82</v>
      </c>
      <c r="AW171" s="12" t="s">
        <v>36</v>
      </c>
      <c r="AX171" s="12" t="s">
        <v>73</v>
      </c>
      <c r="AY171" s="226" t="s">
        <v>140</v>
      </c>
    </row>
    <row r="172" spans="2:65" s="12" customFormat="1" ht="13.5">
      <c r="B172" s="216"/>
      <c r="C172" s="217"/>
      <c r="D172" s="207" t="s">
        <v>149</v>
      </c>
      <c r="E172" s="218" t="s">
        <v>23</v>
      </c>
      <c r="F172" s="219" t="s">
        <v>296</v>
      </c>
      <c r="G172" s="217"/>
      <c r="H172" s="220">
        <v>9.7620000000000005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149</v>
      </c>
      <c r="AU172" s="226" t="s">
        <v>82</v>
      </c>
      <c r="AV172" s="12" t="s">
        <v>82</v>
      </c>
      <c r="AW172" s="12" t="s">
        <v>36</v>
      </c>
      <c r="AX172" s="12" t="s">
        <v>73</v>
      </c>
      <c r="AY172" s="226" t="s">
        <v>140</v>
      </c>
    </row>
    <row r="173" spans="2:65" s="13" customFormat="1" ht="13.5">
      <c r="B173" s="227"/>
      <c r="C173" s="228"/>
      <c r="D173" s="207" t="s">
        <v>149</v>
      </c>
      <c r="E173" s="229" t="s">
        <v>101</v>
      </c>
      <c r="F173" s="230" t="s">
        <v>154</v>
      </c>
      <c r="G173" s="228"/>
      <c r="H173" s="231">
        <v>2794.1660000000002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149</v>
      </c>
      <c r="AU173" s="237" t="s">
        <v>82</v>
      </c>
      <c r="AV173" s="13" t="s">
        <v>147</v>
      </c>
      <c r="AW173" s="13" t="s">
        <v>36</v>
      </c>
      <c r="AX173" s="13" t="s">
        <v>73</v>
      </c>
      <c r="AY173" s="237" t="s">
        <v>140</v>
      </c>
    </row>
    <row r="174" spans="2:65" s="12" customFormat="1" ht="13.5">
      <c r="B174" s="216"/>
      <c r="C174" s="217"/>
      <c r="D174" s="207" t="s">
        <v>149</v>
      </c>
      <c r="E174" s="218" t="s">
        <v>23</v>
      </c>
      <c r="F174" s="219" t="s">
        <v>297</v>
      </c>
      <c r="G174" s="217"/>
      <c r="H174" s="220">
        <v>1676.5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149</v>
      </c>
      <c r="AU174" s="226" t="s">
        <v>82</v>
      </c>
      <c r="AV174" s="12" t="s">
        <v>82</v>
      </c>
      <c r="AW174" s="12" t="s">
        <v>36</v>
      </c>
      <c r="AX174" s="12" t="s">
        <v>80</v>
      </c>
      <c r="AY174" s="226" t="s">
        <v>140</v>
      </c>
    </row>
    <row r="175" spans="2:65" s="1" customFormat="1" ht="16.5" customHeight="1">
      <c r="B175" s="41"/>
      <c r="C175" s="193" t="s">
        <v>243</v>
      </c>
      <c r="D175" s="193" t="s">
        <v>142</v>
      </c>
      <c r="E175" s="194" t="s">
        <v>299</v>
      </c>
      <c r="F175" s="195" t="s">
        <v>300</v>
      </c>
      <c r="G175" s="196" t="s">
        <v>214</v>
      </c>
      <c r="H175" s="197">
        <v>838.25</v>
      </c>
      <c r="I175" s="198"/>
      <c r="J175" s="199">
        <f>ROUND(I175*H175,2)</f>
        <v>0</v>
      </c>
      <c r="K175" s="195" t="s">
        <v>164</v>
      </c>
      <c r="L175" s="61"/>
      <c r="M175" s="200" t="s">
        <v>23</v>
      </c>
      <c r="N175" s="201" t="s">
        <v>44</v>
      </c>
      <c r="O175" s="42"/>
      <c r="P175" s="202">
        <f>O175*H175</f>
        <v>0</v>
      </c>
      <c r="Q175" s="202">
        <v>0</v>
      </c>
      <c r="R175" s="202">
        <f>Q175*H175</f>
        <v>0</v>
      </c>
      <c r="S175" s="202">
        <v>0</v>
      </c>
      <c r="T175" s="203">
        <f>S175*H175</f>
        <v>0</v>
      </c>
      <c r="AR175" s="24" t="s">
        <v>147</v>
      </c>
      <c r="AT175" s="24" t="s">
        <v>142</v>
      </c>
      <c r="AU175" s="24" t="s">
        <v>82</v>
      </c>
      <c r="AY175" s="24" t="s">
        <v>140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24" t="s">
        <v>80</v>
      </c>
      <c r="BK175" s="204">
        <f>ROUND(I175*H175,2)</f>
        <v>0</v>
      </c>
      <c r="BL175" s="24" t="s">
        <v>147</v>
      </c>
      <c r="BM175" s="24" t="s">
        <v>972</v>
      </c>
    </row>
    <row r="176" spans="2:65" s="12" customFormat="1" ht="13.5">
      <c r="B176" s="216"/>
      <c r="C176" s="217"/>
      <c r="D176" s="207" t="s">
        <v>149</v>
      </c>
      <c r="E176" s="218" t="s">
        <v>23</v>
      </c>
      <c r="F176" s="219" t="s">
        <v>302</v>
      </c>
      <c r="G176" s="217"/>
      <c r="H176" s="220">
        <v>838.25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149</v>
      </c>
      <c r="AU176" s="226" t="s">
        <v>82</v>
      </c>
      <c r="AV176" s="12" t="s">
        <v>82</v>
      </c>
      <c r="AW176" s="12" t="s">
        <v>36</v>
      </c>
      <c r="AX176" s="12" t="s">
        <v>80</v>
      </c>
      <c r="AY176" s="226" t="s">
        <v>140</v>
      </c>
    </row>
    <row r="177" spans="2:65" s="1" customFormat="1" ht="38.25" customHeight="1">
      <c r="B177" s="41"/>
      <c r="C177" s="193" t="s">
        <v>10</v>
      </c>
      <c r="D177" s="193" t="s">
        <v>142</v>
      </c>
      <c r="E177" s="194" t="s">
        <v>303</v>
      </c>
      <c r="F177" s="195" t="s">
        <v>304</v>
      </c>
      <c r="G177" s="196" t="s">
        <v>214</v>
      </c>
      <c r="H177" s="197">
        <v>419.125</v>
      </c>
      <c r="I177" s="198"/>
      <c r="J177" s="199">
        <f>ROUND(I177*H177,2)</f>
        <v>0</v>
      </c>
      <c r="K177" s="195" t="s">
        <v>146</v>
      </c>
      <c r="L177" s="61"/>
      <c r="M177" s="200" t="s">
        <v>23</v>
      </c>
      <c r="N177" s="201" t="s">
        <v>44</v>
      </c>
      <c r="O177" s="42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AR177" s="24" t="s">
        <v>147</v>
      </c>
      <c r="AT177" s="24" t="s">
        <v>142</v>
      </c>
      <c r="AU177" s="24" t="s">
        <v>82</v>
      </c>
      <c r="AY177" s="24" t="s">
        <v>140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4" t="s">
        <v>80</v>
      </c>
      <c r="BK177" s="204">
        <f>ROUND(I177*H177,2)</f>
        <v>0</v>
      </c>
      <c r="BL177" s="24" t="s">
        <v>147</v>
      </c>
      <c r="BM177" s="24" t="s">
        <v>973</v>
      </c>
    </row>
    <row r="178" spans="2:65" s="11" customFormat="1" ht="13.5">
      <c r="B178" s="205"/>
      <c r="C178" s="206"/>
      <c r="D178" s="207" t="s">
        <v>149</v>
      </c>
      <c r="E178" s="208" t="s">
        <v>23</v>
      </c>
      <c r="F178" s="209" t="s">
        <v>306</v>
      </c>
      <c r="G178" s="206"/>
      <c r="H178" s="208" t="s">
        <v>23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149</v>
      </c>
      <c r="AU178" s="215" t="s">
        <v>82</v>
      </c>
      <c r="AV178" s="11" t="s">
        <v>80</v>
      </c>
      <c r="AW178" s="11" t="s">
        <v>36</v>
      </c>
      <c r="AX178" s="11" t="s">
        <v>73</v>
      </c>
      <c r="AY178" s="215" t="s">
        <v>140</v>
      </c>
    </row>
    <row r="179" spans="2:65" s="12" customFormat="1" ht="13.5">
      <c r="B179" s="216"/>
      <c r="C179" s="217"/>
      <c r="D179" s="207" t="s">
        <v>149</v>
      </c>
      <c r="E179" s="218" t="s">
        <v>23</v>
      </c>
      <c r="F179" s="219" t="s">
        <v>307</v>
      </c>
      <c r="G179" s="217"/>
      <c r="H179" s="220">
        <v>419.125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149</v>
      </c>
      <c r="AU179" s="226" t="s">
        <v>82</v>
      </c>
      <c r="AV179" s="12" t="s">
        <v>82</v>
      </c>
      <c r="AW179" s="12" t="s">
        <v>36</v>
      </c>
      <c r="AX179" s="12" t="s">
        <v>80</v>
      </c>
      <c r="AY179" s="226" t="s">
        <v>140</v>
      </c>
    </row>
    <row r="180" spans="2:65" s="1" customFormat="1" ht="16.5" customHeight="1">
      <c r="B180" s="41"/>
      <c r="C180" s="193" t="s">
        <v>252</v>
      </c>
      <c r="D180" s="193" t="s">
        <v>142</v>
      </c>
      <c r="E180" s="194" t="s">
        <v>309</v>
      </c>
      <c r="F180" s="195" t="s">
        <v>310</v>
      </c>
      <c r="G180" s="196" t="s">
        <v>214</v>
      </c>
      <c r="H180" s="197">
        <v>209.56200000000001</v>
      </c>
      <c r="I180" s="198"/>
      <c r="J180" s="199">
        <f>ROUND(I180*H180,2)</f>
        <v>0</v>
      </c>
      <c r="K180" s="195" t="s">
        <v>164</v>
      </c>
      <c r="L180" s="61"/>
      <c r="M180" s="200" t="s">
        <v>23</v>
      </c>
      <c r="N180" s="201" t="s">
        <v>44</v>
      </c>
      <c r="O180" s="42"/>
      <c r="P180" s="202">
        <f>O180*H180</f>
        <v>0</v>
      </c>
      <c r="Q180" s="202">
        <v>0</v>
      </c>
      <c r="R180" s="202">
        <f>Q180*H180</f>
        <v>0</v>
      </c>
      <c r="S180" s="202">
        <v>0</v>
      </c>
      <c r="T180" s="203">
        <f>S180*H180</f>
        <v>0</v>
      </c>
      <c r="AR180" s="24" t="s">
        <v>147</v>
      </c>
      <c r="AT180" s="24" t="s">
        <v>142</v>
      </c>
      <c r="AU180" s="24" t="s">
        <v>82</v>
      </c>
      <c r="AY180" s="24" t="s">
        <v>140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24" t="s">
        <v>80</v>
      </c>
      <c r="BK180" s="204">
        <f>ROUND(I180*H180,2)</f>
        <v>0</v>
      </c>
      <c r="BL180" s="24" t="s">
        <v>147</v>
      </c>
      <c r="BM180" s="24" t="s">
        <v>974</v>
      </c>
    </row>
    <row r="181" spans="2:65" s="12" customFormat="1" ht="13.5">
      <c r="B181" s="216"/>
      <c r="C181" s="217"/>
      <c r="D181" s="207" t="s">
        <v>149</v>
      </c>
      <c r="E181" s="218" t="s">
        <v>23</v>
      </c>
      <c r="F181" s="219" t="s">
        <v>312</v>
      </c>
      <c r="G181" s="217"/>
      <c r="H181" s="220">
        <v>209.56200000000001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149</v>
      </c>
      <c r="AU181" s="226" t="s">
        <v>82</v>
      </c>
      <c r="AV181" s="12" t="s">
        <v>82</v>
      </c>
      <c r="AW181" s="12" t="s">
        <v>36</v>
      </c>
      <c r="AX181" s="12" t="s">
        <v>80</v>
      </c>
      <c r="AY181" s="226" t="s">
        <v>140</v>
      </c>
    </row>
    <row r="182" spans="2:65" s="1" customFormat="1" ht="16.5" customHeight="1">
      <c r="B182" s="41"/>
      <c r="C182" s="193" t="s">
        <v>257</v>
      </c>
      <c r="D182" s="193" t="s">
        <v>142</v>
      </c>
      <c r="E182" s="194" t="s">
        <v>314</v>
      </c>
      <c r="F182" s="195" t="s">
        <v>315</v>
      </c>
      <c r="G182" s="196" t="s">
        <v>214</v>
      </c>
      <c r="H182" s="197">
        <v>419.125</v>
      </c>
      <c r="I182" s="198"/>
      <c r="J182" s="199">
        <f>ROUND(I182*H182,2)</f>
        <v>0</v>
      </c>
      <c r="K182" s="195" t="s">
        <v>164</v>
      </c>
      <c r="L182" s="61"/>
      <c r="M182" s="200" t="s">
        <v>23</v>
      </c>
      <c r="N182" s="201" t="s">
        <v>44</v>
      </c>
      <c r="O182" s="42"/>
      <c r="P182" s="202">
        <f>O182*H182</f>
        <v>0</v>
      </c>
      <c r="Q182" s="202">
        <v>1.044E-2</v>
      </c>
      <c r="R182" s="202">
        <f>Q182*H182</f>
        <v>4.3756649999999997</v>
      </c>
      <c r="S182" s="202">
        <v>0</v>
      </c>
      <c r="T182" s="203">
        <f>S182*H182</f>
        <v>0</v>
      </c>
      <c r="AR182" s="24" t="s">
        <v>147</v>
      </c>
      <c r="AT182" s="24" t="s">
        <v>142</v>
      </c>
      <c r="AU182" s="24" t="s">
        <v>82</v>
      </c>
      <c r="AY182" s="24" t="s">
        <v>140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24" t="s">
        <v>80</v>
      </c>
      <c r="BK182" s="204">
        <f>ROUND(I182*H182,2)</f>
        <v>0</v>
      </c>
      <c r="BL182" s="24" t="s">
        <v>147</v>
      </c>
      <c r="BM182" s="24" t="s">
        <v>975</v>
      </c>
    </row>
    <row r="183" spans="2:65" s="11" customFormat="1" ht="13.5">
      <c r="B183" s="205"/>
      <c r="C183" s="206"/>
      <c r="D183" s="207" t="s">
        <v>149</v>
      </c>
      <c r="E183" s="208" t="s">
        <v>23</v>
      </c>
      <c r="F183" s="209" t="s">
        <v>306</v>
      </c>
      <c r="G183" s="206"/>
      <c r="H183" s="208" t="s">
        <v>23</v>
      </c>
      <c r="I183" s="210"/>
      <c r="J183" s="206"/>
      <c r="K183" s="206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149</v>
      </c>
      <c r="AU183" s="215" t="s">
        <v>82</v>
      </c>
      <c r="AV183" s="11" t="s">
        <v>80</v>
      </c>
      <c r="AW183" s="11" t="s">
        <v>36</v>
      </c>
      <c r="AX183" s="11" t="s">
        <v>73</v>
      </c>
      <c r="AY183" s="215" t="s">
        <v>140</v>
      </c>
    </row>
    <row r="184" spans="2:65" s="12" customFormat="1" ht="13.5">
      <c r="B184" s="216"/>
      <c r="C184" s="217"/>
      <c r="D184" s="207" t="s">
        <v>149</v>
      </c>
      <c r="E184" s="218" t="s">
        <v>23</v>
      </c>
      <c r="F184" s="219" t="s">
        <v>307</v>
      </c>
      <c r="G184" s="217"/>
      <c r="H184" s="220">
        <v>419.125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149</v>
      </c>
      <c r="AU184" s="226" t="s">
        <v>82</v>
      </c>
      <c r="AV184" s="12" t="s">
        <v>82</v>
      </c>
      <c r="AW184" s="12" t="s">
        <v>36</v>
      </c>
      <c r="AX184" s="12" t="s">
        <v>80</v>
      </c>
      <c r="AY184" s="226" t="s">
        <v>140</v>
      </c>
    </row>
    <row r="185" spans="2:65" s="1" customFormat="1" ht="16.5" customHeight="1">
      <c r="B185" s="41"/>
      <c r="C185" s="193" t="s">
        <v>261</v>
      </c>
      <c r="D185" s="193" t="s">
        <v>142</v>
      </c>
      <c r="E185" s="194" t="s">
        <v>318</v>
      </c>
      <c r="F185" s="195" t="s">
        <v>319</v>
      </c>
      <c r="G185" s="196" t="s">
        <v>214</v>
      </c>
      <c r="H185" s="197">
        <v>279.41699999999997</v>
      </c>
      <c r="I185" s="198"/>
      <c r="J185" s="199">
        <f>ROUND(I185*H185,2)</f>
        <v>0</v>
      </c>
      <c r="K185" s="195" t="s">
        <v>164</v>
      </c>
      <c r="L185" s="61"/>
      <c r="M185" s="200" t="s">
        <v>23</v>
      </c>
      <c r="N185" s="201" t="s">
        <v>44</v>
      </c>
      <c r="O185" s="42"/>
      <c r="P185" s="202">
        <f>O185*H185</f>
        <v>0</v>
      </c>
      <c r="Q185" s="202">
        <v>1.704E-2</v>
      </c>
      <c r="R185" s="202">
        <f>Q185*H185</f>
        <v>4.7612656799999993</v>
      </c>
      <c r="S185" s="202">
        <v>0</v>
      </c>
      <c r="T185" s="203">
        <f>S185*H185</f>
        <v>0</v>
      </c>
      <c r="AR185" s="24" t="s">
        <v>147</v>
      </c>
      <c r="AT185" s="24" t="s">
        <v>142</v>
      </c>
      <c r="AU185" s="24" t="s">
        <v>82</v>
      </c>
      <c r="AY185" s="24" t="s">
        <v>140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24" t="s">
        <v>80</v>
      </c>
      <c r="BK185" s="204">
        <f>ROUND(I185*H185,2)</f>
        <v>0</v>
      </c>
      <c r="BL185" s="24" t="s">
        <v>147</v>
      </c>
      <c r="BM185" s="24" t="s">
        <v>976</v>
      </c>
    </row>
    <row r="186" spans="2:65" s="11" customFormat="1" ht="13.5">
      <c r="B186" s="205"/>
      <c r="C186" s="206"/>
      <c r="D186" s="207" t="s">
        <v>149</v>
      </c>
      <c r="E186" s="208" t="s">
        <v>23</v>
      </c>
      <c r="F186" s="209" t="s">
        <v>306</v>
      </c>
      <c r="G186" s="206"/>
      <c r="H186" s="208" t="s">
        <v>23</v>
      </c>
      <c r="I186" s="210"/>
      <c r="J186" s="206"/>
      <c r="K186" s="206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149</v>
      </c>
      <c r="AU186" s="215" t="s">
        <v>82</v>
      </c>
      <c r="AV186" s="11" t="s">
        <v>80</v>
      </c>
      <c r="AW186" s="11" t="s">
        <v>36</v>
      </c>
      <c r="AX186" s="11" t="s">
        <v>73</v>
      </c>
      <c r="AY186" s="215" t="s">
        <v>140</v>
      </c>
    </row>
    <row r="187" spans="2:65" s="12" customFormat="1" ht="13.5">
      <c r="B187" s="216"/>
      <c r="C187" s="217"/>
      <c r="D187" s="207" t="s">
        <v>149</v>
      </c>
      <c r="E187" s="218" t="s">
        <v>23</v>
      </c>
      <c r="F187" s="219" t="s">
        <v>321</v>
      </c>
      <c r="G187" s="217"/>
      <c r="H187" s="220">
        <v>279.41699999999997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149</v>
      </c>
      <c r="AU187" s="226" t="s">
        <v>82</v>
      </c>
      <c r="AV187" s="12" t="s">
        <v>82</v>
      </c>
      <c r="AW187" s="12" t="s">
        <v>36</v>
      </c>
      <c r="AX187" s="12" t="s">
        <v>80</v>
      </c>
      <c r="AY187" s="226" t="s">
        <v>140</v>
      </c>
    </row>
    <row r="188" spans="2:65" s="1" customFormat="1" ht="25.5" customHeight="1">
      <c r="B188" s="41"/>
      <c r="C188" s="193" t="s">
        <v>266</v>
      </c>
      <c r="D188" s="193" t="s">
        <v>142</v>
      </c>
      <c r="E188" s="194" t="s">
        <v>977</v>
      </c>
      <c r="F188" s="195" t="s">
        <v>978</v>
      </c>
      <c r="G188" s="196" t="s">
        <v>199</v>
      </c>
      <c r="H188" s="197">
        <v>2.9</v>
      </c>
      <c r="I188" s="198"/>
      <c r="J188" s="199">
        <f>ROUND(I188*H188,2)</f>
        <v>0</v>
      </c>
      <c r="K188" s="195" t="s">
        <v>146</v>
      </c>
      <c r="L188" s="61"/>
      <c r="M188" s="200" t="s">
        <v>23</v>
      </c>
      <c r="N188" s="201" t="s">
        <v>44</v>
      </c>
      <c r="O188" s="42"/>
      <c r="P188" s="202">
        <f>O188*H188</f>
        <v>0</v>
      </c>
      <c r="Q188" s="202">
        <v>0</v>
      </c>
      <c r="R188" s="202">
        <f>Q188*H188</f>
        <v>0</v>
      </c>
      <c r="S188" s="202">
        <v>0</v>
      </c>
      <c r="T188" s="203">
        <f>S188*H188</f>
        <v>0</v>
      </c>
      <c r="AR188" s="24" t="s">
        <v>147</v>
      </c>
      <c r="AT188" s="24" t="s">
        <v>142</v>
      </c>
      <c r="AU188" s="24" t="s">
        <v>82</v>
      </c>
      <c r="AY188" s="24" t="s">
        <v>140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24" t="s">
        <v>80</v>
      </c>
      <c r="BK188" s="204">
        <f>ROUND(I188*H188,2)</f>
        <v>0</v>
      </c>
      <c r="BL188" s="24" t="s">
        <v>147</v>
      </c>
      <c r="BM188" s="24" t="s">
        <v>979</v>
      </c>
    </row>
    <row r="189" spans="2:65" s="1" customFormat="1" ht="25.5" customHeight="1">
      <c r="B189" s="41"/>
      <c r="C189" s="193" t="s">
        <v>298</v>
      </c>
      <c r="D189" s="193" t="s">
        <v>142</v>
      </c>
      <c r="E189" s="194" t="s">
        <v>323</v>
      </c>
      <c r="F189" s="195" t="s">
        <v>324</v>
      </c>
      <c r="G189" s="196" t="s">
        <v>145</v>
      </c>
      <c r="H189" s="197">
        <v>5309.1220000000003</v>
      </c>
      <c r="I189" s="198"/>
      <c r="J189" s="199">
        <f>ROUND(I189*H189,2)</f>
        <v>0</v>
      </c>
      <c r="K189" s="195" t="s">
        <v>146</v>
      </c>
      <c r="L189" s="61"/>
      <c r="M189" s="200" t="s">
        <v>23</v>
      </c>
      <c r="N189" s="201" t="s">
        <v>44</v>
      </c>
      <c r="O189" s="42"/>
      <c r="P189" s="202">
        <f>O189*H189</f>
        <v>0</v>
      </c>
      <c r="Q189" s="202">
        <v>0</v>
      </c>
      <c r="R189" s="202">
        <f>Q189*H189</f>
        <v>0</v>
      </c>
      <c r="S189" s="202">
        <v>0</v>
      </c>
      <c r="T189" s="203">
        <f>S189*H189</f>
        <v>0</v>
      </c>
      <c r="AR189" s="24" t="s">
        <v>147</v>
      </c>
      <c r="AT189" s="24" t="s">
        <v>142</v>
      </c>
      <c r="AU189" s="24" t="s">
        <v>82</v>
      </c>
      <c r="AY189" s="24" t="s">
        <v>140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24" t="s">
        <v>80</v>
      </c>
      <c r="BK189" s="204">
        <f>ROUND(I189*H189,2)</f>
        <v>0</v>
      </c>
      <c r="BL189" s="24" t="s">
        <v>147</v>
      </c>
      <c r="BM189" s="24" t="s">
        <v>980</v>
      </c>
    </row>
    <row r="190" spans="2:65" s="11" customFormat="1" ht="13.5">
      <c r="B190" s="205"/>
      <c r="C190" s="206"/>
      <c r="D190" s="207" t="s">
        <v>149</v>
      </c>
      <c r="E190" s="208" t="s">
        <v>23</v>
      </c>
      <c r="F190" s="209" t="s">
        <v>306</v>
      </c>
      <c r="G190" s="206"/>
      <c r="H190" s="208" t="s">
        <v>23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149</v>
      </c>
      <c r="AU190" s="215" t="s">
        <v>82</v>
      </c>
      <c r="AV190" s="11" t="s">
        <v>80</v>
      </c>
      <c r="AW190" s="11" t="s">
        <v>36</v>
      </c>
      <c r="AX190" s="11" t="s">
        <v>73</v>
      </c>
      <c r="AY190" s="215" t="s">
        <v>140</v>
      </c>
    </row>
    <row r="191" spans="2:65" s="11" customFormat="1" ht="13.5">
      <c r="B191" s="205"/>
      <c r="C191" s="206"/>
      <c r="D191" s="207" t="s">
        <v>149</v>
      </c>
      <c r="E191" s="208" t="s">
        <v>23</v>
      </c>
      <c r="F191" s="209" t="s">
        <v>981</v>
      </c>
      <c r="G191" s="206"/>
      <c r="H191" s="208" t="s">
        <v>23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149</v>
      </c>
      <c r="AU191" s="215" t="s">
        <v>82</v>
      </c>
      <c r="AV191" s="11" t="s">
        <v>80</v>
      </c>
      <c r="AW191" s="11" t="s">
        <v>36</v>
      </c>
      <c r="AX191" s="11" t="s">
        <v>73</v>
      </c>
      <c r="AY191" s="215" t="s">
        <v>140</v>
      </c>
    </row>
    <row r="192" spans="2:65" s="12" customFormat="1" ht="13.5">
      <c r="B192" s="216"/>
      <c r="C192" s="217"/>
      <c r="D192" s="207" t="s">
        <v>149</v>
      </c>
      <c r="E192" s="218" t="s">
        <v>23</v>
      </c>
      <c r="F192" s="219" t="s">
        <v>982</v>
      </c>
      <c r="G192" s="217"/>
      <c r="H192" s="220">
        <v>131.274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149</v>
      </c>
      <c r="AU192" s="226" t="s">
        <v>82</v>
      </c>
      <c r="AV192" s="12" t="s">
        <v>82</v>
      </c>
      <c r="AW192" s="12" t="s">
        <v>36</v>
      </c>
      <c r="AX192" s="12" t="s">
        <v>73</v>
      </c>
      <c r="AY192" s="226" t="s">
        <v>140</v>
      </c>
    </row>
    <row r="193" spans="2:65" s="12" customFormat="1" ht="13.5">
      <c r="B193" s="216"/>
      <c r="C193" s="217"/>
      <c r="D193" s="207" t="s">
        <v>149</v>
      </c>
      <c r="E193" s="218" t="s">
        <v>23</v>
      </c>
      <c r="F193" s="219" t="s">
        <v>983</v>
      </c>
      <c r="G193" s="217"/>
      <c r="H193" s="220">
        <v>45.521999999999998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149</v>
      </c>
      <c r="AU193" s="226" t="s">
        <v>82</v>
      </c>
      <c r="AV193" s="12" t="s">
        <v>82</v>
      </c>
      <c r="AW193" s="12" t="s">
        <v>36</v>
      </c>
      <c r="AX193" s="12" t="s">
        <v>73</v>
      </c>
      <c r="AY193" s="226" t="s">
        <v>140</v>
      </c>
    </row>
    <row r="194" spans="2:65" s="12" customFormat="1" ht="13.5">
      <c r="B194" s="216"/>
      <c r="C194" s="217"/>
      <c r="D194" s="207" t="s">
        <v>149</v>
      </c>
      <c r="E194" s="218" t="s">
        <v>23</v>
      </c>
      <c r="F194" s="219" t="s">
        <v>984</v>
      </c>
      <c r="G194" s="217"/>
      <c r="H194" s="220">
        <v>1806.5719999999999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149</v>
      </c>
      <c r="AU194" s="226" t="s">
        <v>82</v>
      </c>
      <c r="AV194" s="12" t="s">
        <v>82</v>
      </c>
      <c r="AW194" s="12" t="s">
        <v>36</v>
      </c>
      <c r="AX194" s="12" t="s">
        <v>73</v>
      </c>
      <c r="AY194" s="226" t="s">
        <v>140</v>
      </c>
    </row>
    <row r="195" spans="2:65" s="12" customFormat="1" ht="13.5">
      <c r="B195" s="216"/>
      <c r="C195" s="217"/>
      <c r="D195" s="207" t="s">
        <v>149</v>
      </c>
      <c r="E195" s="218" t="s">
        <v>23</v>
      </c>
      <c r="F195" s="219" t="s">
        <v>985</v>
      </c>
      <c r="G195" s="217"/>
      <c r="H195" s="220">
        <v>3226.482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149</v>
      </c>
      <c r="AU195" s="226" t="s">
        <v>82</v>
      </c>
      <c r="AV195" s="12" t="s">
        <v>82</v>
      </c>
      <c r="AW195" s="12" t="s">
        <v>36</v>
      </c>
      <c r="AX195" s="12" t="s">
        <v>73</v>
      </c>
      <c r="AY195" s="226" t="s">
        <v>140</v>
      </c>
    </row>
    <row r="196" spans="2:65" s="12" customFormat="1" ht="13.5">
      <c r="B196" s="216"/>
      <c r="C196" s="217"/>
      <c r="D196" s="207" t="s">
        <v>149</v>
      </c>
      <c r="E196" s="218" t="s">
        <v>23</v>
      </c>
      <c r="F196" s="219" t="s">
        <v>986</v>
      </c>
      <c r="G196" s="217"/>
      <c r="H196" s="220">
        <v>384.47800000000001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149</v>
      </c>
      <c r="AU196" s="226" t="s">
        <v>82</v>
      </c>
      <c r="AV196" s="12" t="s">
        <v>82</v>
      </c>
      <c r="AW196" s="12" t="s">
        <v>36</v>
      </c>
      <c r="AX196" s="12" t="s">
        <v>73</v>
      </c>
      <c r="AY196" s="226" t="s">
        <v>140</v>
      </c>
    </row>
    <row r="197" spans="2:65" s="12" customFormat="1" ht="13.5">
      <c r="B197" s="216"/>
      <c r="C197" s="217"/>
      <c r="D197" s="207" t="s">
        <v>149</v>
      </c>
      <c r="E197" s="218" t="s">
        <v>23</v>
      </c>
      <c r="F197" s="219" t="s">
        <v>987</v>
      </c>
      <c r="G197" s="217"/>
      <c r="H197" s="220">
        <v>121.968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149</v>
      </c>
      <c r="AU197" s="226" t="s">
        <v>82</v>
      </c>
      <c r="AV197" s="12" t="s">
        <v>82</v>
      </c>
      <c r="AW197" s="12" t="s">
        <v>36</v>
      </c>
      <c r="AX197" s="12" t="s">
        <v>73</v>
      </c>
      <c r="AY197" s="226" t="s">
        <v>140</v>
      </c>
    </row>
    <row r="198" spans="2:65" s="12" customFormat="1" ht="13.5">
      <c r="B198" s="216"/>
      <c r="C198" s="217"/>
      <c r="D198" s="207" t="s">
        <v>149</v>
      </c>
      <c r="E198" s="218" t="s">
        <v>23</v>
      </c>
      <c r="F198" s="219" t="s">
        <v>988</v>
      </c>
      <c r="G198" s="217"/>
      <c r="H198" s="220">
        <v>67.23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149</v>
      </c>
      <c r="AU198" s="226" t="s">
        <v>82</v>
      </c>
      <c r="AV198" s="12" t="s">
        <v>82</v>
      </c>
      <c r="AW198" s="12" t="s">
        <v>36</v>
      </c>
      <c r="AX198" s="12" t="s">
        <v>73</v>
      </c>
      <c r="AY198" s="226" t="s">
        <v>140</v>
      </c>
    </row>
    <row r="199" spans="2:65" s="14" customFormat="1" ht="13.5">
      <c r="B199" s="254"/>
      <c r="C199" s="255"/>
      <c r="D199" s="207" t="s">
        <v>149</v>
      </c>
      <c r="E199" s="256" t="s">
        <v>23</v>
      </c>
      <c r="F199" s="257" t="s">
        <v>989</v>
      </c>
      <c r="G199" s="255"/>
      <c r="H199" s="258">
        <v>5783.5259999999998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AT199" s="264" t="s">
        <v>149</v>
      </c>
      <c r="AU199" s="264" t="s">
        <v>82</v>
      </c>
      <c r="AV199" s="14" t="s">
        <v>161</v>
      </c>
      <c r="AW199" s="14" t="s">
        <v>36</v>
      </c>
      <c r="AX199" s="14" t="s">
        <v>73</v>
      </c>
      <c r="AY199" s="264" t="s">
        <v>140</v>
      </c>
    </row>
    <row r="200" spans="2:65" s="12" customFormat="1" ht="13.5">
      <c r="B200" s="216"/>
      <c r="C200" s="217"/>
      <c r="D200" s="207" t="s">
        <v>149</v>
      </c>
      <c r="E200" s="218" t="s">
        <v>23</v>
      </c>
      <c r="F200" s="219" t="s">
        <v>990</v>
      </c>
      <c r="G200" s="217"/>
      <c r="H200" s="220">
        <v>-474.404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149</v>
      </c>
      <c r="AU200" s="226" t="s">
        <v>82</v>
      </c>
      <c r="AV200" s="12" t="s">
        <v>82</v>
      </c>
      <c r="AW200" s="12" t="s">
        <v>36</v>
      </c>
      <c r="AX200" s="12" t="s">
        <v>73</v>
      </c>
      <c r="AY200" s="226" t="s">
        <v>140</v>
      </c>
    </row>
    <row r="201" spans="2:65" s="13" customFormat="1" ht="13.5">
      <c r="B201" s="227"/>
      <c r="C201" s="228"/>
      <c r="D201" s="207" t="s">
        <v>149</v>
      </c>
      <c r="E201" s="229" t="s">
        <v>23</v>
      </c>
      <c r="F201" s="230" t="s">
        <v>154</v>
      </c>
      <c r="G201" s="228"/>
      <c r="H201" s="231">
        <v>5309.1220000000003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149</v>
      </c>
      <c r="AU201" s="237" t="s">
        <v>82</v>
      </c>
      <c r="AV201" s="13" t="s">
        <v>147</v>
      </c>
      <c r="AW201" s="13" t="s">
        <v>36</v>
      </c>
      <c r="AX201" s="13" t="s">
        <v>80</v>
      </c>
      <c r="AY201" s="237" t="s">
        <v>140</v>
      </c>
    </row>
    <row r="202" spans="2:65" s="1" customFormat="1" ht="25.5" customHeight="1">
      <c r="B202" s="41"/>
      <c r="C202" s="193" t="s">
        <v>9</v>
      </c>
      <c r="D202" s="193" t="s">
        <v>142</v>
      </c>
      <c r="E202" s="194" t="s">
        <v>332</v>
      </c>
      <c r="F202" s="195" t="s">
        <v>333</v>
      </c>
      <c r="G202" s="196" t="s">
        <v>145</v>
      </c>
      <c r="H202" s="197">
        <v>474.404</v>
      </c>
      <c r="I202" s="198"/>
      <c r="J202" s="199">
        <f>ROUND(I202*H202,2)</f>
        <v>0</v>
      </c>
      <c r="K202" s="195" t="s">
        <v>146</v>
      </c>
      <c r="L202" s="61"/>
      <c r="M202" s="200" t="s">
        <v>23</v>
      </c>
      <c r="N202" s="201" t="s">
        <v>44</v>
      </c>
      <c r="O202" s="42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AR202" s="24" t="s">
        <v>147</v>
      </c>
      <c r="AT202" s="24" t="s">
        <v>142</v>
      </c>
      <c r="AU202" s="24" t="s">
        <v>82</v>
      </c>
      <c r="AY202" s="24" t="s">
        <v>140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4" t="s">
        <v>80</v>
      </c>
      <c r="BK202" s="204">
        <f>ROUND(I202*H202,2)</f>
        <v>0</v>
      </c>
      <c r="BL202" s="24" t="s">
        <v>147</v>
      </c>
      <c r="BM202" s="24" t="s">
        <v>991</v>
      </c>
    </row>
    <row r="203" spans="2:65" s="11" customFormat="1" ht="13.5">
      <c r="B203" s="205"/>
      <c r="C203" s="206"/>
      <c r="D203" s="207" t="s">
        <v>149</v>
      </c>
      <c r="E203" s="208" t="s">
        <v>23</v>
      </c>
      <c r="F203" s="209" t="s">
        <v>306</v>
      </c>
      <c r="G203" s="206"/>
      <c r="H203" s="208" t="s">
        <v>23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149</v>
      </c>
      <c r="AU203" s="215" t="s">
        <v>82</v>
      </c>
      <c r="AV203" s="11" t="s">
        <v>80</v>
      </c>
      <c r="AW203" s="11" t="s">
        <v>36</v>
      </c>
      <c r="AX203" s="11" t="s">
        <v>73</v>
      </c>
      <c r="AY203" s="215" t="s">
        <v>140</v>
      </c>
    </row>
    <row r="204" spans="2:65" s="11" customFormat="1" ht="13.5">
      <c r="B204" s="205"/>
      <c r="C204" s="206"/>
      <c r="D204" s="207" t="s">
        <v>149</v>
      </c>
      <c r="E204" s="208" t="s">
        <v>23</v>
      </c>
      <c r="F204" s="209" t="s">
        <v>342</v>
      </c>
      <c r="G204" s="206"/>
      <c r="H204" s="208" t="s">
        <v>23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149</v>
      </c>
      <c r="AU204" s="215" t="s">
        <v>82</v>
      </c>
      <c r="AV204" s="11" t="s">
        <v>80</v>
      </c>
      <c r="AW204" s="11" t="s">
        <v>36</v>
      </c>
      <c r="AX204" s="11" t="s">
        <v>73</v>
      </c>
      <c r="AY204" s="215" t="s">
        <v>140</v>
      </c>
    </row>
    <row r="205" spans="2:65" s="12" customFormat="1" ht="13.5">
      <c r="B205" s="216"/>
      <c r="C205" s="217"/>
      <c r="D205" s="207" t="s">
        <v>149</v>
      </c>
      <c r="E205" s="218" t="s">
        <v>23</v>
      </c>
      <c r="F205" s="219" t="s">
        <v>992</v>
      </c>
      <c r="G205" s="217"/>
      <c r="H205" s="220">
        <v>449.64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149</v>
      </c>
      <c r="AU205" s="226" t="s">
        <v>82</v>
      </c>
      <c r="AV205" s="12" t="s">
        <v>82</v>
      </c>
      <c r="AW205" s="12" t="s">
        <v>36</v>
      </c>
      <c r="AX205" s="12" t="s">
        <v>73</v>
      </c>
      <c r="AY205" s="226" t="s">
        <v>140</v>
      </c>
    </row>
    <row r="206" spans="2:65" s="12" customFormat="1" ht="13.5">
      <c r="B206" s="216"/>
      <c r="C206" s="217"/>
      <c r="D206" s="207" t="s">
        <v>149</v>
      </c>
      <c r="E206" s="218" t="s">
        <v>23</v>
      </c>
      <c r="F206" s="219" t="s">
        <v>993</v>
      </c>
      <c r="G206" s="217"/>
      <c r="H206" s="220">
        <v>24.763999999999999</v>
      </c>
      <c r="I206" s="221"/>
      <c r="J206" s="217"/>
      <c r="K206" s="217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149</v>
      </c>
      <c r="AU206" s="226" t="s">
        <v>82</v>
      </c>
      <c r="AV206" s="12" t="s">
        <v>82</v>
      </c>
      <c r="AW206" s="12" t="s">
        <v>36</v>
      </c>
      <c r="AX206" s="12" t="s">
        <v>73</v>
      </c>
      <c r="AY206" s="226" t="s">
        <v>140</v>
      </c>
    </row>
    <row r="207" spans="2:65" s="13" customFormat="1" ht="13.5">
      <c r="B207" s="227"/>
      <c r="C207" s="228"/>
      <c r="D207" s="207" t="s">
        <v>149</v>
      </c>
      <c r="E207" s="229" t="s">
        <v>23</v>
      </c>
      <c r="F207" s="230" t="s">
        <v>154</v>
      </c>
      <c r="G207" s="228"/>
      <c r="H207" s="231">
        <v>474.404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149</v>
      </c>
      <c r="AU207" s="237" t="s">
        <v>82</v>
      </c>
      <c r="AV207" s="13" t="s">
        <v>147</v>
      </c>
      <c r="AW207" s="13" t="s">
        <v>36</v>
      </c>
      <c r="AX207" s="13" t="s">
        <v>80</v>
      </c>
      <c r="AY207" s="237" t="s">
        <v>140</v>
      </c>
    </row>
    <row r="208" spans="2:65" s="1" customFormat="1" ht="16.5" customHeight="1">
      <c r="B208" s="41"/>
      <c r="C208" s="193" t="s">
        <v>308</v>
      </c>
      <c r="D208" s="193" t="s">
        <v>142</v>
      </c>
      <c r="E208" s="194" t="s">
        <v>363</v>
      </c>
      <c r="F208" s="195" t="s">
        <v>364</v>
      </c>
      <c r="G208" s="196" t="s">
        <v>214</v>
      </c>
      <c r="H208" s="197">
        <v>1274.0630000000001</v>
      </c>
      <c r="I208" s="198"/>
      <c r="J208" s="199">
        <f>ROUND(I208*H208,2)</f>
        <v>0</v>
      </c>
      <c r="K208" s="195" t="s">
        <v>164</v>
      </c>
      <c r="L208" s="61"/>
      <c r="M208" s="200" t="s">
        <v>23</v>
      </c>
      <c r="N208" s="201" t="s">
        <v>44</v>
      </c>
      <c r="O208" s="42"/>
      <c r="P208" s="202">
        <f>O208*H208</f>
        <v>0</v>
      </c>
      <c r="Q208" s="202">
        <v>0</v>
      </c>
      <c r="R208" s="202">
        <f>Q208*H208</f>
        <v>0</v>
      </c>
      <c r="S208" s="202">
        <v>0</v>
      </c>
      <c r="T208" s="203">
        <f>S208*H208</f>
        <v>0</v>
      </c>
      <c r="AR208" s="24" t="s">
        <v>147</v>
      </c>
      <c r="AT208" s="24" t="s">
        <v>142</v>
      </c>
      <c r="AU208" s="24" t="s">
        <v>82</v>
      </c>
      <c r="AY208" s="24" t="s">
        <v>140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24" t="s">
        <v>80</v>
      </c>
      <c r="BK208" s="204">
        <f>ROUND(I208*H208,2)</f>
        <v>0</v>
      </c>
      <c r="BL208" s="24" t="s">
        <v>147</v>
      </c>
      <c r="BM208" s="24" t="s">
        <v>994</v>
      </c>
    </row>
    <row r="209" spans="2:51" s="11" customFormat="1" ht="13.5">
      <c r="B209" s="205"/>
      <c r="C209" s="206"/>
      <c r="D209" s="207" t="s">
        <v>149</v>
      </c>
      <c r="E209" s="208" t="s">
        <v>23</v>
      </c>
      <c r="F209" s="209" t="s">
        <v>995</v>
      </c>
      <c r="G209" s="206"/>
      <c r="H209" s="208" t="s">
        <v>23</v>
      </c>
      <c r="I209" s="210"/>
      <c r="J209" s="206"/>
      <c r="K209" s="206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149</v>
      </c>
      <c r="AU209" s="215" t="s">
        <v>82</v>
      </c>
      <c r="AV209" s="11" t="s">
        <v>80</v>
      </c>
      <c r="AW209" s="11" t="s">
        <v>36</v>
      </c>
      <c r="AX209" s="11" t="s">
        <v>73</v>
      </c>
      <c r="AY209" s="215" t="s">
        <v>140</v>
      </c>
    </row>
    <row r="210" spans="2:51" s="12" customFormat="1" ht="13.5">
      <c r="B210" s="216"/>
      <c r="C210" s="217"/>
      <c r="D210" s="207" t="s">
        <v>149</v>
      </c>
      <c r="E210" s="218" t="s">
        <v>23</v>
      </c>
      <c r="F210" s="219" t="s">
        <v>996</v>
      </c>
      <c r="G210" s="217"/>
      <c r="H210" s="220">
        <v>43.994</v>
      </c>
      <c r="I210" s="221"/>
      <c r="J210" s="217"/>
      <c r="K210" s="217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149</v>
      </c>
      <c r="AU210" s="226" t="s">
        <v>82</v>
      </c>
      <c r="AV210" s="12" t="s">
        <v>82</v>
      </c>
      <c r="AW210" s="12" t="s">
        <v>36</v>
      </c>
      <c r="AX210" s="12" t="s">
        <v>73</v>
      </c>
      <c r="AY210" s="226" t="s">
        <v>140</v>
      </c>
    </row>
    <row r="211" spans="2:51" s="11" customFormat="1" ht="13.5">
      <c r="B211" s="205"/>
      <c r="C211" s="206"/>
      <c r="D211" s="207" t="s">
        <v>149</v>
      </c>
      <c r="E211" s="208" t="s">
        <v>23</v>
      </c>
      <c r="F211" s="209" t="s">
        <v>997</v>
      </c>
      <c r="G211" s="206"/>
      <c r="H211" s="208" t="s">
        <v>23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149</v>
      </c>
      <c r="AU211" s="215" t="s">
        <v>82</v>
      </c>
      <c r="AV211" s="11" t="s">
        <v>80</v>
      </c>
      <c r="AW211" s="11" t="s">
        <v>36</v>
      </c>
      <c r="AX211" s="11" t="s">
        <v>73</v>
      </c>
      <c r="AY211" s="215" t="s">
        <v>140</v>
      </c>
    </row>
    <row r="212" spans="2:51" s="12" customFormat="1" ht="13.5">
      <c r="B212" s="216"/>
      <c r="C212" s="217"/>
      <c r="D212" s="207" t="s">
        <v>149</v>
      </c>
      <c r="E212" s="218" t="s">
        <v>23</v>
      </c>
      <c r="F212" s="219" t="s">
        <v>998</v>
      </c>
      <c r="G212" s="217"/>
      <c r="H212" s="220">
        <v>210.2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149</v>
      </c>
      <c r="AU212" s="226" t="s">
        <v>82</v>
      </c>
      <c r="AV212" s="12" t="s">
        <v>82</v>
      </c>
      <c r="AW212" s="12" t="s">
        <v>36</v>
      </c>
      <c r="AX212" s="12" t="s">
        <v>73</v>
      </c>
      <c r="AY212" s="226" t="s">
        <v>140</v>
      </c>
    </row>
    <row r="213" spans="2:51" s="12" customFormat="1" ht="13.5">
      <c r="B213" s="216"/>
      <c r="C213" s="217"/>
      <c r="D213" s="207" t="s">
        <v>149</v>
      </c>
      <c r="E213" s="218" t="s">
        <v>23</v>
      </c>
      <c r="F213" s="219" t="s">
        <v>999</v>
      </c>
      <c r="G213" s="217"/>
      <c r="H213" s="220">
        <v>475.8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149</v>
      </c>
      <c r="AU213" s="226" t="s">
        <v>82</v>
      </c>
      <c r="AV213" s="12" t="s">
        <v>82</v>
      </c>
      <c r="AW213" s="12" t="s">
        <v>36</v>
      </c>
      <c r="AX213" s="12" t="s">
        <v>73</v>
      </c>
      <c r="AY213" s="226" t="s">
        <v>140</v>
      </c>
    </row>
    <row r="214" spans="2:51" s="12" customFormat="1" ht="13.5">
      <c r="B214" s="216"/>
      <c r="C214" s="217"/>
      <c r="D214" s="207" t="s">
        <v>149</v>
      </c>
      <c r="E214" s="218" t="s">
        <v>23</v>
      </c>
      <c r="F214" s="219" t="s">
        <v>1000</v>
      </c>
      <c r="G214" s="217"/>
      <c r="H214" s="220">
        <v>38.372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149</v>
      </c>
      <c r="AU214" s="226" t="s">
        <v>82</v>
      </c>
      <c r="AV214" s="12" t="s">
        <v>82</v>
      </c>
      <c r="AW214" s="12" t="s">
        <v>36</v>
      </c>
      <c r="AX214" s="12" t="s">
        <v>73</v>
      </c>
      <c r="AY214" s="226" t="s">
        <v>140</v>
      </c>
    </row>
    <row r="215" spans="2:51" s="11" customFormat="1" ht="13.5">
      <c r="B215" s="205"/>
      <c r="C215" s="206"/>
      <c r="D215" s="207" t="s">
        <v>149</v>
      </c>
      <c r="E215" s="208" t="s">
        <v>23</v>
      </c>
      <c r="F215" s="209" t="s">
        <v>1001</v>
      </c>
      <c r="G215" s="206"/>
      <c r="H215" s="208" t="s">
        <v>23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149</v>
      </c>
      <c r="AU215" s="215" t="s">
        <v>82</v>
      </c>
      <c r="AV215" s="11" t="s">
        <v>80</v>
      </c>
      <c r="AW215" s="11" t="s">
        <v>36</v>
      </c>
      <c r="AX215" s="11" t="s">
        <v>73</v>
      </c>
      <c r="AY215" s="215" t="s">
        <v>140</v>
      </c>
    </row>
    <row r="216" spans="2:51" s="12" customFormat="1" ht="13.5">
      <c r="B216" s="216"/>
      <c r="C216" s="217"/>
      <c r="D216" s="207" t="s">
        <v>149</v>
      </c>
      <c r="E216" s="218" t="s">
        <v>23</v>
      </c>
      <c r="F216" s="219" t="s">
        <v>1002</v>
      </c>
      <c r="G216" s="217"/>
      <c r="H216" s="220">
        <v>45.506999999999998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149</v>
      </c>
      <c r="AU216" s="226" t="s">
        <v>82</v>
      </c>
      <c r="AV216" s="12" t="s">
        <v>82</v>
      </c>
      <c r="AW216" s="12" t="s">
        <v>36</v>
      </c>
      <c r="AX216" s="12" t="s">
        <v>73</v>
      </c>
      <c r="AY216" s="226" t="s">
        <v>140</v>
      </c>
    </row>
    <row r="217" spans="2:51" s="12" customFormat="1" ht="13.5">
      <c r="B217" s="216"/>
      <c r="C217" s="217"/>
      <c r="D217" s="207" t="s">
        <v>149</v>
      </c>
      <c r="E217" s="218" t="s">
        <v>23</v>
      </c>
      <c r="F217" s="219" t="s">
        <v>371</v>
      </c>
      <c r="G217" s="217"/>
      <c r="H217" s="220">
        <v>28.555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149</v>
      </c>
      <c r="AU217" s="226" t="s">
        <v>82</v>
      </c>
      <c r="AV217" s="12" t="s">
        <v>82</v>
      </c>
      <c r="AW217" s="12" t="s">
        <v>36</v>
      </c>
      <c r="AX217" s="12" t="s">
        <v>73</v>
      </c>
      <c r="AY217" s="226" t="s">
        <v>140</v>
      </c>
    </row>
    <row r="218" spans="2:51" s="11" customFormat="1" ht="13.5">
      <c r="B218" s="205"/>
      <c r="C218" s="206"/>
      <c r="D218" s="207" t="s">
        <v>149</v>
      </c>
      <c r="E218" s="208" t="s">
        <v>23</v>
      </c>
      <c r="F218" s="209" t="s">
        <v>1003</v>
      </c>
      <c r="G218" s="206"/>
      <c r="H218" s="208" t="s">
        <v>23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149</v>
      </c>
      <c r="AU218" s="215" t="s">
        <v>82</v>
      </c>
      <c r="AV218" s="11" t="s">
        <v>80</v>
      </c>
      <c r="AW218" s="11" t="s">
        <v>36</v>
      </c>
      <c r="AX218" s="11" t="s">
        <v>73</v>
      </c>
      <c r="AY218" s="215" t="s">
        <v>140</v>
      </c>
    </row>
    <row r="219" spans="2:51" s="12" customFormat="1" ht="13.5">
      <c r="B219" s="216"/>
      <c r="C219" s="217"/>
      <c r="D219" s="207" t="s">
        <v>149</v>
      </c>
      <c r="E219" s="218" t="s">
        <v>23</v>
      </c>
      <c r="F219" s="219" t="s">
        <v>1004</v>
      </c>
      <c r="G219" s="217"/>
      <c r="H219" s="220">
        <v>16.827000000000002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149</v>
      </c>
      <c r="AU219" s="226" t="s">
        <v>82</v>
      </c>
      <c r="AV219" s="12" t="s">
        <v>82</v>
      </c>
      <c r="AW219" s="12" t="s">
        <v>36</v>
      </c>
      <c r="AX219" s="12" t="s">
        <v>73</v>
      </c>
      <c r="AY219" s="226" t="s">
        <v>140</v>
      </c>
    </row>
    <row r="220" spans="2:51" s="12" customFormat="1" ht="13.5">
      <c r="B220" s="216"/>
      <c r="C220" s="217"/>
      <c r="D220" s="207" t="s">
        <v>149</v>
      </c>
      <c r="E220" s="218" t="s">
        <v>23</v>
      </c>
      <c r="F220" s="219" t="s">
        <v>1005</v>
      </c>
      <c r="G220" s="217"/>
      <c r="H220" s="220">
        <v>10.15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149</v>
      </c>
      <c r="AU220" s="226" t="s">
        <v>82</v>
      </c>
      <c r="AV220" s="12" t="s">
        <v>82</v>
      </c>
      <c r="AW220" s="12" t="s">
        <v>36</v>
      </c>
      <c r="AX220" s="12" t="s">
        <v>73</v>
      </c>
      <c r="AY220" s="226" t="s">
        <v>140</v>
      </c>
    </row>
    <row r="221" spans="2:51" s="11" customFormat="1" ht="13.5">
      <c r="B221" s="205"/>
      <c r="C221" s="206"/>
      <c r="D221" s="207" t="s">
        <v>149</v>
      </c>
      <c r="E221" s="208" t="s">
        <v>23</v>
      </c>
      <c r="F221" s="209" t="s">
        <v>1006</v>
      </c>
      <c r="G221" s="206"/>
      <c r="H221" s="208" t="s">
        <v>23</v>
      </c>
      <c r="I221" s="210"/>
      <c r="J221" s="206"/>
      <c r="K221" s="206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149</v>
      </c>
      <c r="AU221" s="215" t="s">
        <v>82</v>
      </c>
      <c r="AV221" s="11" t="s">
        <v>80</v>
      </c>
      <c r="AW221" s="11" t="s">
        <v>36</v>
      </c>
      <c r="AX221" s="11" t="s">
        <v>73</v>
      </c>
      <c r="AY221" s="215" t="s">
        <v>140</v>
      </c>
    </row>
    <row r="222" spans="2:51" s="12" customFormat="1" ht="13.5">
      <c r="B222" s="216"/>
      <c r="C222" s="217"/>
      <c r="D222" s="207" t="s">
        <v>149</v>
      </c>
      <c r="E222" s="218" t="s">
        <v>23</v>
      </c>
      <c r="F222" s="219" t="s">
        <v>1007</v>
      </c>
      <c r="G222" s="217"/>
      <c r="H222" s="220">
        <v>384.11099999999999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149</v>
      </c>
      <c r="AU222" s="226" t="s">
        <v>82</v>
      </c>
      <c r="AV222" s="12" t="s">
        <v>82</v>
      </c>
      <c r="AW222" s="12" t="s">
        <v>36</v>
      </c>
      <c r="AX222" s="12" t="s">
        <v>73</v>
      </c>
      <c r="AY222" s="226" t="s">
        <v>140</v>
      </c>
    </row>
    <row r="223" spans="2:51" s="11" customFormat="1" ht="13.5">
      <c r="B223" s="205"/>
      <c r="C223" s="206"/>
      <c r="D223" s="207" t="s">
        <v>149</v>
      </c>
      <c r="E223" s="208" t="s">
        <v>23</v>
      </c>
      <c r="F223" s="209" t="s">
        <v>1008</v>
      </c>
      <c r="G223" s="206"/>
      <c r="H223" s="208" t="s">
        <v>23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149</v>
      </c>
      <c r="AU223" s="215" t="s">
        <v>82</v>
      </c>
      <c r="AV223" s="11" t="s">
        <v>80</v>
      </c>
      <c r="AW223" s="11" t="s">
        <v>36</v>
      </c>
      <c r="AX223" s="11" t="s">
        <v>73</v>
      </c>
      <c r="AY223" s="215" t="s">
        <v>140</v>
      </c>
    </row>
    <row r="224" spans="2:51" s="12" customFormat="1" ht="13.5">
      <c r="B224" s="216"/>
      <c r="C224" s="217"/>
      <c r="D224" s="207" t="s">
        <v>149</v>
      </c>
      <c r="E224" s="218" t="s">
        <v>23</v>
      </c>
      <c r="F224" s="219" t="s">
        <v>1009</v>
      </c>
      <c r="G224" s="217"/>
      <c r="H224" s="220">
        <v>94.093999999999994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149</v>
      </c>
      <c r="AU224" s="226" t="s">
        <v>82</v>
      </c>
      <c r="AV224" s="12" t="s">
        <v>82</v>
      </c>
      <c r="AW224" s="12" t="s">
        <v>36</v>
      </c>
      <c r="AX224" s="12" t="s">
        <v>73</v>
      </c>
      <c r="AY224" s="226" t="s">
        <v>140</v>
      </c>
    </row>
    <row r="225" spans="2:51" s="11" customFormat="1" ht="13.5">
      <c r="B225" s="205"/>
      <c r="C225" s="206"/>
      <c r="D225" s="207" t="s">
        <v>149</v>
      </c>
      <c r="E225" s="208" t="s">
        <v>23</v>
      </c>
      <c r="F225" s="209" t="s">
        <v>1010</v>
      </c>
      <c r="G225" s="206"/>
      <c r="H225" s="208" t="s">
        <v>23</v>
      </c>
      <c r="I225" s="210"/>
      <c r="J225" s="206"/>
      <c r="K225" s="206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149</v>
      </c>
      <c r="AU225" s="215" t="s">
        <v>82</v>
      </c>
      <c r="AV225" s="11" t="s">
        <v>80</v>
      </c>
      <c r="AW225" s="11" t="s">
        <v>36</v>
      </c>
      <c r="AX225" s="11" t="s">
        <v>73</v>
      </c>
      <c r="AY225" s="215" t="s">
        <v>140</v>
      </c>
    </row>
    <row r="226" spans="2:51" s="12" customFormat="1" ht="13.5">
      <c r="B226" s="216"/>
      <c r="C226" s="217"/>
      <c r="D226" s="207" t="s">
        <v>149</v>
      </c>
      <c r="E226" s="218" t="s">
        <v>23</v>
      </c>
      <c r="F226" s="219" t="s">
        <v>1011</v>
      </c>
      <c r="G226" s="217"/>
      <c r="H226" s="220">
        <v>26.46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149</v>
      </c>
      <c r="AU226" s="226" t="s">
        <v>82</v>
      </c>
      <c r="AV226" s="12" t="s">
        <v>82</v>
      </c>
      <c r="AW226" s="12" t="s">
        <v>36</v>
      </c>
      <c r="AX226" s="12" t="s">
        <v>73</v>
      </c>
      <c r="AY226" s="226" t="s">
        <v>140</v>
      </c>
    </row>
    <row r="227" spans="2:51" s="11" customFormat="1" ht="13.5">
      <c r="B227" s="205"/>
      <c r="C227" s="206"/>
      <c r="D227" s="207" t="s">
        <v>149</v>
      </c>
      <c r="E227" s="208" t="s">
        <v>23</v>
      </c>
      <c r="F227" s="209" t="s">
        <v>1012</v>
      </c>
      <c r="G227" s="206"/>
      <c r="H227" s="208" t="s">
        <v>23</v>
      </c>
      <c r="I227" s="210"/>
      <c r="J227" s="206"/>
      <c r="K227" s="206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149</v>
      </c>
      <c r="AU227" s="215" t="s">
        <v>82</v>
      </c>
      <c r="AV227" s="11" t="s">
        <v>80</v>
      </c>
      <c r="AW227" s="11" t="s">
        <v>36</v>
      </c>
      <c r="AX227" s="11" t="s">
        <v>73</v>
      </c>
      <c r="AY227" s="215" t="s">
        <v>140</v>
      </c>
    </row>
    <row r="228" spans="2:51" s="12" customFormat="1" ht="13.5">
      <c r="B228" s="216"/>
      <c r="C228" s="217"/>
      <c r="D228" s="207" t="s">
        <v>149</v>
      </c>
      <c r="E228" s="218" t="s">
        <v>23</v>
      </c>
      <c r="F228" s="219" t="s">
        <v>1013</v>
      </c>
      <c r="G228" s="217"/>
      <c r="H228" s="220">
        <v>61.38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149</v>
      </c>
      <c r="AU228" s="226" t="s">
        <v>82</v>
      </c>
      <c r="AV228" s="12" t="s">
        <v>82</v>
      </c>
      <c r="AW228" s="12" t="s">
        <v>36</v>
      </c>
      <c r="AX228" s="12" t="s">
        <v>73</v>
      </c>
      <c r="AY228" s="226" t="s">
        <v>140</v>
      </c>
    </row>
    <row r="229" spans="2:51" s="11" customFormat="1" ht="13.5">
      <c r="B229" s="205"/>
      <c r="C229" s="206"/>
      <c r="D229" s="207" t="s">
        <v>149</v>
      </c>
      <c r="E229" s="208" t="s">
        <v>23</v>
      </c>
      <c r="F229" s="209" t="s">
        <v>1014</v>
      </c>
      <c r="G229" s="206"/>
      <c r="H229" s="208" t="s">
        <v>23</v>
      </c>
      <c r="I229" s="210"/>
      <c r="J229" s="206"/>
      <c r="K229" s="206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149</v>
      </c>
      <c r="AU229" s="215" t="s">
        <v>82</v>
      </c>
      <c r="AV229" s="11" t="s">
        <v>80</v>
      </c>
      <c r="AW229" s="11" t="s">
        <v>36</v>
      </c>
      <c r="AX229" s="11" t="s">
        <v>73</v>
      </c>
      <c r="AY229" s="215" t="s">
        <v>140</v>
      </c>
    </row>
    <row r="230" spans="2:51" s="12" customFormat="1" ht="13.5">
      <c r="B230" s="216"/>
      <c r="C230" s="217"/>
      <c r="D230" s="207" t="s">
        <v>149</v>
      </c>
      <c r="E230" s="218" t="s">
        <v>23</v>
      </c>
      <c r="F230" s="219" t="s">
        <v>1015</v>
      </c>
      <c r="G230" s="217"/>
      <c r="H230" s="220">
        <v>22.89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149</v>
      </c>
      <c r="AU230" s="226" t="s">
        <v>82</v>
      </c>
      <c r="AV230" s="12" t="s">
        <v>82</v>
      </c>
      <c r="AW230" s="12" t="s">
        <v>36</v>
      </c>
      <c r="AX230" s="12" t="s">
        <v>73</v>
      </c>
      <c r="AY230" s="226" t="s">
        <v>140</v>
      </c>
    </row>
    <row r="231" spans="2:51" s="12" customFormat="1" ht="13.5">
      <c r="B231" s="216"/>
      <c r="C231" s="217"/>
      <c r="D231" s="207" t="s">
        <v>149</v>
      </c>
      <c r="E231" s="218" t="s">
        <v>23</v>
      </c>
      <c r="F231" s="219" t="s">
        <v>1016</v>
      </c>
      <c r="G231" s="217"/>
      <c r="H231" s="220">
        <v>48.905999999999999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149</v>
      </c>
      <c r="AU231" s="226" t="s">
        <v>82</v>
      </c>
      <c r="AV231" s="12" t="s">
        <v>82</v>
      </c>
      <c r="AW231" s="12" t="s">
        <v>36</v>
      </c>
      <c r="AX231" s="12" t="s">
        <v>73</v>
      </c>
      <c r="AY231" s="226" t="s">
        <v>140</v>
      </c>
    </row>
    <row r="232" spans="2:51" s="11" customFormat="1" ht="13.5">
      <c r="B232" s="205"/>
      <c r="C232" s="206"/>
      <c r="D232" s="207" t="s">
        <v>149</v>
      </c>
      <c r="E232" s="208" t="s">
        <v>23</v>
      </c>
      <c r="F232" s="209" t="s">
        <v>1017</v>
      </c>
      <c r="G232" s="206"/>
      <c r="H232" s="208" t="s">
        <v>23</v>
      </c>
      <c r="I232" s="210"/>
      <c r="J232" s="206"/>
      <c r="K232" s="206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149</v>
      </c>
      <c r="AU232" s="215" t="s">
        <v>82</v>
      </c>
      <c r="AV232" s="11" t="s">
        <v>80</v>
      </c>
      <c r="AW232" s="11" t="s">
        <v>36</v>
      </c>
      <c r="AX232" s="11" t="s">
        <v>73</v>
      </c>
      <c r="AY232" s="215" t="s">
        <v>140</v>
      </c>
    </row>
    <row r="233" spans="2:51" s="12" customFormat="1" ht="13.5">
      <c r="B233" s="216"/>
      <c r="C233" s="217"/>
      <c r="D233" s="207" t="s">
        <v>149</v>
      </c>
      <c r="E233" s="218" t="s">
        <v>23</v>
      </c>
      <c r="F233" s="219" t="s">
        <v>1018</v>
      </c>
      <c r="G233" s="217"/>
      <c r="H233" s="220">
        <v>20.503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149</v>
      </c>
      <c r="AU233" s="226" t="s">
        <v>82</v>
      </c>
      <c r="AV233" s="12" t="s">
        <v>82</v>
      </c>
      <c r="AW233" s="12" t="s">
        <v>36</v>
      </c>
      <c r="AX233" s="12" t="s">
        <v>73</v>
      </c>
      <c r="AY233" s="226" t="s">
        <v>140</v>
      </c>
    </row>
    <row r="234" spans="2:51" s="11" customFormat="1" ht="13.5">
      <c r="B234" s="205"/>
      <c r="C234" s="206"/>
      <c r="D234" s="207" t="s">
        <v>149</v>
      </c>
      <c r="E234" s="208" t="s">
        <v>23</v>
      </c>
      <c r="F234" s="209" t="s">
        <v>1019</v>
      </c>
      <c r="G234" s="206"/>
      <c r="H234" s="208" t="s">
        <v>23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149</v>
      </c>
      <c r="AU234" s="215" t="s">
        <v>82</v>
      </c>
      <c r="AV234" s="11" t="s">
        <v>80</v>
      </c>
      <c r="AW234" s="11" t="s">
        <v>36</v>
      </c>
      <c r="AX234" s="11" t="s">
        <v>73</v>
      </c>
      <c r="AY234" s="215" t="s">
        <v>140</v>
      </c>
    </row>
    <row r="235" spans="2:51" s="12" customFormat="1" ht="13.5">
      <c r="B235" s="216"/>
      <c r="C235" s="217"/>
      <c r="D235" s="207" t="s">
        <v>149</v>
      </c>
      <c r="E235" s="218" t="s">
        <v>23</v>
      </c>
      <c r="F235" s="219" t="s">
        <v>1020</v>
      </c>
      <c r="G235" s="217"/>
      <c r="H235" s="220">
        <v>40.787999999999997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149</v>
      </c>
      <c r="AU235" s="226" t="s">
        <v>82</v>
      </c>
      <c r="AV235" s="12" t="s">
        <v>82</v>
      </c>
      <c r="AW235" s="12" t="s">
        <v>36</v>
      </c>
      <c r="AX235" s="12" t="s">
        <v>73</v>
      </c>
      <c r="AY235" s="226" t="s">
        <v>140</v>
      </c>
    </row>
    <row r="236" spans="2:51" s="11" customFormat="1" ht="13.5">
      <c r="B236" s="205"/>
      <c r="C236" s="206"/>
      <c r="D236" s="207" t="s">
        <v>149</v>
      </c>
      <c r="E236" s="208" t="s">
        <v>23</v>
      </c>
      <c r="F236" s="209" t="s">
        <v>1021</v>
      </c>
      <c r="G236" s="206"/>
      <c r="H236" s="208" t="s">
        <v>23</v>
      </c>
      <c r="I236" s="210"/>
      <c r="J236" s="206"/>
      <c r="K236" s="206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149</v>
      </c>
      <c r="AU236" s="215" t="s">
        <v>82</v>
      </c>
      <c r="AV236" s="11" t="s">
        <v>80</v>
      </c>
      <c r="AW236" s="11" t="s">
        <v>36</v>
      </c>
      <c r="AX236" s="11" t="s">
        <v>73</v>
      </c>
      <c r="AY236" s="215" t="s">
        <v>140</v>
      </c>
    </row>
    <row r="237" spans="2:51" s="12" customFormat="1" ht="13.5">
      <c r="B237" s="216"/>
      <c r="C237" s="217"/>
      <c r="D237" s="207" t="s">
        <v>149</v>
      </c>
      <c r="E237" s="218" t="s">
        <v>23</v>
      </c>
      <c r="F237" s="219" t="s">
        <v>1022</v>
      </c>
      <c r="G237" s="217"/>
      <c r="H237" s="220">
        <v>44.505000000000003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149</v>
      </c>
      <c r="AU237" s="226" t="s">
        <v>82</v>
      </c>
      <c r="AV237" s="12" t="s">
        <v>82</v>
      </c>
      <c r="AW237" s="12" t="s">
        <v>36</v>
      </c>
      <c r="AX237" s="12" t="s">
        <v>73</v>
      </c>
      <c r="AY237" s="226" t="s">
        <v>140</v>
      </c>
    </row>
    <row r="238" spans="2:51" s="11" customFormat="1" ht="13.5">
      <c r="B238" s="205"/>
      <c r="C238" s="206"/>
      <c r="D238" s="207" t="s">
        <v>149</v>
      </c>
      <c r="E238" s="208" t="s">
        <v>23</v>
      </c>
      <c r="F238" s="209" t="s">
        <v>391</v>
      </c>
      <c r="G238" s="206"/>
      <c r="H238" s="208" t="s">
        <v>23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149</v>
      </c>
      <c r="AU238" s="215" t="s">
        <v>82</v>
      </c>
      <c r="AV238" s="11" t="s">
        <v>80</v>
      </c>
      <c r="AW238" s="11" t="s">
        <v>36</v>
      </c>
      <c r="AX238" s="11" t="s">
        <v>73</v>
      </c>
      <c r="AY238" s="215" t="s">
        <v>140</v>
      </c>
    </row>
    <row r="239" spans="2:51" s="12" customFormat="1" ht="13.5">
      <c r="B239" s="216"/>
      <c r="C239" s="217"/>
      <c r="D239" s="207" t="s">
        <v>149</v>
      </c>
      <c r="E239" s="218" t="s">
        <v>23</v>
      </c>
      <c r="F239" s="219" t="s">
        <v>1023</v>
      </c>
      <c r="G239" s="217"/>
      <c r="H239" s="220">
        <v>85.709000000000003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149</v>
      </c>
      <c r="AU239" s="226" t="s">
        <v>82</v>
      </c>
      <c r="AV239" s="12" t="s">
        <v>82</v>
      </c>
      <c r="AW239" s="12" t="s">
        <v>36</v>
      </c>
      <c r="AX239" s="12" t="s">
        <v>73</v>
      </c>
      <c r="AY239" s="226" t="s">
        <v>140</v>
      </c>
    </row>
    <row r="240" spans="2:51" s="13" customFormat="1" ht="13.5">
      <c r="B240" s="227"/>
      <c r="C240" s="228"/>
      <c r="D240" s="207" t="s">
        <v>149</v>
      </c>
      <c r="E240" s="229" t="s">
        <v>23</v>
      </c>
      <c r="F240" s="230" t="s">
        <v>154</v>
      </c>
      <c r="G240" s="228"/>
      <c r="H240" s="231">
        <v>1698.751</v>
      </c>
      <c r="I240" s="232"/>
      <c r="J240" s="228"/>
      <c r="K240" s="228"/>
      <c r="L240" s="233"/>
      <c r="M240" s="234"/>
      <c r="N240" s="235"/>
      <c r="O240" s="235"/>
      <c r="P240" s="235"/>
      <c r="Q240" s="235"/>
      <c r="R240" s="235"/>
      <c r="S240" s="235"/>
      <c r="T240" s="236"/>
      <c r="AT240" s="237" t="s">
        <v>149</v>
      </c>
      <c r="AU240" s="237" t="s">
        <v>82</v>
      </c>
      <c r="AV240" s="13" t="s">
        <v>147</v>
      </c>
      <c r="AW240" s="13" t="s">
        <v>36</v>
      </c>
      <c r="AX240" s="13" t="s">
        <v>73</v>
      </c>
      <c r="AY240" s="237" t="s">
        <v>140</v>
      </c>
    </row>
    <row r="241" spans="2:65" s="12" customFormat="1" ht="13.5">
      <c r="B241" s="216"/>
      <c r="C241" s="217"/>
      <c r="D241" s="207" t="s">
        <v>149</v>
      </c>
      <c r="E241" s="218" t="s">
        <v>23</v>
      </c>
      <c r="F241" s="219" t="s">
        <v>1024</v>
      </c>
      <c r="G241" s="217"/>
      <c r="H241" s="220">
        <v>1274.0630000000001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149</v>
      </c>
      <c r="AU241" s="226" t="s">
        <v>82</v>
      </c>
      <c r="AV241" s="12" t="s">
        <v>82</v>
      </c>
      <c r="AW241" s="12" t="s">
        <v>36</v>
      </c>
      <c r="AX241" s="12" t="s">
        <v>80</v>
      </c>
      <c r="AY241" s="226" t="s">
        <v>140</v>
      </c>
    </row>
    <row r="242" spans="2:65" s="1" customFormat="1" ht="16.5" customHeight="1">
      <c r="B242" s="41"/>
      <c r="C242" s="193" t="s">
        <v>313</v>
      </c>
      <c r="D242" s="193" t="s">
        <v>142</v>
      </c>
      <c r="E242" s="194" t="s">
        <v>398</v>
      </c>
      <c r="F242" s="195" t="s">
        <v>399</v>
      </c>
      <c r="G242" s="196" t="s">
        <v>214</v>
      </c>
      <c r="H242" s="197">
        <v>807.75800000000004</v>
      </c>
      <c r="I242" s="198"/>
      <c r="J242" s="199">
        <f>ROUND(I242*H242,2)</f>
        <v>0</v>
      </c>
      <c r="K242" s="195" t="s">
        <v>164</v>
      </c>
      <c r="L242" s="61"/>
      <c r="M242" s="200" t="s">
        <v>23</v>
      </c>
      <c r="N242" s="201" t="s">
        <v>44</v>
      </c>
      <c r="O242" s="42"/>
      <c r="P242" s="202">
        <f>O242*H242</f>
        <v>0</v>
      </c>
      <c r="Q242" s="202">
        <v>0</v>
      </c>
      <c r="R242" s="202">
        <f>Q242*H242</f>
        <v>0</v>
      </c>
      <c r="S242" s="202">
        <v>0</v>
      </c>
      <c r="T242" s="203">
        <f>S242*H242</f>
        <v>0</v>
      </c>
      <c r="AR242" s="24" t="s">
        <v>147</v>
      </c>
      <c r="AT242" s="24" t="s">
        <v>142</v>
      </c>
      <c r="AU242" s="24" t="s">
        <v>82</v>
      </c>
      <c r="AY242" s="24" t="s">
        <v>140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24" t="s">
        <v>80</v>
      </c>
      <c r="BK242" s="204">
        <f>ROUND(I242*H242,2)</f>
        <v>0</v>
      </c>
      <c r="BL242" s="24" t="s">
        <v>147</v>
      </c>
      <c r="BM242" s="24" t="s">
        <v>1025</v>
      </c>
    </row>
    <row r="243" spans="2:65" s="11" customFormat="1" ht="13.5">
      <c r="B243" s="205"/>
      <c r="C243" s="206"/>
      <c r="D243" s="207" t="s">
        <v>149</v>
      </c>
      <c r="E243" s="208" t="s">
        <v>23</v>
      </c>
      <c r="F243" s="209" t="s">
        <v>995</v>
      </c>
      <c r="G243" s="206"/>
      <c r="H243" s="208" t="s">
        <v>23</v>
      </c>
      <c r="I243" s="210"/>
      <c r="J243" s="206"/>
      <c r="K243" s="206"/>
      <c r="L243" s="211"/>
      <c r="M243" s="212"/>
      <c r="N243" s="213"/>
      <c r="O243" s="213"/>
      <c r="P243" s="213"/>
      <c r="Q243" s="213"/>
      <c r="R243" s="213"/>
      <c r="S243" s="213"/>
      <c r="T243" s="214"/>
      <c r="AT243" s="215" t="s">
        <v>149</v>
      </c>
      <c r="AU243" s="215" t="s">
        <v>82</v>
      </c>
      <c r="AV243" s="11" t="s">
        <v>80</v>
      </c>
      <c r="AW243" s="11" t="s">
        <v>36</v>
      </c>
      <c r="AX243" s="11" t="s">
        <v>73</v>
      </c>
      <c r="AY243" s="215" t="s">
        <v>140</v>
      </c>
    </row>
    <row r="244" spans="2:65" s="12" customFormat="1" ht="13.5">
      <c r="B244" s="216"/>
      <c r="C244" s="217"/>
      <c r="D244" s="207" t="s">
        <v>149</v>
      </c>
      <c r="E244" s="218" t="s">
        <v>23</v>
      </c>
      <c r="F244" s="219" t="s">
        <v>1026</v>
      </c>
      <c r="G244" s="217"/>
      <c r="H244" s="220">
        <v>126.806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149</v>
      </c>
      <c r="AU244" s="226" t="s">
        <v>82</v>
      </c>
      <c r="AV244" s="12" t="s">
        <v>82</v>
      </c>
      <c r="AW244" s="12" t="s">
        <v>36</v>
      </c>
      <c r="AX244" s="12" t="s">
        <v>73</v>
      </c>
      <c r="AY244" s="226" t="s">
        <v>140</v>
      </c>
    </row>
    <row r="245" spans="2:65" s="11" customFormat="1" ht="13.5">
      <c r="B245" s="205"/>
      <c r="C245" s="206"/>
      <c r="D245" s="207" t="s">
        <v>149</v>
      </c>
      <c r="E245" s="208" t="s">
        <v>23</v>
      </c>
      <c r="F245" s="209" t="s">
        <v>1027</v>
      </c>
      <c r="G245" s="206"/>
      <c r="H245" s="208" t="s">
        <v>23</v>
      </c>
      <c r="I245" s="210"/>
      <c r="J245" s="206"/>
      <c r="K245" s="206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149</v>
      </c>
      <c r="AU245" s="215" t="s">
        <v>82</v>
      </c>
      <c r="AV245" s="11" t="s">
        <v>80</v>
      </c>
      <c r="AW245" s="11" t="s">
        <v>36</v>
      </c>
      <c r="AX245" s="11" t="s">
        <v>73</v>
      </c>
      <c r="AY245" s="215" t="s">
        <v>140</v>
      </c>
    </row>
    <row r="246" spans="2:65" s="12" customFormat="1" ht="13.5">
      <c r="B246" s="216"/>
      <c r="C246" s="217"/>
      <c r="D246" s="207" t="s">
        <v>149</v>
      </c>
      <c r="E246" s="218" t="s">
        <v>23</v>
      </c>
      <c r="F246" s="219" t="s">
        <v>1028</v>
      </c>
      <c r="G246" s="217"/>
      <c r="H246" s="220">
        <v>105.105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149</v>
      </c>
      <c r="AU246" s="226" t="s">
        <v>82</v>
      </c>
      <c r="AV246" s="12" t="s">
        <v>82</v>
      </c>
      <c r="AW246" s="12" t="s">
        <v>36</v>
      </c>
      <c r="AX246" s="12" t="s">
        <v>73</v>
      </c>
      <c r="AY246" s="226" t="s">
        <v>140</v>
      </c>
    </row>
    <row r="247" spans="2:65" s="12" customFormat="1" ht="13.5">
      <c r="B247" s="216"/>
      <c r="C247" s="217"/>
      <c r="D247" s="207" t="s">
        <v>149</v>
      </c>
      <c r="E247" s="218" t="s">
        <v>23</v>
      </c>
      <c r="F247" s="219" t="s">
        <v>1029</v>
      </c>
      <c r="G247" s="217"/>
      <c r="H247" s="220">
        <v>43.738999999999997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149</v>
      </c>
      <c r="AU247" s="226" t="s">
        <v>82</v>
      </c>
      <c r="AV247" s="12" t="s">
        <v>82</v>
      </c>
      <c r="AW247" s="12" t="s">
        <v>36</v>
      </c>
      <c r="AX247" s="12" t="s">
        <v>73</v>
      </c>
      <c r="AY247" s="226" t="s">
        <v>140</v>
      </c>
    </row>
    <row r="248" spans="2:65" s="11" customFormat="1" ht="13.5">
      <c r="B248" s="205"/>
      <c r="C248" s="206"/>
      <c r="D248" s="207" t="s">
        <v>149</v>
      </c>
      <c r="E248" s="208" t="s">
        <v>23</v>
      </c>
      <c r="F248" s="209" t="s">
        <v>1030</v>
      </c>
      <c r="G248" s="206"/>
      <c r="H248" s="208" t="s">
        <v>23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149</v>
      </c>
      <c r="AU248" s="215" t="s">
        <v>82</v>
      </c>
      <c r="AV248" s="11" t="s">
        <v>80</v>
      </c>
      <c r="AW248" s="11" t="s">
        <v>36</v>
      </c>
      <c r="AX248" s="11" t="s">
        <v>73</v>
      </c>
      <c r="AY248" s="215" t="s">
        <v>140</v>
      </c>
    </row>
    <row r="249" spans="2:65" s="12" customFormat="1" ht="13.5">
      <c r="B249" s="216"/>
      <c r="C249" s="217"/>
      <c r="D249" s="207" t="s">
        <v>149</v>
      </c>
      <c r="E249" s="218" t="s">
        <v>23</v>
      </c>
      <c r="F249" s="219" t="s">
        <v>1031</v>
      </c>
      <c r="G249" s="217"/>
      <c r="H249" s="220">
        <v>7.0759999999999996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149</v>
      </c>
      <c r="AU249" s="226" t="s">
        <v>82</v>
      </c>
      <c r="AV249" s="12" t="s">
        <v>82</v>
      </c>
      <c r="AW249" s="12" t="s">
        <v>36</v>
      </c>
      <c r="AX249" s="12" t="s">
        <v>73</v>
      </c>
      <c r="AY249" s="226" t="s">
        <v>140</v>
      </c>
    </row>
    <row r="250" spans="2:65" s="12" customFormat="1" ht="13.5">
      <c r="B250" s="216"/>
      <c r="C250" s="217"/>
      <c r="D250" s="207" t="s">
        <v>149</v>
      </c>
      <c r="E250" s="218" t="s">
        <v>23</v>
      </c>
      <c r="F250" s="219" t="s">
        <v>1032</v>
      </c>
      <c r="G250" s="217"/>
      <c r="H250" s="220">
        <v>7.2789999999999999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149</v>
      </c>
      <c r="AU250" s="226" t="s">
        <v>82</v>
      </c>
      <c r="AV250" s="12" t="s">
        <v>82</v>
      </c>
      <c r="AW250" s="12" t="s">
        <v>36</v>
      </c>
      <c r="AX250" s="12" t="s">
        <v>73</v>
      </c>
      <c r="AY250" s="226" t="s">
        <v>140</v>
      </c>
    </row>
    <row r="251" spans="2:65" s="12" customFormat="1" ht="13.5">
      <c r="B251" s="216"/>
      <c r="C251" s="217"/>
      <c r="D251" s="207" t="s">
        <v>149</v>
      </c>
      <c r="E251" s="218" t="s">
        <v>23</v>
      </c>
      <c r="F251" s="219" t="s">
        <v>1033</v>
      </c>
      <c r="G251" s="217"/>
      <c r="H251" s="220">
        <v>19.271999999999998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149</v>
      </c>
      <c r="AU251" s="226" t="s">
        <v>82</v>
      </c>
      <c r="AV251" s="12" t="s">
        <v>82</v>
      </c>
      <c r="AW251" s="12" t="s">
        <v>36</v>
      </c>
      <c r="AX251" s="12" t="s">
        <v>73</v>
      </c>
      <c r="AY251" s="226" t="s">
        <v>140</v>
      </c>
    </row>
    <row r="252" spans="2:65" s="12" customFormat="1" ht="13.5">
      <c r="B252" s="216"/>
      <c r="C252" s="217"/>
      <c r="D252" s="207" t="s">
        <v>149</v>
      </c>
      <c r="E252" s="218" t="s">
        <v>23</v>
      </c>
      <c r="F252" s="219" t="s">
        <v>1034</v>
      </c>
      <c r="G252" s="217"/>
      <c r="H252" s="220">
        <v>68.525999999999996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149</v>
      </c>
      <c r="AU252" s="226" t="s">
        <v>82</v>
      </c>
      <c r="AV252" s="12" t="s">
        <v>82</v>
      </c>
      <c r="AW252" s="12" t="s">
        <v>36</v>
      </c>
      <c r="AX252" s="12" t="s">
        <v>73</v>
      </c>
      <c r="AY252" s="226" t="s">
        <v>140</v>
      </c>
    </row>
    <row r="253" spans="2:65" s="11" customFormat="1" ht="13.5">
      <c r="B253" s="205"/>
      <c r="C253" s="206"/>
      <c r="D253" s="207" t="s">
        <v>149</v>
      </c>
      <c r="E253" s="208" t="s">
        <v>23</v>
      </c>
      <c r="F253" s="209" t="s">
        <v>1035</v>
      </c>
      <c r="G253" s="206"/>
      <c r="H253" s="208" t="s">
        <v>23</v>
      </c>
      <c r="I253" s="210"/>
      <c r="J253" s="206"/>
      <c r="K253" s="206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149</v>
      </c>
      <c r="AU253" s="215" t="s">
        <v>82</v>
      </c>
      <c r="AV253" s="11" t="s">
        <v>80</v>
      </c>
      <c r="AW253" s="11" t="s">
        <v>36</v>
      </c>
      <c r="AX253" s="11" t="s">
        <v>73</v>
      </c>
      <c r="AY253" s="215" t="s">
        <v>140</v>
      </c>
    </row>
    <row r="254" spans="2:65" s="12" customFormat="1" ht="13.5">
      <c r="B254" s="216"/>
      <c r="C254" s="217"/>
      <c r="D254" s="207" t="s">
        <v>149</v>
      </c>
      <c r="E254" s="218" t="s">
        <v>23</v>
      </c>
      <c r="F254" s="219" t="s">
        <v>1036</v>
      </c>
      <c r="G254" s="217"/>
      <c r="H254" s="220">
        <v>14.94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149</v>
      </c>
      <c r="AU254" s="226" t="s">
        <v>82</v>
      </c>
      <c r="AV254" s="12" t="s">
        <v>82</v>
      </c>
      <c r="AW254" s="12" t="s">
        <v>36</v>
      </c>
      <c r="AX254" s="12" t="s">
        <v>73</v>
      </c>
      <c r="AY254" s="226" t="s">
        <v>140</v>
      </c>
    </row>
    <row r="255" spans="2:65" s="12" customFormat="1" ht="13.5">
      <c r="B255" s="216"/>
      <c r="C255" s="217"/>
      <c r="D255" s="207" t="s">
        <v>149</v>
      </c>
      <c r="E255" s="218" t="s">
        <v>23</v>
      </c>
      <c r="F255" s="219" t="s">
        <v>1037</v>
      </c>
      <c r="G255" s="217"/>
      <c r="H255" s="220">
        <v>13.272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149</v>
      </c>
      <c r="AU255" s="226" t="s">
        <v>82</v>
      </c>
      <c r="AV255" s="12" t="s">
        <v>82</v>
      </c>
      <c r="AW255" s="12" t="s">
        <v>36</v>
      </c>
      <c r="AX255" s="12" t="s">
        <v>73</v>
      </c>
      <c r="AY255" s="226" t="s">
        <v>140</v>
      </c>
    </row>
    <row r="256" spans="2:65" s="11" customFormat="1" ht="13.5">
      <c r="B256" s="205"/>
      <c r="C256" s="206"/>
      <c r="D256" s="207" t="s">
        <v>149</v>
      </c>
      <c r="E256" s="208" t="s">
        <v>23</v>
      </c>
      <c r="F256" s="209" t="s">
        <v>1038</v>
      </c>
      <c r="G256" s="206"/>
      <c r="H256" s="208" t="s">
        <v>23</v>
      </c>
      <c r="I256" s="210"/>
      <c r="J256" s="206"/>
      <c r="K256" s="206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149</v>
      </c>
      <c r="AU256" s="215" t="s">
        <v>82</v>
      </c>
      <c r="AV256" s="11" t="s">
        <v>80</v>
      </c>
      <c r="AW256" s="11" t="s">
        <v>36</v>
      </c>
      <c r="AX256" s="11" t="s">
        <v>73</v>
      </c>
      <c r="AY256" s="215" t="s">
        <v>140</v>
      </c>
    </row>
    <row r="257" spans="2:65" s="12" customFormat="1" ht="13.5">
      <c r="B257" s="216"/>
      <c r="C257" s="217"/>
      <c r="D257" s="207" t="s">
        <v>149</v>
      </c>
      <c r="E257" s="218" t="s">
        <v>23</v>
      </c>
      <c r="F257" s="219" t="s">
        <v>1039</v>
      </c>
      <c r="G257" s="217"/>
      <c r="H257" s="220">
        <v>246.52799999999999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149</v>
      </c>
      <c r="AU257" s="226" t="s">
        <v>82</v>
      </c>
      <c r="AV257" s="12" t="s">
        <v>82</v>
      </c>
      <c r="AW257" s="12" t="s">
        <v>36</v>
      </c>
      <c r="AX257" s="12" t="s">
        <v>73</v>
      </c>
      <c r="AY257" s="226" t="s">
        <v>140</v>
      </c>
    </row>
    <row r="258" spans="2:65" s="12" customFormat="1" ht="13.5">
      <c r="B258" s="216"/>
      <c r="C258" s="217"/>
      <c r="D258" s="207" t="s">
        <v>149</v>
      </c>
      <c r="E258" s="218" t="s">
        <v>23</v>
      </c>
      <c r="F258" s="219" t="s">
        <v>1040</v>
      </c>
      <c r="G258" s="217"/>
      <c r="H258" s="220">
        <v>47.058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149</v>
      </c>
      <c r="AU258" s="226" t="s">
        <v>82</v>
      </c>
      <c r="AV258" s="12" t="s">
        <v>82</v>
      </c>
      <c r="AW258" s="12" t="s">
        <v>36</v>
      </c>
      <c r="AX258" s="12" t="s">
        <v>73</v>
      </c>
      <c r="AY258" s="226" t="s">
        <v>140</v>
      </c>
    </row>
    <row r="259" spans="2:65" s="11" customFormat="1" ht="13.5">
      <c r="B259" s="205"/>
      <c r="C259" s="206"/>
      <c r="D259" s="207" t="s">
        <v>149</v>
      </c>
      <c r="E259" s="208" t="s">
        <v>23</v>
      </c>
      <c r="F259" s="209" t="s">
        <v>1041</v>
      </c>
      <c r="G259" s="206"/>
      <c r="H259" s="208" t="s">
        <v>23</v>
      </c>
      <c r="I259" s="210"/>
      <c r="J259" s="206"/>
      <c r="K259" s="206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149</v>
      </c>
      <c r="AU259" s="215" t="s">
        <v>82</v>
      </c>
      <c r="AV259" s="11" t="s">
        <v>80</v>
      </c>
      <c r="AW259" s="11" t="s">
        <v>36</v>
      </c>
      <c r="AX259" s="11" t="s">
        <v>73</v>
      </c>
      <c r="AY259" s="215" t="s">
        <v>140</v>
      </c>
    </row>
    <row r="260" spans="2:65" s="12" customFormat="1" ht="13.5">
      <c r="B260" s="216"/>
      <c r="C260" s="217"/>
      <c r="D260" s="207" t="s">
        <v>149</v>
      </c>
      <c r="E260" s="218" t="s">
        <v>23</v>
      </c>
      <c r="F260" s="219" t="s">
        <v>1042</v>
      </c>
      <c r="G260" s="217"/>
      <c r="H260" s="220">
        <v>148.05000000000001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149</v>
      </c>
      <c r="AU260" s="226" t="s">
        <v>82</v>
      </c>
      <c r="AV260" s="12" t="s">
        <v>82</v>
      </c>
      <c r="AW260" s="12" t="s">
        <v>36</v>
      </c>
      <c r="AX260" s="12" t="s">
        <v>73</v>
      </c>
      <c r="AY260" s="226" t="s">
        <v>140</v>
      </c>
    </row>
    <row r="261" spans="2:65" s="11" customFormat="1" ht="13.5">
      <c r="B261" s="205"/>
      <c r="C261" s="206"/>
      <c r="D261" s="207" t="s">
        <v>149</v>
      </c>
      <c r="E261" s="208" t="s">
        <v>23</v>
      </c>
      <c r="F261" s="209" t="s">
        <v>1043</v>
      </c>
      <c r="G261" s="206"/>
      <c r="H261" s="208" t="s">
        <v>23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149</v>
      </c>
      <c r="AU261" s="215" t="s">
        <v>82</v>
      </c>
      <c r="AV261" s="11" t="s">
        <v>80</v>
      </c>
      <c r="AW261" s="11" t="s">
        <v>36</v>
      </c>
      <c r="AX261" s="11" t="s">
        <v>73</v>
      </c>
      <c r="AY261" s="215" t="s">
        <v>140</v>
      </c>
    </row>
    <row r="262" spans="2:65" s="12" customFormat="1" ht="13.5">
      <c r="B262" s="216"/>
      <c r="C262" s="217"/>
      <c r="D262" s="207" t="s">
        <v>149</v>
      </c>
      <c r="E262" s="218" t="s">
        <v>23</v>
      </c>
      <c r="F262" s="219" t="s">
        <v>1044</v>
      </c>
      <c r="G262" s="217"/>
      <c r="H262" s="220">
        <v>145.40799999999999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149</v>
      </c>
      <c r="AU262" s="226" t="s">
        <v>82</v>
      </c>
      <c r="AV262" s="12" t="s">
        <v>82</v>
      </c>
      <c r="AW262" s="12" t="s">
        <v>36</v>
      </c>
      <c r="AX262" s="12" t="s">
        <v>73</v>
      </c>
      <c r="AY262" s="226" t="s">
        <v>140</v>
      </c>
    </row>
    <row r="263" spans="2:65" s="11" customFormat="1" ht="13.5">
      <c r="B263" s="205"/>
      <c r="C263" s="206"/>
      <c r="D263" s="207" t="s">
        <v>149</v>
      </c>
      <c r="E263" s="208" t="s">
        <v>23</v>
      </c>
      <c r="F263" s="209" t="s">
        <v>391</v>
      </c>
      <c r="G263" s="206"/>
      <c r="H263" s="208" t="s">
        <v>23</v>
      </c>
      <c r="I263" s="210"/>
      <c r="J263" s="206"/>
      <c r="K263" s="206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149</v>
      </c>
      <c r="AU263" s="215" t="s">
        <v>82</v>
      </c>
      <c r="AV263" s="11" t="s">
        <v>80</v>
      </c>
      <c r="AW263" s="11" t="s">
        <v>36</v>
      </c>
      <c r="AX263" s="11" t="s">
        <v>73</v>
      </c>
      <c r="AY263" s="215" t="s">
        <v>140</v>
      </c>
    </row>
    <row r="264" spans="2:65" s="12" customFormat="1" ht="13.5">
      <c r="B264" s="216"/>
      <c r="C264" s="217"/>
      <c r="D264" s="207" t="s">
        <v>149</v>
      </c>
      <c r="E264" s="218" t="s">
        <v>23</v>
      </c>
      <c r="F264" s="219" t="s">
        <v>1045</v>
      </c>
      <c r="G264" s="217"/>
      <c r="H264" s="220">
        <v>83.951999999999998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149</v>
      </c>
      <c r="AU264" s="226" t="s">
        <v>82</v>
      </c>
      <c r="AV264" s="12" t="s">
        <v>82</v>
      </c>
      <c r="AW264" s="12" t="s">
        <v>36</v>
      </c>
      <c r="AX264" s="12" t="s">
        <v>73</v>
      </c>
      <c r="AY264" s="226" t="s">
        <v>140</v>
      </c>
    </row>
    <row r="265" spans="2:65" s="13" customFormat="1" ht="13.5">
      <c r="B265" s="227"/>
      <c r="C265" s="228"/>
      <c r="D265" s="207" t="s">
        <v>149</v>
      </c>
      <c r="E265" s="229" t="s">
        <v>23</v>
      </c>
      <c r="F265" s="230" t="s">
        <v>154</v>
      </c>
      <c r="G265" s="228"/>
      <c r="H265" s="231">
        <v>1077.011</v>
      </c>
      <c r="I265" s="232"/>
      <c r="J265" s="228"/>
      <c r="K265" s="228"/>
      <c r="L265" s="233"/>
      <c r="M265" s="234"/>
      <c r="N265" s="235"/>
      <c r="O265" s="235"/>
      <c r="P265" s="235"/>
      <c r="Q265" s="235"/>
      <c r="R265" s="235"/>
      <c r="S265" s="235"/>
      <c r="T265" s="236"/>
      <c r="AT265" s="237" t="s">
        <v>149</v>
      </c>
      <c r="AU265" s="237" t="s">
        <v>82</v>
      </c>
      <c r="AV265" s="13" t="s">
        <v>147</v>
      </c>
      <c r="AW265" s="13" t="s">
        <v>36</v>
      </c>
      <c r="AX265" s="13" t="s">
        <v>73</v>
      </c>
      <c r="AY265" s="237" t="s">
        <v>140</v>
      </c>
    </row>
    <row r="266" spans="2:65" s="12" customFormat="1" ht="13.5">
      <c r="B266" s="216"/>
      <c r="C266" s="217"/>
      <c r="D266" s="207" t="s">
        <v>149</v>
      </c>
      <c r="E266" s="218" t="s">
        <v>23</v>
      </c>
      <c r="F266" s="219" t="s">
        <v>1046</v>
      </c>
      <c r="G266" s="217"/>
      <c r="H266" s="220">
        <v>807.75800000000004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149</v>
      </c>
      <c r="AU266" s="226" t="s">
        <v>82</v>
      </c>
      <c r="AV266" s="12" t="s">
        <v>82</v>
      </c>
      <c r="AW266" s="12" t="s">
        <v>36</v>
      </c>
      <c r="AX266" s="12" t="s">
        <v>80</v>
      </c>
      <c r="AY266" s="226" t="s">
        <v>140</v>
      </c>
    </row>
    <row r="267" spans="2:65" s="1" customFormat="1" ht="16.5" customHeight="1">
      <c r="B267" s="41"/>
      <c r="C267" s="193" t="s">
        <v>317</v>
      </c>
      <c r="D267" s="193" t="s">
        <v>142</v>
      </c>
      <c r="E267" s="194" t="s">
        <v>431</v>
      </c>
      <c r="F267" s="195" t="s">
        <v>432</v>
      </c>
      <c r="G267" s="196" t="s">
        <v>214</v>
      </c>
      <c r="H267" s="197">
        <v>424.68799999999999</v>
      </c>
      <c r="I267" s="198"/>
      <c r="J267" s="199">
        <f>ROUND(I267*H267,2)</f>
        <v>0</v>
      </c>
      <c r="K267" s="195" t="s">
        <v>164</v>
      </c>
      <c r="L267" s="61"/>
      <c r="M267" s="200" t="s">
        <v>23</v>
      </c>
      <c r="N267" s="201" t="s">
        <v>44</v>
      </c>
      <c r="O267" s="42"/>
      <c r="P267" s="202">
        <f>O267*H267</f>
        <v>0</v>
      </c>
      <c r="Q267" s="202">
        <v>0</v>
      </c>
      <c r="R267" s="202">
        <f>Q267*H267</f>
        <v>0</v>
      </c>
      <c r="S267" s="202">
        <v>0</v>
      </c>
      <c r="T267" s="203">
        <f>S267*H267</f>
        <v>0</v>
      </c>
      <c r="AR267" s="24" t="s">
        <v>147</v>
      </c>
      <c r="AT267" s="24" t="s">
        <v>142</v>
      </c>
      <c r="AU267" s="24" t="s">
        <v>82</v>
      </c>
      <c r="AY267" s="24" t="s">
        <v>140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24" t="s">
        <v>80</v>
      </c>
      <c r="BK267" s="204">
        <f>ROUND(I267*H267,2)</f>
        <v>0</v>
      </c>
      <c r="BL267" s="24" t="s">
        <v>147</v>
      </c>
      <c r="BM267" s="24" t="s">
        <v>1047</v>
      </c>
    </row>
    <row r="268" spans="2:65" s="11" customFormat="1" ht="13.5">
      <c r="B268" s="205"/>
      <c r="C268" s="206"/>
      <c r="D268" s="207" t="s">
        <v>149</v>
      </c>
      <c r="E268" s="208" t="s">
        <v>23</v>
      </c>
      <c r="F268" s="209" t="s">
        <v>995</v>
      </c>
      <c r="G268" s="206"/>
      <c r="H268" s="208" t="s">
        <v>23</v>
      </c>
      <c r="I268" s="210"/>
      <c r="J268" s="206"/>
      <c r="K268" s="206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149</v>
      </c>
      <c r="AU268" s="215" t="s">
        <v>82</v>
      </c>
      <c r="AV268" s="11" t="s">
        <v>80</v>
      </c>
      <c r="AW268" s="11" t="s">
        <v>36</v>
      </c>
      <c r="AX268" s="11" t="s">
        <v>73</v>
      </c>
      <c r="AY268" s="215" t="s">
        <v>140</v>
      </c>
    </row>
    <row r="269" spans="2:65" s="12" customFormat="1" ht="13.5">
      <c r="B269" s="216"/>
      <c r="C269" s="217"/>
      <c r="D269" s="207" t="s">
        <v>149</v>
      </c>
      <c r="E269" s="218" t="s">
        <v>23</v>
      </c>
      <c r="F269" s="219" t="s">
        <v>996</v>
      </c>
      <c r="G269" s="217"/>
      <c r="H269" s="220">
        <v>43.994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149</v>
      </c>
      <c r="AU269" s="226" t="s">
        <v>82</v>
      </c>
      <c r="AV269" s="12" t="s">
        <v>82</v>
      </c>
      <c r="AW269" s="12" t="s">
        <v>36</v>
      </c>
      <c r="AX269" s="12" t="s">
        <v>73</v>
      </c>
      <c r="AY269" s="226" t="s">
        <v>140</v>
      </c>
    </row>
    <row r="270" spans="2:65" s="11" customFormat="1" ht="13.5">
      <c r="B270" s="205"/>
      <c r="C270" s="206"/>
      <c r="D270" s="207" t="s">
        <v>149</v>
      </c>
      <c r="E270" s="208" t="s">
        <v>23</v>
      </c>
      <c r="F270" s="209" t="s">
        <v>997</v>
      </c>
      <c r="G270" s="206"/>
      <c r="H270" s="208" t="s">
        <v>23</v>
      </c>
      <c r="I270" s="210"/>
      <c r="J270" s="206"/>
      <c r="K270" s="206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149</v>
      </c>
      <c r="AU270" s="215" t="s">
        <v>82</v>
      </c>
      <c r="AV270" s="11" t="s">
        <v>80</v>
      </c>
      <c r="AW270" s="11" t="s">
        <v>36</v>
      </c>
      <c r="AX270" s="11" t="s">
        <v>73</v>
      </c>
      <c r="AY270" s="215" t="s">
        <v>140</v>
      </c>
    </row>
    <row r="271" spans="2:65" s="12" customFormat="1" ht="13.5">
      <c r="B271" s="216"/>
      <c r="C271" s="217"/>
      <c r="D271" s="207" t="s">
        <v>149</v>
      </c>
      <c r="E271" s="218" t="s">
        <v>23</v>
      </c>
      <c r="F271" s="219" t="s">
        <v>998</v>
      </c>
      <c r="G271" s="217"/>
      <c r="H271" s="220">
        <v>210.2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149</v>
      </c>
      <c r="AU271" s="226" t="s">
        <v>82</v>
      </c>
      <c r="AV271" s="12" t="s">
        <v>82</v>
      </c>
      <c r="AW271" s="12" t="s">
        <v>36</v>
      </c>
      <c r="AX271" s="12" t="s">
        <v>73</v>
      </c>
      <c r="AY271" s="226" t="s">
        <v>140</v>
      </c>
    </row>
    <row r="272" spans="2:65" s="12" customFormat="1" ht="13.5">
      <c r="B272" s="216"/>
      <c r="C272" s="217"/>
      <c r="D272" s="207" t="s">
        <v>149</v>
      </c>
      <c r="E272" s="218" t="s">
        <v>23</v>
      </c>
      <c r="F272" s="219" t="s">
        <v>999</v>
      </c>
      <c r="G272" s="217"/>
      <c r="H272" s="220">
        <v>475.8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149</v>
      </c>
      <c r="AU272" s="226" t="s">
        <v>82</v>
      </c>
      <c r="AV272" s="12" t="s">
        <v>82</v>
      </c>
      <c r="AW272" s="12" t="s">
        <v>36</v>
      </c>
      <c r="AX272" s="12" t="s">
        <v>73</v>
      </c>
      <c r="AY272" s="226" t="s">
        <v>140</v>
      </c>
    </row>
    <row r="273" spans="2:51" s="12" customFormat="1" ht="13.5">
      <c r="B273" s="216"/>
      <c r="C273" s="217"/>
      <c r="D273" s="207" t="s">
        <v>149</v>
      </c>
      <c r="E273" s="218" t="s">
        <v>23</v>
      </c>
      <c r="F273" s="219" t="s">
        <v>1000</v>
      </c>
      <c r="G273" s="217"/>
      <c r="H273" s="220">
        <v>38.372</v>
      </c>
      <c r="I273" s="221"/>
      <c r="J273" s="217"/>
      <c r="K273" s="217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149</v>
      </c>
      <c r="AU273" s="226" t="s">
        <v>82</v>
      </c>
      <c r="AV273" s="12" t="s">
        <v>82</v>
      </c>
      <c r="AW273" s="12" t="s">
        <v>36</v>
      </c>
      <c r="AX273" s="12" t="s">
        <v>73</v>
      </c>
      <c r="AY273" s="226" t="s">
        <v>140</v>
      </c>
    </row>
    <row r="274" spans="2:51" s="11" customFormat="1" ht="13.5">
      <c r="B274" s="205"/>
      <c r="C274" s="206"/>
      <c r="D274" s="207" t="s">
        <v>149</v>
      </c>
      <c r="E274" s="208" t="s">
        <v>23</v>
      </c>
      <c r="F274" s="209" t="s">
        <v>1001</v>
      </c>
      <c r="G274" s="206"/>
      <c r="H274" s="208" t="s">
        <v>23</v>
      </c>
      <c r="I274" s="210"/>
      <c r="J274" s="206"/>
      <c r="K274" s="206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149</v>
      </c>
      <c r="AU274" s="215" t="s">
        <v>82</v>
      </c>
      <c r="AV274" s="11" t="s">
        <v>80</v>
      </c>
      <c r="AW274" s="11" t="s">
        <v>36</v>
      </c>
      <c r="AX274" s="11" t="s">
        <v>73</v>
      </c>
      <c r="AY274" s="215" t="s">
        <v>140</v>
      </c>
    </row>
    <row r="275" spans="2:51" s="12" customFormat="1" ht="13.5">
      <c r="B275" s="216"/>
      <c r="C275" s="217"/>
      <c r="D275" s="207" t="s">
        <v>149</v>
      </c>
      <c r="E275" s="218" t="s">
        <v>23</v>
      </c>
      <c r="F275" s="219" t="s">
        <v>1002</v>
      </c>
      <c r="G275" s="217"/>
      <c r="H275" s="220">
        <v>45.506999999999998</v>
      </c>
      <c r="I275" s="221"/>
      <c r="J275" s="217"/>
      <c r="K275" s="217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149</v>
      </c>
      <c r="AU275" s="226" t="s">
        <v>82</v>
      </c>
      <c r="AV275" s="12" t="s">
        <v>82</v>
      </c>
      <c r="AW275" s="12" t="s">
        <v>36</v>
      </c>
      <c r="AX275" s="12" t="s">
        <v>73</v>
      </c>
      <c r="AY275" s="226" t="s">
        <v>140</v>
      </c>
    </row>
    <row r="276" spans="2:51" s="12" customFormat="1" ht="13.5">
      <c r="B276" s="216"/>
      <c r="C276" s="217"/>
      <c r="D276" s="207" t="s">
        <v>149</v>
      </c>
      <c r="E276" s="218" t="s">
        <v>23</v>
      </c>
      <c r="F276" s="219" t="s">
        <v>371</v>
      </c>
      <c r="G276" s="217"/>
      <c r="H276" s="220">
        <v>28.555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149</v>
      </c>
      <c r="AU276" s="226" t="s">
        <v>82</v>
      </c>
      <c r="AV276" s="12" t="s">
        <v>82</v>
      </c>
      <c r="AW276" s="12" t="s">
        <v>36</v>
      </c>
      <c r="AX276" s="12" t="s">
        <v>73</v>
      </c>
      <c r="AY276" s="226" t="s">
        <v>140</v>
      </c>
    </row>
    <row r="277" spans="2:51" s="11" customFormat="1" ht="13.5">
      <c r="B277" s="205"/>
      <c r="C277" s="206"/>
      <c r="D277" s="207" t="s">
        <v>149</v>
      </c>
      <c r="E277" s="208" t="s">
        <v>23</v>
      </c>
      <c r="F277" s="209" t="s">
        <v>1003</v>
      </c>
      <c r="G277" s="206"/>
      <c r="H277" s="208" t="s">
        <v>23</v>
      </c>
      <c r="I277" s="210"/>
      <c r="J277" s="206"/>
      <c r="K277" s="206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149</v>
      </c>
      <c r="AU277" s="215" t="s">
        <v>82</v>
      </c>
      <c r="AV277" s="11" t="s">
        <v>80</v>
      </c>
      <c r="AW277" s="11" t="s">
        <v>36</v>
      </c>
      <c r="AX277" s="11" t="s">
        <v>73</v>
      </c>
      <c r="AY277" s="215" t="s">
        <v>140</v>
      </c>
    </row>
    <row r="278" spans="2:51" s="12" customFormat="1" ht="13.5">
      <c r="B278" s="216"/>
      <c r="C278" s="217"/>
      <c r="D278" s="207" t="s">
        <v>149</v>
      </c>
      <c r="E278" s="218" t="s">
        <v>23</v>
      </c>
      <c r="F278" s="219" t="s">
        <v>1004</v>
      </c>
      <c r="G278" s="217"/>
      <c r="H278" s="220">
        <v>16.827000000000002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149</v>
      </c>
      <c r="AU278" s="226" t="s">
        <v>82</v>
      </c>
      <c r="AV278" s="12" t="s">
        <v>82</v>
      </c>
      <c r="AW278" s="12" t="s">
        <v>36</v>
      </c>
      <c r="AX278" s="12" t="s">
        <v>73</v>
      </c>
      <c r="AY278" s="226" t="s">
        <v>140</v>
      </c>
    </row>
    <row r="279" spans="2:51" s="12" customFormat="1" ht="13.5">
      <c r="B279" s="216"/>
      <c r="C279" s="217"/>
      <c r="D279" s="207" t="s">
        <v>149</v>
      </c>
      <c r="E279" s="218" t="s">
        <v>23</v>
      </c>
      <c r="F279" s="219" t="s">
        <v>1005</v>
      </c>
      <c r="G279" s="217"/>
      <c r="H279" s="220">
        <v>10.15</v>
      </c>
      <c r="I279" s="221"/>
      <c r="J279" s="217"/>
      <c r="K279" s="217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149</v>
      </c>
      <c r="AU279" s="226" t="s">
        <v>82</v>
      </c>
      <c r="AV279" s="12" t="s">
        <v>82</v>
      </c>
      <c r="AW279" s="12" t="s">
        <v>36</v>
      </c>
      <c r="AX279" s="12" t="s">
        <v>73</v>
      </c>
      <c r="AY279" s="226" t="s">
        <v>140</v>
      </c>
    </row>
    <row r="280" spans="2:51" s="11" customFormat="1" ht="13.5">
      <c r="B280" s="205"/>
      <c r="C280" s="206"/>
      <c r="D280" s="207" t="s">
        <v>149</v>
      </c>
      <c r="E280" s="208" t="s">
        <v>23</v>
      </c>
      <c r="F280" s="209" t="s">
        <v>1006</v>
      </c>
      <c r="G280" s="206"/>
      <c r="H280" s="208" t="s">
        <v>23</v>
      </c>
      <c r="I280" s="210"/>
      <c r="J280" s="206"/>
      <c r="K280" s="206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149</v>
      </c>
      <c r="AU280" s="215" t="s">
        <v>82</v>
      </c>
      <c r="AV280" s="11" t="s">
        <v>80</v>
      </c>
      <c r="AW280" s="11" t="s">
        <v>36</v>
      </c>
      <c r="AX280" s="11" t="s">
        <v>73</v>
      </c>
      <c r="AY280" s="215" t="s">
        <v>140</v>
      </c>
    </row>
    <row r="281" spans="2:51" s="12" customFormat="1" ht="13.5">
      <c r="B281" s="216"/>
      <c r="C281" s="217"/>
      <c r="D281" s="207" t="s">
        <v>149</v>
      </c>
      <c r="E281" s="218" t="s">
        <v>23</v>
      </c>
      <c r="F281" s="219" t="s">
        <v>1007</v>
      </c>
      <c r="G281" s="217"/>
      <c r="H281" s="220">
        <v>384.11099999999999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149</v>
      </c>
      <c r="AU281" s="226" t="s">
        <v>82</v>
      </c>
      <c r="AV281" s="12" t="s">
        <v>82</v>
      </c>
      <c r="AW281" s="12" t="s">
        <v>36</v>
      </c>
      <c r="AX281" s="12" t="s">
        <v>73</v>
      </c>
      <c r="AY281" s="226" t="s">
        <v>140</v>
      </c>
    </row>
    <row r="282" spans="2:51" s="11" customFormat="1" ht="13.5">
      <c r="B282" s="205"/>
      <c r="C282" s="206"/>
      <c r="D282" s="207" t="s">
        <v>149</v>
      </c>
      <c r="E282" s="208" t="s">
        <v>23</v>
      </c>
      <c r="F282" s="209" t="s">
        <v>1008</v>
      </c>
      <c r="G282" s="206"/>
      <c r="H282" s="208" t="s">
        <v>23</v>
      </c>
      <c r="I282" s="210"/>
      <c r="J282" s="206"/>
      <c r="K282" s="206"/>
      <c r="L282" s="211"/>
      <c r="M282" s="212"/>
      <c r="N282" s="213"/>
      <c r="O282" s="213"/>
      <c r="P282" s="213"/>
      <c r="Q282" s="213"/>
      <c r="R282" s="213"/>
      <c r="S282" s="213"/>
      <c r="T282" s="214"/>
      <c r="AT282" s="215" t="s">
        <v>149</v>
      </c>
      <c r="AU282" s="215" t="s">
        <v>82</v>
      </c>
      <c r="AV282" s="11" t="s">
        <v>80</v>
      </c>
      <c r="AW282" s="11" t="s">
        <v>36</v>
      </c>
      <c r="AX282" s="11" t="s">
        <v>73</v>
      </c>
      <c r="AY282" s="215" t="s">
        <v>140</v>
      </c>
    </row>
    <row r="283" spans="2:51" s="12" customFormat="1" ht="13.5">
      <c r="B283" s="216"/>
      <c r="C283" s="217"/>
      <c r="D283" s="207" t="s">
        <v>149</v>
      </c>
      <c r="E283" s="218" t="s">
        <v>23</v>
      </c>
      <c r="F283" s="219" t="s">
        <v>1009</v>
      </c>
      <c r="G283" s="217"/>
      <c r="H283" s="220">
        <v>94.093999999999994</v>
      </c>
      <c r="I283" s="221"/>
      <c r="J283" s="217"/>
      <c r="K283" s="217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149</v>
      </c>
      <c r="AU283" s="226" t="s">
        <v>82</v>
      </c>
      <c r="AV283" s="12" t="s">
        <v>82</v>
      </c>
      <c r="AW283" s="12" t="s">
        <v>36</v>
      </c>
      <c r="AX283" s="12" t="s">
        <v>73</v>
      </c>
      <c r="AY283" s="226" t="s">
        <v>140</v>
      </c>
    </row>
    <row r="284" spans="2:51" s="11" customFormat="1" ht="13.5">
      <c r="B284" s="205"/>
      <c r="C284" s="206"/>
      <c r="D284" s="207" t="s">
        <v>149</v>
      </c>
      <c r="E284" s="208" t="s">
        <v>23</v>
      </c>
      <c r="F284" s="209" t="s">
        <v>1010</v>
      </c>
      <c r="G284" s="206"/>
      <c r="H284" s="208" t="s">
        <v>23</v>
      </c>
      <c r="I284" s="210"/>
      <c r="J284" s="206"/>
      <c r="K284" s="206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149</v>
      </c>
      <c r="AU284" s="215" t="s">
        <v>82</v>
      </c>
      <c r="AV284" s="11" t="s">
        <v>80</v>
      </c>
      <c r="AW284" s="11" t="s">
        <v>36</v>
      </c>
      <c r="AX284" s="11" t="s">
        <v>73</v>
      </c>
      <c r="AY284" s="215" t="s">
        <v>140</v>
      </c>
    </row>
    <row r="285" spans="2:51" s="12" customFormat="1" ht="13.5">
      <c r="B285" s="216"/>
      <c r="C285" s="217"/>
      <c r="D285" s="207" t="s">
        <v>149</v>
      </c>
      <c r="E285" s="218" t="s">
        <v>23</v>
      </c>
      <c r="F285" s="219" t="s">
        <v>1011</v>
      </c>
      <c r="G285" s="217"/>
      <c r="H285" s="220">
        <v>26.46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149</v>
      </c>
      <c r="AU285" s="226" t="s">
        <v>82</v>
      </c>
      <c r="AV285" s="12" t="s">
        <v>82</v>
      </c>
      <c r="AW285" s="12" t="s">
        <v>36</v>
      </c>
      <c r="AX285" s="12" t="s">
        <v>73</v>
      </c>
      <c r="AY285" s="226" t="s">
        <v>140</v>
      </c>
    </row>
    <row r="286" spans="2:51" s="11" customFormat="1" ht="13.5">
      <c r="B286" s="205"/>
      <c r="C286" s="206"/>
      <c r="D286" s="207" t="s">
        <v>149</v>
      </c>
      <c r="E286" s="208" t="s">
        <v>23</v>
      </c>
      <c r="F286" s="209" t="s">
        <v>1012</v>
      </c>
      <c r="G286" s="206"/>
      <c r="H286" s="208" t="s">
        <v>23</v>
      </c>
      <c r="I286" s="210"/>
      <c r="J286" s="206"/>
      <c r="K286" s="206"/>
      <c r="L286" s="211"/>
      <c r="M286" s="212"/>
      <c r="N286" s="213"/>
      <c r="O286" s="213"/>
      <c r="P286" s="213"/>
      <c r="Q286" s="213"/>
      <c r="R286" s="213"/>
      <c r="S286" s="213"/>
      <c r="T286" s="214"/>
      <c r="AT286" s="215" t="s">
        <v>149</v>
      </c>
      <c r="AU286" s="215" t="s">
        <v>82</v>
      </c>
      <c r="AV286" s="11" t="s">
        <v>80</v>
      </c>
      <c r="AW286" s="11" t="s">
        <v>36</v>
      </c>
      <c r="AX286" s="11" t="s">
        <v>73</v>
      </c>
      <c r="AY286" s="215" t="s">
        <v>140</v>
      </c>
    </row>
    <row r="287" spans="2:51" s="12" customFormat="1" ht="13.5">
      <c r="B287" s="216"/>
      <c r="C287" s="217"/>
      <c r="D287" s="207" t="s">
        <v>149</v>
      </c>
      <c r="E287" s="218" t="s">
        <v>23</v>
      </c>
      <c r="F287" s="219" t="s">
        <v>1013</v>
      </c>
      <c r="G287" s="217"/>
      <c r="H287" s="220">
        <v>61.38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149</v>
      </c>
      <c r="AU287" s="226" t="s">
        <v>82</v>
      </c>
      <c r="AV287" s="12" t="s">
        <v>82</v>
      </c>
      <c r="AW287" s="12" t="s">
        <v>36</v>
      </c>
      <c r="AX287" s="12" t="s">
        <v>73</v>
      </c>
      <c r="AY287" s="226" t="s">
        <v>140</v>
      </c>
    </row>
    <row r="288" spans="2:51" s="11" customFormat="1" ht="13.5">
      <c r="B288" s="205"/>
      <c r="C288" s="206"/>
      <c r="D288" s="207" t="s">
        <v>149</v>
      </c>
      <c r="E288" s="208" t="s">
        <v>23</v>
      </c>
      <c r="F288" s="209" t="s">
        <v>1014</v>
      </c>
      <c r="G288" s="206"/>
      <c r="H288" s="208" t="s">
        <v>23</v>
      </c>
      <c r="I288" s="210"/>
      <c r="J288" s="206"/>
      <c r="K288" s="206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149</v>
      </c>
      <c r="AU288" s="215" t="s">
        <v>82</v>
      </c>
      <c r="AV288" s="11" t="s">
        <v>80</v>
      </c>
      <c r="AW288" s="11" t="s">
        <v>36</v>
      </c>
      <c r="AX288" s="11" t="s">
        <v>73</v>
      </c>
      <c r="AY288" s="215" t="s">
        <v>140</v>
      </c>
    </row>
    <row r="289" spans="2:65" s="12" customFormat="1" ht="13.5">
      <c r="B289" s="216"/>
      <c r="C289" s="217"/>
      <c r="D289" s="207" t="s">
        <v>149</v>
      </c>
      <c r="E289" s="218" t="s">
        <v>23</v>
      </c>
      <c r="F289" s="219" t="s">
        <v>1015</v>
      </c>
      <c r="G289" s="217"/>
      <c r="H289" s="220">
        <v>22.89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149</v>
      </c>
      <c r="AU289" s="226" t="s">
        <v>82</v>
      </c>
      <c r="AV289" s="12" t="s">
        <v>82</v>
      </c>
      <c r="AW289" s="12" t="s">
        <v>36</v>
      </c>
      <c r="AX289" s="12" t="s">
        <v>73</v>
      </c>
      <c r="AY289" s="226" t="s">
        <v>140</v>
      </c>
    </row>
    <row r="290" spans="2:65" s="12" customFormat="1" ht="13.5">
      <c r="B290" s="216"/>
      <c r="C290" s="217"/>
      <c r="D290" s="207" t="s">
        <v>149</v>
      </c>
      <c r="E290" s="218" t="s">
        <v>23</v>
      </c>
      <c r="F290" s="219" t="s">
        <v>1016</v>
      </c>
      <c r="G290" s="217"/>
      <c r="H290" s="220">
        <v>48.905999999999999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149</v>
      </c>
      <c r="AU290" s="226" t="s">
        <v>82</v>
      </c>
      <c r="AV290" s="12" t="s">
        <v>82</v>
      </c>
      <c r="AW290" s="12" t="s">
        <v>36</v>
      </c>
      <c r="AX290" s="12" t="s">
        <v>73</v>
      </c>
      <c r="AY290" s="226" t="s">
        <v>140</v>
      </c>
    </row>
    <row r="291" spans="2:65" s="11" customFormat="1" ht="13.5">
      <c r="B291" s="205"/>
      <c r="C291" s="206"/>
      <c r="D291" s="207" t="s">
        <v>149</v>
      </c>
      <c r="E291" s="208" t="s">
        <v>23</v>
      </c>
      <c r="F291" s="209" t="s">
        <v>1017</v>
      </c>
      <c r="G291" s="206"/>
      <c r="H291" s="208" t="s">
        <v>23</v>
      </c>
      <c r="I291" s="210"/>
      <c r="J291" s="206"/>
      <c r="K291" s="206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149</v>
      </c>
      <c r="AU291" s="215" t="s">
        <v>82</v>
      </c>
      <c r="AV291" s="11" t="s">
        <v>80</v>
      </c>
      <c r="AW291" s="11" t="s">
        <v>36</v>
      </c>
      <c r="AX291" s="11" t="s">
        <v>73</v>
      </c>
      <c r="AY291" s="215" t="s">
        <v>140</v>
      </c>
    </row>
    <row r="292" spans="2:65" s="12" customFormat="1" ht="13.5">
      <c r="B292" s="216"/>
      <c r="C292" s="217"/>
      <c r="D292" s="207" t="s">
        <v>149</v>
      </c>
      <c r="E292" s="218" t="s">
        <v>23</v>
      </c>
      <c r="F292" s="219" t="s">
        <v>1018</v>
      </c>
      <c r="G292" s="217"/>
      <c r="H292" s="220">
        <v>20.503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149</v>
      </c>
      <c r="AU292" s="226" t="s">
        <v>82</v>
      </c>
      <c r="AV292" s="12" t="s">
        <v>82</v>
      </c>
      <c r="AW292" s="12" t="s">
        <v>36</v>
      </c>
      <c r="AX292" s="12" t="s">
        <v>73</v>
      </c>
      <c r="AY292" s="226" t="s">
        <v>140</v>
      </c>
    </row>
    <row r="293" spans="2:65" s="11" customFormat="1" ht="13.5">
      <c r="B293" s="205"/>
      <c r="C293" s="206"/>
      <c r="D293" s="207" t="s">
        <v>149</v>
      </c>
      <c r="E293" s="208" t="s">
        <v>23</v>
      </c>
      <c r="F293" s="209" t="s">
        <v>1019</v>
      </c>
      <c r="G293" s="206"/>
      <c r="H293" s="208" t="s">
        <v>23</v>
      </c>
      <c r="I293" s="210"/>
      <c r="J293" s="206"/>
      <c r="K293" s="206"/>
      <c r="L293" s="211"/>
      <c r="M293" s="212"/>
      <c r="N293" s="213"/>
      <c r="O293" s="213"/>
      <c r="P293" s="213"/>
      <c r="Q293" s="213"/>
      <c r="R293" s="213"/>
      <c r="S293" s="213"/>
      <c r="T293" s="214"/>
      <c r="AT293" s="215" t="s">
        <v>149</v>
      </c>
      <c r="AU293" s="215" t="s">
        <v>82</v>
      </c>
      <c r="AV293" s="11" t="s">
        <v>80</v>
      </c>
      <c r="AW293" s="11" t="s">
        <v>36</v>
      </c>
      <c r="AX293" s="11" t="s">
        <v>73</v>
      </c>
      <c r="AY293" s="215" t="s">
        <v>140</v>
      </c>
    </row>
    <row r="294" spans="2:65" s="12" customFormat="1" ht="13.5">
      <c r="B294" s="216"/>
      <c r="C294" s="217"/>
      <c r="D294" s="207" t="s">
        <v>149</v>
      </c>
      <c r="E294" s="218" t="s">
        <v>23</v>
      </c>
      <c r="F294" s="219" t="s">
        <v>1020</v>
      </c>
      <c r="G294" s="217"/>
      <c r="H294" s="220">
        <v>40.787999999999997</v>
      </c>
      <c r="I294" s="221"/>
      <c r="J294" s="217"/>
      <c r="K294" s="217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149</v>
      </c>
      <c r="AU294" s="226" t="s">
        <v>82</v>
      </c>
      <c r="AV294" s="12" t="s">
        <v>82</v>
      </c>
      <c r="AW294" s="12" t="s">
        <v>36</v>
      </c>
      <c r="AX294" s="12" t="s">
        <v>73</v>
      </c>
      <c r="AY294" s="226" t="s">
        <v>140</v>
      </c>
    </row>
    <row r="295" spans="2:65" s="11" customFormat="1" ht="13.5">
      <c r="B295" s="205"/>
      <c r="C295" s="206"/>
      <c r="D295" s="207" t="s">
        <v>149</v>
      </c>
      <c r="E295" s="208" t="s">
        <v>23</v>
      </c>
      <c r="F295" s="209" t="s">
        <v>1021</v>
      </c>
      <c r="G295" s="206"/>
      <c r="H295" s="208" t="s">
        <v>23</v>
      </c>
      <c r="I295" s="210"/>
      <c r="J295" s="206"/>
      <c r="K295" s="206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149</v>
      </c>
      <c r="AU295" s="215" t="s">
        <v>82</v>
      </c>
      <c r="AV295" s="11" t="s">
        <v>80</v>
      </c>
      <c r="AW295" s="11" t="s">
        <v>36</v>
      </c>
      <c r="AX295" s="11" t="s">
        <v>73</v>
      </c>
      <c r="AY295" s="215" t="s">
        <v>140</v>
      </c>
    </row>
    <row r="296" spans="2:65" s="12" customFormat="1" ht="13.5">
      <c r="B296" s="216"/>
      <c r="C296" s="217"/>
      <c r="D296" s="207" t="s">
        <v>149</v>
      </c>
      <c r="E296" s="218" t="s">
        <v>23</v>
      </c>
      <c r="F296" s="219" t="s">
        <v>1022</v>
      </c>
      <c r="G296" s="217"/>
      <c r="H296" s="220">
        <v>44.505000000000003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149</v>
      </c>
      <c r="AU296" s="226" t="s">
        <v>82</v>
      </c>
      <c r="AV296" s="12" t="s">
        <v>82</v>
      </c>
      <c r="AW296" s="12" t="s">
        <v>36</v>
      </c>
      <c r="AX296" s="12" t="s">
        <v>73</v>
      </c>
      <c r="AY296" s="226" t="s">
        <v>140</v>
      </c>
    </row>
    <row r="297" spans="2:65" s="11" customFormat="1" ht="13.5">
      <c r="B297" s="205"/>
      <c r="C297" s="206"/>
      <c r="D297" s="207" t="s">
        <v>149</v>
      </c>
      <c r="E297" s="208" t="s">
        <v>23</v>
      </c>
      <c r="F297" s="209" t="s">
        <v>391</v>
      </c>
      <c r="G297" s="206"/>
      <c r="H297" s="208" t="s">
        <v>23</v>
      </c>
      <c r="I297" s="210"/>
      <c r="J297" s="206"/>
      <c r="K297" s="206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149</v>
      </c>
      <c r="AU297" s="215" t="s">
        <v>82</v>
      </c>
      <c r="AV297" s="11" t="s">
        <v>80</v>
      </c>
      <c r="AW297" s="11" t="s">
        <v>36</v>
      </c>
      <c r="AX297" s="11" t="s">
        <v>73</v>
      </c>
      <c r="AY297" s="215" t="s">
        <v>140</v>
      </c>
    </row>
    <row r="298" spans="2:65" s="12" customFormat="1" ht="13.5">
      <c r="B298" s="216"/>
      <c r="C298" s="217"/>
      <c r="D298" s="207" t="s">
        <v>149</v>
      </c>
      <c r="E298" s="218" t="s">
        <v>23</v>
      </c>
      <c r="F298" s="219" t="s">
        <v>1023</v>
      </c>
      <c r="G298" s="217"/>
      <c r="H298" s="220">
        <v>85.709000000000003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149</v>
      </c>
      <c r="AU298" s="226" t="s">
        <v>82</v>
      </c>
      <c r="AV298" s="12" t="s">
        <v>82</v>
      </c>
      <c r="AW298" s="12" t="s">
        <v>36</v>
      </c>
      <c r="AX298" s="12" t="s">
        <v>73</v>
      </c>
      <c r="AY298" s="226" t="s">
        <v>140</v>
      </c>
    </row>
    <row r="299" spans="2:65" s="13" customFormat="1" ht="13.5">
      <c r="B299" s="227"/>
      <c r="C299" s="228"/>
      <c r="D299" s="207" t="s">
        <v>149</v>
      </c>
      <c r="E299" s="229" t="s">
        <v>23</v>
      </c>
      <c r="F299" s="230" t="s">
        <v>154</v>
      </c>
      <c r="G299" s="228"/>
      <c r="H299" s="231">
        <v>1698.751</v>
      </c>
      <c r="I299" s="232"/>
      <c r="J299" s="228"/>
      <c r="K299" s="228"/>
      <c r="L299" s="233"/>
      <c r="M299" s="234"/>
      <c r="N299" s="235"/>
      <c r="O299" s="235"/>
      <c r="P299" s="235"/>
      <c r="Q299" s="235"/>
      <c r="R299" s="235"/>
      <c r="S299" s="235"/>
      <c r="T299" s="236"/>
      <c r="AT299" s="237" t="s">
        <v>149</v>
      </c>
      <c r="AU299" s="237" t="s">
        <v>82</v>
      </c>
      <c r="AV299" s="13" t="s">
        <v>147</v>
      </c>
      <c r="AW299" s="13" t="s">
        <v>36</v>
      </c>
      <c r="AX299" s="13" t="s">
        <v>73</v>
      </c>
      <c r="AY299" s="237" t="s">
        <v>140</v>
      </c>
    </row>
    <row r="300" spans="2:65" s="12" customFormat="1" ht="13.5">
      <c r="B300" s="216"/>
      <c r="C300" s="217"/>
      <c r="D300" s="207" t="s">
        <v>149</v>
      </c>
      <c r="E300" s="218" t="s">
        <v>23</v>
      </c>
      <c r="F300" s="219" t="s">
        <v>1048</v>
      </c>
      <c r="G300" s="217"/>
      <c r="H300" s="220">
        <v>424.68799999999999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149</v>
      </c>
      <c r="AU300" s="226" t="s">
        <v>82</v>
      </c>
      <c r="AV300" s="12" t="s">
        <v>82</v>
      </c>
      <c r="AW300" s="12" t="s">
        <v>36</v>
      </c>
      <c r="AX300" s="12" t="s">
        <v>80</v>
      </c>
      <c r="AY300" s="226" t="s">
        <v>140</v>
      </c>
    </row>
    <row r="301" spans="2:65" s="1" customFormat="1" ht="16.5" customHeight="1">
      <c r="B301" s="41"/>
      <c r="C301" s="193" t="s">
        <v>322</v>
      </c>
      <c r="D301" s="193" t="s">
        <v>142</v>
      </c>
      <c r="E301" s="194" t="s">
        <v>436</v>
      </c>
      <c r="F301" s="195" t="s">
        <v>437</v>
      </c>
      <c r="G301" s="196" t="s">
        <v>214</v>
      </c>
      <c r="H301" s="197">
        <v>269.25299999999999</v>
      </c>
      <c r="I301" s="198"/>
      <c r="J301" s="199">
        <f>ROUND(I301*H301,2)</f>
        <v>0</v>
      </c>
      <c r="K301" s="195" t="s">
        <v>164</v>
      </c>
      <c r="L301" s="61"/>
      <c r="M301" s="200" t="s">
        <v>23</v>
      </c>
      <c r="N301" s="201" t="s">
        <v>44</v>
      </c>
      <c r="O301" s="42"/>
      <c r="P301" s="202">
        <f>O301*H301</f>
        <v>0</v>
      </c>
      <c r="Q301" s="202">
        <v>0</v>
      </c>
      <c r="R301" s="202">
        <f>Q301*H301</f>
        <v>0</v>
      </c>
      <c r="S301" s="202">
        <v>0</v>
      </c>
      <c r="T301" s="203">
        <f>S301*H301</f>
        <v>0</v>
      </c>
      <c r="AR301" s="24" t="s">
        <v>147</v>
      </c>
      <c r="AT301" s="24" t="s">
        <v>142</v>
      </c>
      <c r="AU301" s="24" t="s">
        <v>82</v>
      </c>
      <c r="AY301" s="24" t="s">
        <v>140</v>
      </c>
      <c r="BE301" s="204">
        <f>IF(N301="základní",J301,0)</f>
        <v>0</v>
      </c>
      <c r="BF301" s="204">
        <f>IF(N301="snížená",J301,0)</f>
        <v>0</v>
      </c>
      <c r="BG301" s="204">
        <f>IF(N301="zákl. přenesená",J301,0)</f>
        <v>0</v>
      </c>
      <c r="BH301" s="204">
        <f>IF(N301="sníž. přenesená",J301,0)</f>
        <v>0</v>
      </c>
      <c r="BI301" s="204">
        <f>IF(N301="nulová",J301,0)</f>
        <v>0</v>
      </c>
      <c r="BJ301" s="24" t="s">
        <v>80</v>
      </c>
      <c r="BK301" s="204">
        <f>ROUND(I301*H301,2)</f>
        <v>0</v>
      </c>
      <c r="BL301" s="24" t="s">
        <v>147</v>
      </c>
      <c r="BM301" s="24" t="s">
        <v>1049</v>
      </c>
    </row>
    <row r="302" spans="2:65" s="11" customFormat="1" ht="13.5">
      <c r="B302" s="205"/>
      <c r="C302" s="206"/>
      <c r="D302" s="207" t="s">
        <v>149</v>
      </c>
      <c r="E302" s="208" t="s">
        <v>23</v>
      </c>
      <c r="F302" s="209" t="s">
        <v>995</v>
      </c>
      <c r="G302" s="206"/>
      <c r="H302" s="208" t="s">
        <v>23</v>
      </c>
      <c r="I302" s="210"/>
      <c r="J302" s="206"/>
      <c r="K302" s="206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149</v>
      </c>
      <c r="AU302" s="215" t="s">
        <v>82</v>
      </c>
      <c r="AV302" s="11" t="s">
        <v>80</v>
      </c>
      <c r="AW302" s="11" t="s">
        <v>36</v>
      </c>
      <c r="AX302" s="11" t="s">
        <v>73</v>
      </c>
      <c r="AY302" s="215" t="s">
        <v>140</v>
      </c>
    </row>
    <row r="303" spans="2:65" s="12" customFormat="1" ht="13.5">
      <c r="B303" s="216"/>
      <c r="C303" s="217"/>
      <c r="D303" s="207" t="s">
        <v>149</v>
      </c>
      <c r="E303" s="218" t="s">
        <v>23</v>
      </c>
      <c r="F303" s="219" t="s">
        <v>1026</v>
      </c>
      <c r="G303" s="217"/>
      <c r="H303" s="220">
        <v>126.806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149</v>
      </c>
      <c r="AU303" s="226" t="s">
        <v>82</v>
      </c>
      <c r="AV303" s="12" t="s">
        <v>82</v>
      </c>
      <c r="AW303" s="12" t="s">
        <v>36</v>
      </c>
      <c r="AX303" s="12" t="s">
        <v>73</v>
      </c>
      <c r="AY303" s="226" t="s">
        <v>140</v>
      </c>
    </row>
    <row r="304" spans="2:65" s="11" customFormat="1" ht="13.5">
      <c r="B304" s="205"/>
      <c r="C304" s="206"/>
      <c r="D304" s="207" t="s">
        <v>149</v>
      </c>
      <c r="E304" s="208" t="s">
        <v>23</v>
      </c>
      <c r="F304" s="209" t="s">
        <v>1027</v>
      </c>
      <c r="G304" s="206"/>
      <c r="H304" s="208" t="s">
        <v>23</v>
      </c>
      <c r="I304" s="210"/>
      <c r="J304" s="206"/>
      <c r="K304" s="206"/>
      <c r="L304" s="211"/>
      <c r="M304" s="212"/>
      <c r="N304" s="213"/>
      <c r="O304" s="213"/>
      <c r="P304" s="213"/>
      <c r="Q304" s="213"/>
      <c r="R304" s="213"/>
      <c r="S304" s="213"/>
      <c r="T304" s="214"/>
      <c r="AT304" s="215" t="s">
        <v>149</v>
      </c>
      <c r="AU304" s="215" t="s">
        <v>82</v>
      </c>
      <c r="AV304" s="11" t="s">
        <v>80</v>
      </c>
      <c r="AW304" s="11" t="s">
        <v>36</v>
      </c>
      <c r="AX304" s="11" t="s">
        <v>73</v>
      </c>
      <c r="AY304" s="215" t="s">
        <v>140</v>
      </c>
    </row>
    <row r="305" spans="2:51" s="12" customFormat="1" ht="13.5">
      <c r="B305" s="216"/>
      <c r="C305" s="217"/>
      <c r="D305" s="207" t="s">
        <v>149</v>
      </c>
      <c r="E305" s="218" t="s">
        <v>23</v>
      </c>
      <c r="F305" s="219" t="s">
        <v>1028</v>
      </c>
      <c r="G305" s="217"/>
      <c r="H305" s="220">
        <v>105.105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149</v>
      </c>
      <c r="AU305" s="226" t="s">
        <v>82</v>
      </c>
      <c r="AV305" s="12" t="s">
        <v>82</v>
      </c>
      <c r="AW305" s="12" t="s">
        <v>36</v>
      </c>
      <c r="AX305" s="12" t="s">
        <v>73</v>
      </c>
      <c r="AY305" s="226" t="s">
        <v>140</v>
      </c>
    </row>
    <row r="306" spans="2:51" s="12" customFormat="1" ht="13.5">
      <c r="B306" s="216"/>
      <c r="C306" s="217"/>
      <c r="D306" s="207" t="s">
        <v>149</v>
      </c>
      <c r="E306" s="218" t="s">
        <v>23</v>
      </c>
      <c r="F306" s="219" t="s">
        <v>1029</v>
      </c>
      <c r="G306" s="217"/>
      <c r="H306" s="220">
        <v>43.738999999999997</v>
      </c>
      <c r="I306" s="221"/>
      <c r="J306" s="217"/>
      <c r="K306" s="217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149</v>
      </c>
      <c r="AU306" s="226" t="s">
        <v>82</v>
      </c>
      <c r="AV306" s="12" t="s">
        <v>82</v>
      </c>
      <c r="AW306" s="12" t="s">
        <v>36</v>
      </c>
      <c r="AX306" s="12" t="s">
        <v>73</v>
      </c>
      <c r="AY306" s="226" t="s">
        <v>140</v>
      </c>
    </row>
    <row r="307" spans="2:51" s="11" customFormat="1" ht="13.5">
      <c r="B307" s="205"/>
      <c r="C307" s="206"/>
      <c r="D307" s="207" t="s">
        <v>149</v>
      </c>
      <c r="E307" s="208" t="s">
        <v>23</v>
      </c>
      <c r="F307" s="209" t="s">
        <v>1030</v>
      </c>
      <c r="G307" s="206"/>
      <c r="H307" s="208" t="s">
        <v>23</v>
      </c>
      <c r="I307" s="210"/>
      <c r="J307" s="206"/>
      <c r="K307" s="206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149</v>
      </c>
      <c r="AU307" s="215" t="s">
        <v>82</v>
      </c>
      <c r="AV307" s="11" t="s">
        <v>80</v>
      </c>
      <c r="AW307" s="11" t="s">
        <v>36</v>
      </c>
      <c r="AX307" s="11" t="s">
        <v>73</v>
      </c>
      <c r="AY307" s="215" t="s">
        <v>140</v>
      </c>
    </row>
    <row r="308" spans="2:51" s="12" customFormat="1" ht="13.5">
      <c r="B308" s="216"/>
      <c r="C308" s="217"/>
      <c r="D308" s="207" t="s">
        <v>149</v>
      </c>
      <c r="E308" s="218" t="s">
        <v>23</v>
      </c>
      <c r="F308" s="219" t="s">
        <v>1031</v>
      </c>
      <c r="G308" s="217"/>
      <c r="H308" s="220">
        <v>7.0759999999999996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149</v>
      </c>
      <c r="AU308" s="226" t="s">
        <v>82</v>
      </c>
      <c r="AV308" s="12" t="s">
        <v>82</v>
      </c>
      <c r="AW308" s="12" t="s">
        <v>36</v>
      </c>
      <c r="AX308" s="12" t="s">
        <v>73</v>
      </c>
      <c r="AY308" s="226" t="s">
        <v>140</v>
      </c>
    </row>
    <row r="309" spans="2:51" s="12" customFormat="1" ht="13.5">
      <c r="B309" s="216"/>
      <c r="C309" s="217"/>
      <c r="D309" s="207" t="s">
        <v>149</v>
      </c>
      <c r="E309" s="218" t="s">
        <v>23</v>
      </c>
      <c r="F309" s="219" t="s">
        <v>1032</v>
      </c>
      <c r="G309" s="217"/>
      <c r="H309" s="220">
        <v>7.2789999999999999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149</v>
      </c>
      <c r="AU309" s="226" t="s">
        <v>82</v>
      </c>
      <c r="AV309" s="12" t="s">
        <v>82</v>
      </c>
      <c r="AW309" s="12" t="s">
        <v>36</v>
      </c>
      <c r="AX309" s="12" t="s">
        <v>73</v>
      </c>
      <c r="AY309" s="226" t="s">
        <v>140</v>
      </c>
    </row>
    <row r="310" spans="2:51" s="12" customFormat="1" ht="13.5">
      <c r="B310" s="216"/>
      <c r="C310" s="217"/>
      <c r="D310" s="207" t="s">
        <v>149</v>
      </c>
      <c r="E310" s="218" t="s">
        <v>23</v>
      </c>
      <c r="F310" s="219" t="s">
        <v>1033</v>
      </c>
      <c r="G310" s="217"/>
      <c r="H310" s="220">
        <v>19.271999999999998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149</v>
      </c>
      <c r="AU310" s="226" t="s">
        <v>82</v>
      </c>
      <c r="AV310" s="12" t="s">
        <v>82</v>
      </c>
      <c r="AW310" s="12" t="s">
        <v>36</v>
      </c>
      <c r="AX310" s="12" t="s">
        <v>73</v>
      </c>
      <c r="AY310" s="226" t="s">
        <v>140</v>
      </c>
    </row>
    <row r="311" spans="2:51" s="12" customFormat="1" ht="13.5">
      <c r="B311" s="216"/>
      <c r="C311" s="217"/>
      <c r="D311" s="207" t="s">
        <v>149</v>
      </c>
      <c r="E311" s="218" t="s">
        <v>23</v>
      </c>
      <c r="F311" s="219" t="s">
        <v>1034</v>
      </c>
      <c r="G311" s="217"/>
      <c r="H311" s="220">
        <v>68.525999999999996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149</v>
      </c>
      <c r="AU311" s="226" t="s">
        <v>82</v>
      </c>
      <c r="AV311" s="12" t="s">
        <v>82</v>
      </c>
      <c r="AW311" s="12" t="s">
        <v>36</v>
      </c>
      <c r="AX311" s="12" t="s">
        <v>73</v>
      </c>
      <c r="AY311" s="226" t="s">
        <v>140</v>
      </c>
    </row>
    <row r="312" spans="2:51" s="11" customFormat="1" ht="13.5">
      <c r="B312" s="205"/>
      <c r="C312" s="206"/>
      <c r="D312" s="207" t="s">
        <v>149</v>
      </c>
      <c r="E312" s="208" t="s">
        <v>23</v>
      </c>
      <c r="F312" s="209" t="s">
        <v>1035</v>
      </c>
      <c r="G312" s="206"/>
      <c r="H312" s="208" t="s">
        <v>23</v>
      </c>
      <c r="I312" s="210"/>
      <c r="J312" s="206"/>
      <c r="K312" s="206"/>
      <c r="L312" s="211"/>
      <c r="M312" s="212"/>
      <c r="N312" s="213"/>
      <c r="O312" s="213"/>
      <c r="P312" s="213"/>
      <c r="Q312" s="213"/>
      <c r="R312" s="213"/>
      <c r="S312" s="213"/>
      <c r="T312" s="214"/>
      <c r="AT312" s="215" t="s">
        <v>149</v>
      </c>
      <c r="AU312" s="215" t="s">
        <v>82</v>
      </c>
      <c r="AV312" s="11" t="s">
        <v>80</v>
      </c>
      <c r="AW312" s="11" t="s">
        <v>36</v>
      </c>
      <c r="AX312" s="11" t="s">
        <v>73</v>
      </c>
      <c r="AY312" s="215" t="s">
        <v>140</v>
      </c>
    </row>
    <row r="313" spans="2:51" s="12" customFormat="1" ht="13.5">
      <c r="B313" s="216"/>
      <c r="C313" s="217"/>
      <c r="D313" s="207" t="s">
        <v>149</v>
      </c>
      <c r="E313" s="218" t="s">
        <v>23</v>
      </c>
      <c r="F313" s="219" t="s">
        <v>1036</v>
      </c>
      <c r="G313" s="217"/>
      <c r="H313" s="220">
        <v>14.94</v>
      </c>
      <c r="I313" s="221"/>
      <c r="J313" s="217"/>
      <c r="K313" s="217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149</v>
      </c>
      <c r="AU313" s="226" t="s">
        <v>82</v>
      </c>
      <c r="AV313" s="12" t="s">
        <v>82</v>
      </c>
      <c r="AW313" s="12" t="s">
        <v>36</v>
      </c>
      <c r="AX313" s="12" t="s">
        <v>73</v>
      </c>
      <c r="AY313" s="226" t="s">
        <v>140</v>
      </c>
    </row>
    <row r="314" spans="2:51" s="12" customFormat="1" ht="13.5">
      <c r="B314" s="216"/>
      <c r="C314" s="217"/>
      <c r="D314" s="207" t="s">
        <v>149</v>
      </c>
      <c r="E314" s="218" t="s">
        <v>23</v>
      </c>
      <c r="F314" s="219" t="s">
        <v>1037</v>
      </c>
      <c r="G314" s="217"/>
      <c r="H314" s="220">
        <v>13.272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149</v>
      </c>
      <c r="AU314" s="226" t="s">
        <v>82</v>
      </c>
      <c r="AV314" s="12" t="s">
        <v>82</v>
      </c>
      <c r="AW314" s="12" t="s">
        <v>36</v>
      </c>
      <c r="AX314" s="12" t="s">
        <v>73</v>
      </c>
      <c r="AY314" s="226" t="s">
        <v>140</v>
      </c>
    </row>
    <row r="315" spans="2:51" s="11" customFormat="1" ht="13.5">
      <c r="B315" s="205"/>
      <c r="C315" s="206"/>
      <c r="D315" s="207" t="s">
        <v>149</v>
      </c>
      <c r="E315" s="208" t="s">
        <v>23</v>
      </c>
      <c r="F315" s="209" t="s">
        <v>1038</v>
      </c>
      <c r="G315" s="206"/>
      <c r="H315" s="208" t="s">
        <v>23</v>
      </c>
      <c r="I315" s="210"/>
      <c r="J315" s="206"/>
      <c r="K315" s="206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149</v>
      </c>
      <c r="AU315" s="215" t="s">
        <v>82</v>
      </c>
      <c r="AV315" s="11" t="s">
        <v>80</v>
      </c>
      <c r="AW315" s="11" t="s">
        <v>36</v>
      </c>
      <c r="AX315" s="11" t="s">
        <v>73</v>
      </c>
      <c r="AY315" s="215" t="s">
        <v>140</v>
      </c>
    </row>
    <row r="316" spans="2:51" s="12" customFormat="1" ht="13.5">
      <c r="B316" s="216"/>
      <c r="C316" s="217"/>
      <c r="D316" s="207" t="s">
        <v>149</v>
      </c>
      <c r="E316" s="218" t="s">
        <v>23</v>
      </c>
      <c r="F316" s="219" t="s">
        <v>1039</v>
      </c>
      <c r="G316" s="217"/>
      <c r="H316" s="220">
        <v>246.52799999999999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149</v>
      </c>
      <c r="AU316" s="226" t="s">
        <v>82</v>
      </c>
      <c r="AV316" s="12" t="s">
        <v>82</v>
      </c>
      <c r="AW316" s="12" t="s">
        <v>36</v>
      </c>
      <c r="AX316" s="12" t="s">
        <v>73</v>
      </c>
      <c r="AY316" s="226" t="s">
        <v>140</v>
      </c>
    </row>
    <row r="317" spans="2:51" s="12" customFormat="1" ht="13.5">
      <c r="B317" s="216"/>
      <c r="C317" s="217"/>
      <c r="D317" s="207" t="s">
        <v>149</v>
      </c>
      <c r="E317" s="218" t="s">
        <v>23</v>
      </c>
      <c r="F317" s="219" t="s">
        <v>1040</v>
      </c>
      <c r="G317" s="217"/>
      <c r="H317" s="220">
        <v>47.058</v>
      </c>
      <c r="I317" s="221"/>
      <c r="J317" s="217"/>
      <c r="K317" s="217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149</v>
      </c>
      <c r="AU317" s="226" t="s">
        <v>82</v>
      </c>
      <c r="AV317" s="12" t="s">
        <v>82</v>
      </c>
      <c r="AW317" s="12" t="s">
        <v>36</v>
      </c>
      <c r="AX317" s="12" t="s">
        <v>73</v>
      </c>
      <c r="AY317" s="226" t="s">
        <v>140</v>
      </c>
    </row>
    <row r="318" spans="2:51" s="11" customFormat="1" ht="13.5">
      <c r="B318" s="205"/>
      <c r="C318" s="206"/>
      <c r="D318" s="207" t="s">
        <v>149</v>
      </c>
      <c r="E318" s="208" t="s">
        <v>23</v>
      </c>
      <c r="F318" s="209" t="s">
        <v>1041</v>
      </c>
      <c r="G318" s="206"/>
      <c r="H318" s="208" t="s">
        <v>23</v>
      </c>
      <c r="I318" s="210"/>
      <c r="J318" s="206"/>
      <c r="K318" s="206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149</v>
      </c>
      <c r="AU318" s="215" t="s">
        <v>82</v>
      </c>
      <c r="AV318" s="11" t="s">
        <v>80</v>
      </c>
      <c r="AW318" s="11" t="s">
        <v>36</v>
      </c>
      <c r="AX318" s="11" t="s">
        <v>73</v>
      </c>
      <c r="AY318" s="215" t="s">
        <v>140</v>
      </c>
    </row>
    <row r="319" spans="2:51" s="12" customFormat="1" ht="13.5">
      <c r="B319" s="216"/>
      <c r="C319" s="217"/>
      <c r="D319" s="207" t="s">
        <v>149</v>
      </c>
      <c r="E319" s="218" t="s">
        <v>23</v>
      </c>
      <c r="F319" s="219" t="s">
        <v>1042</v>
      </c>
      <c r="G319" s="217"/>
      <c r="H319" s="220">
        <v>148.05000000000001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149</v>
      </c>
      <c r="AU319" s="226" t="s">
        <v>82</v>
      </c>
      <c r="AV319" s="12" t="s">
        <v>82</v>
      </c>
      <c r="AW319" s="12" t="s">
        <v>36</v>
      </c>
      <c r="AX319" s="12" t="s">
        <v>73</v>
      </c>
      <c r="AY319" s="226" t="s">
        <v>140</v>
      </c>
    </row>
    <row r="320" spans="2:51" s="11" customFormat="1" ht="13.5">
      <c r="B320" s="205"/>
      <c r="C320" s="206"/>
      <c r="D320" s="207" t="s">
        <v>149</v>
      </c>
      <c r="E320" s="208" t="s">
        <v>23</v>
      </c>
      <c r="F320" s="209" t="s">
        <v>1043</v>
      </c>
      <c r="G320" s="206"/>
      <c r="H320" s="208" t="s">
        <v>23</v>
      </c>
      <c r="I320" s="210"/>
      <c r="J320" s="206"/>
      <c r="K320" s="206"/>
      <c r="L320" s="211"/>
      <c r="M320" s="212"/>
      <c r="N320" s="213"/>
      <c r="O320" s="213"/>
      <c r="P320" s="213"/>
      <c r="Q320" s="213"/>
      <c r="R320" s="213"/>
      <c r="S320" s="213"/>
      <c r="T320" s="214"/>
      <c r="AT320" s="215" t="s">
        <v>149</v>
      </c>
      <c r="AU320" s="215" t="s">
        <v>82</v>
      </c>
      <c r="AV320" s="11" t="s">
        <v>80</v>
      </c>
      <c r="AW320" s="11" t="s">
        <v>36</v>
      </c>
      <c r="AX320" s="11" t="s">
        <v>73</v>
      </c>
      <c r="AY320" s="215" t="s">
        <v>140</v>
      </c>
    </row>
    <row r="321" spans="2:65" s="12" customFormat="1" ht="13.5">
      <c r="B321" s="216"/>
      <c r="C321" s="217"/>
      <c r="D321" s="207" t="s">
        <v>149</v>
      </c>
      <c r="E321" s="218" t="s">
        <v>23</v>
      </c>
      <c r="F321" s="219" t="s">
        <v>1044</v>
      </c>
      <c r="G321" s="217"/>
      <c r="H321" s="220">
        <v>145.40799999999999</v>
      </c>
      <c r="I321" s="221"/>
      <c r="J321" s="217"/>
      <c r="K321" s="217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149</v>
      </c>
      <c r="AU321" s="226" t="s">
        <v>82</v>
      </c>
      <c r="AV321" s="12" t="s">
        <v>82</v>
      </c>
      <c r="AW321" s="12" t="s">
        <v>36</v>
      </c>
      <c r="AX321" s="12" t="s">
        <v>73</v>
      </c>
      <c r="AY321" s="226" t="s">
        <v>140</v>
      </c>
    </row>
    <row r="322" spans="2:65" s="11" customFormat="1" ht="13.5">
      <c r="B322" s="205"/>
      <c r="C322" s="206"/>
      <c r="D322" s="207" t="s">
        <v>149</v>
      </c>
      <c r="E322" s="208" t="s">
        <v>23</v>
      </c>
      <c r="F322" s="209" t="s">
        <v>391</v>
      </c>
      <c r="G322" s="206"/>
      <c r="H322" s="208" t="s">
        <v>23</v>
      </c>
      <c r="I322" s="210"/>
      <c r="J322" s="206"/>
      <c r="K322" s="206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149</v>
      </c>
      <c r="AU322" s="215" t="s">
        <v>82</v>
      </c>
      <c r="AV322" s="11" t="s">
        <v>80</v>
      </c>
      <c r="AW322" s="11" t="s">
        <v>36</v>
      </c>
      <c r="AX322" s="11" t="s">
        <v>73</v>
      </c>
      <c r="AY322" s="215" t="s">
        <v>140</v>
      </c>
    </row>
    <row r="323" spans="2:65" s="12" customFormat="1" ht="13.5">
      <c r="B323" s="216"/>
      <c r="C323" s="217"/>
      <c r="D323" s="207" t="s">
        <v>149</v>
      </c>
      <c r="E323" s="218" t="s">
        <v>23</v>
      </c>
      <c r="F323" s="219" t="s">
        <v>1045</v>
      </c>
      <c r="G323" s="217"/>
      <c r="H323" s="220">
        <v>83.951999999999998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149</v>
      </c>
      <c r="AU323" s="226" t="s">
        <v>82</v>
      </c>
      <c r="AV323" s="12" t="s">
        <v>82</v>
      </c>
      <c r="AW323" s="12" t="s">
        <v>36</v>
      </c>
      <c r="AX323" s="12" t="s">
        <v>73</v>
      </c>
      <c r="AY323" s="226" t="s">
        <v>140</v>
      </c>
    </row>
    <row r="324" spans="2:65" s="13" customFormat="1" ht="13.5">
      <c r="B324" s="227"/>
      <c r="C324" s="228"/>
      <c r="D324" s="207" t="s">
        <v>149</v>
      </c>
      <c r="E324" s="229" t="s">
        <v>23</v>
      </c>
      <c r="F324" s="230" t="s">
        <v>154</v>
      </c>
      <c r="G324" s="228"/>
      <c r="H324" s="231">
        <v>1077.011</v>
      </c>
      <c r="I324" s="232"/>
      <c r="J324" s="228"/>
      <c r="K324" s="228"/>
      <c r="L324" s="233"/>
      <c r="M324" s="234"/>
      <c r="N324" s="235"/>
      <c r="O324" s="235"/>
      <c r="P324" s="235"/>
      <c r="Q324" s="235"/>
      <c r="R324" s="235"/>
      <c r="S324" s="235"/>
      <c r="T324" s="236"/>
      <c r="AT324" s="237" t="s">
        <v>149</v>
      </c>
      <c r="AU324" s="237" t="s">
        <v>82</v>
      </c>
      <c r="AV324" s="13" t="s">
        <v>147</v>
      </c>
      <c r="AW324" s="13" t="s">
        <v>36</v>
      </c>
      <c r="AX324" s="13" t="s">
        <v>73</v>
      </c>
      <c r="AY324" s="237" t="s">
        <v>140</v>
      </c>
    </row>
    <row r="325" spans="2:65" s="12" customFormat="1" ht="13.5">
      <c r="B325" s="216"/>
      <c r="C325" s="217"/>
      <c r="D325" s="207" t="s">
        <v>149</v>
      </c>
      <c r="E325" s="218" t="s">
        <v>23</v>
      </c>
      <c r="F325" s="219" t="s">
        <v>1050</v>
      </c>
      <c r="G325" s="217"/>
      <c r="H325" s="220">
        <v>269.25299999999999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149</v>
      </c>
      <c r="AU325" s="226" t="s">
        <v>82</v>
      </c>
      <c r="AV325" s="12" t="s">
        <v>82</v>
      </c>
      <c r="AW325" s="12" t="s">
        <v>36</v>
      </c>
      <c r="AX325" s="12" t="s">
        <v>80</v>
      </c>
      <c r="AY325" s="226" t="s">
        <v>140</v>
      </c>
    </row>
    <row r="326" spans="2:65" s="1" customFormat="1" ht="16.5" customHeight="1">
      <c r="B326" s="41"/>
      <c r="C326" s="193" t="s">
        <v>331</v>
      </c>
      <c r="D326" s="193" t="s">
        <v>142</v>
      </c>
      <c r="E326" s="194" t="s">
        <v>446</v>
      </c>
      <c r="F326" s="195" t="s">
        <v>447</v>
      </c>
      <c r="G326" s="196" t="s">
        <v>214</v>
      </c>
      <c r="H326" s="197">
        <v>2066.846</v>
      </c>
      <c r="I326" s="198"/>
      <c r="J326" s="199">
        <f>ROUND(I326*H326,2)</f>
        <v>0</v>
      </c>
      <c r="K326" s="195" t="s">
        <v>164</v>
      </c>
      <c r="L326" s="61"/>
      <c r="M326" s="200" t="s">
        <v>23</v>
      </c>
      <c r="N326" s="201" t="s">
        <v>44</v>
      </c>
      <c r="O326" s="42"/>
      <c r="P326" s="202">
        <f>O326*H326</f>
        <v>0</v>
      </c>
      <c r="Q326" s="202">
        <v>0</v>
      </c>
      <c r="R326" s="202">
        <f>Q326*H326</f>
        <v>0</v>
      </c>
      <c r="S326" s="202">
        <v>0</v>
      </c>
      <c r="T326" s="203">
        <f>S326*H326</f>
        <v>0</v>
      </c>
      <c r="AR326" s="24" t="s">
        <v>147</v>
      </c>
      <c r="AT326" s="24" t="s">
        <v>142</v>
      </c>
      <c r="AU326" s="24" t="s">
        <v>82</v>
      </c>
      <c r="AY326" s="24" t="s">
        <v>140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24" t="s">
        <v>80</v>
      </c>
      <c r="BK326" s="204">
        <f>ROUND(I326*H326,2)</f>
        <v>0</v>
      </c>
      <c r="BL326" s="24" t="s">
        <v>147</v>
      </c>
      <c r="BM326" s="24" t="s">
        <v>1051</v>
      </c>
    </row>
    <row r="327" spans="2:65" s="12" customFormat="1" ht="13.5">
      <c r="B327" s="216"/>
      <c r="C327" s="217"/>
      <c r="D327" s="207" t="s">
        <v>149</v>
      </c>
      <c r="E327" s="218" t="s">
        <v>23</v>
      </c>
      <c r="F327" s="219" t="s">
        <v>1052</v>
      </c>
      <c r="G327" s="217"/>
      <c r="H327" s="220">
        <v>2066.846</v>
      </c>
      <c r="I327" s="221"/>
      <c r="J327" s="217"/>
      <c r="K327" s="217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149</v>
      </c>
      <c r="AU327" s="226" t="s">
        <v>82</v>
      </c>
      <c r="AV327" s="12" t="s">
        <v>82</v>
      </c>
      <c r="AW327" s="12" t="s">
        <v>36</v>
      </c>
      <c r="AX327" s="12" t="s">
        <v>80</v>
      </c>
      <c r="AY327" s="226" t="s">
        <v>140</v>
      </c>
    </row>
    <row r="328" spans="2:65" s="1" customFormat="1" ht="25.5" customHeight="1">
      <c r="B328" s="41"/>
      <c r="C328" s="193" t="s">
        <v>344</v>
      </c>
      <c r="D328" s="193" t="s">
        <v>142</v>
      </c>
      <c r="E328" s="194" t="s">
        <v>451</v>
      </c>
      <c r="F328" s="195" t="s">
        <v>452</v>
      </c>
      <c r="G328" s="196" t="s">
        <v>214</v>
      </c>
      <c r="H328" s="197">
        <v>12401.075999999999</v>
      </c>
      <c r="I328" s="198"/>
      <c r="J328" s="199">
        <f>ROUND(I328*H328,2)</f>
        <v>0</v>
      </c>
      <c r="K328" s="195" t="s">
        <v>164</v>
      </c>
      <c r="L328" s="61"/>
      <c r="M328" s="200" t="s">
        <v>23</v>
      </c>
      <c r="N328" s="201" t="s">
        <v>44</v>
      </c>
      <c r="O328" s="42"/>
      <c r="P328" s="202">
        <f>O328*H328</f>
        <v>0</v>
      </c>
      <c r="Q328" s="202">
        <v>0</v>
      </c>
      <c r="R328" s="202">
        <f>Q328*H328</f>
        <v>0</v>
      </c>
      <c r="S328" s="202">
        <v>0</v>
      </c>
      <c r="T328" s="203">
        <f>S328*H328</f>
        <v>0</v>
      </c>
      <c r="AR328" s="24" t="s">
        <v>147</v>
      </c>
      <c r="AT328" s="24" t="s">
        <v>142</v>
      </c>
      <c r="AU328" s="24" t="s">
        <v>82</v>
      </c>
      <c r="AY328" s="24" t="s">
        <v>140</v>
      </c>
      <c r="BE328" s="204">
        <f>IF(N328="základní",J328,0)</f>
        <v>0</v>
      </c>
      <c r="BF328" s="204">
        <f>IF(N328="snížená",J328,0)</f>
        <v>0</v>
      </c>
      <c r="BG328" s="204">
        <f>IF(N328="zákl. přenesená",J328,0)</f>
        <v>0</v>
      </c>
      <c r="BH328" s="204">
        <f>IF(N328="sníž. přenesená",J328,0)</f>
        <v>0</v>
      </c>
      <c r="BI328" s="204">
        <f>IF(N328="nulová",J328,0)</f>
        <v>0</v>
      </c>
      <c r="BJ328" s="24" t="s">
        <v>80</v>
      </c>
      <c r="BK328" s="204">
        <f>ROUND(I328*H328,2)</f>
        <v>0</v>
      </c>
      <c r="BL328" s="24" t="s">
        <v>147</v>
      </c>
      <c r="BM328" s="24" t="s">
        <v>1053</v>
      </c>
    </row>
    <row r="329" spans="2:65" s="12" customFormat="1" ht="13.5">
      <c r="B329" s="216"/>
      <c r="C329" s="217"/>
      <c r="D329" s="207" t="s">
        <v>149</v>
      </c>
      <c r="E329" s="218" t="s">
        <v>23</v>
      </c>
      <c r="F329" s="219" t="s">
        <v>1054</v>
      </c>
      <c r="G329" s="217"/>
      <c r="H329" s="220">
        <v>12401.075999999999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149</v>
      </c>
      <c r="AU329" s="226" t="s">
        <v>82</v>
      </c>
      <c r="AV329" s="12" t="s">
        <v>82</v>
      </c>
      <c r="AW329" s="12" t="s">
        <v>36</v>
      </c>
      <c r="AX329" s="12" t="s">
        <v>80</v>
      </c>
      <c r="AY329" s="226" t="s">
        <v>140</v>
      </c>
    </row>
    <row r="330" spans="2:65" s="1" customFormat="1" ht="16.5" customHeight="1">
      <c r="B330" s="41"/>
      <c r="C330" s="193" t="s">
        <v>350</v>
      </c>
      <c r="D330" s="193" t="s">
        <v>142</v>
      </c>
      <c r="E330" s="194" t="s">
        <v>456</v>
      </c>
      <c r="F330" s="195" t="s">
        <v>457</v>
      </c>
      <c r="G330" s="196" t="s">
        <v>214</v>
      </c>
      <c r="H330" s="197">
        <v>688.94899999999996</v>
      </c>
      <c r="I330" s="198"/>
      <c r="J330" s="199">
        <f>ROUND(I330*H330,2)</f>
        <v>0</v>
      </c>
      <c r="K330" s="195" t="s">
        <v>164</v>
      </c>
      <c r="L330" s="61"/>
      <c r="M330" s="200" t="s">
        <v>23</v>
      </c>
      <c r="N330" s="201" t="s">
        <v>44</v>
      </c>
      <c r="O330" s="42"/>
      <c r="P330" s="202">
        <f>O330*H330</f>
        <v>0</v>
      </c>
      <c r="Q330" s="202">
        <v>0</v>
      </c>
      <c r="R330" s="202">
        <f>Q330*H330</f>
        <v>0</v>
      </c>
      <c r="S330" s="202">
        <v>0</v>
      </c>
      <c r="T330" s="203">
        <f>S330*H330</f>
        <v>0</v>
      </c>
      <c r="AR330" s="24" t="s">
        <v>147</v>
      </c>
      <c r="AT330" s="24" t="s">
        <v>142</v>
      </c>
      <c r="AU330" s="24" t="s">
        <v>82</v>
      </c>
      <c r="AY330" s="24" t="s">
        <v>140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24" t="s">
        <v>80</v>
      </c>
      <c r="BK330" s="204">
        <f>ROUND(I330*H330,2)</f>
        <v>0</v>
      </c>
      <c r="BL330" s="24" t="s">
        <v>147</v>
      </c>
      <c r="BM330" s="24" t="s">
        <v>1055</v>
      </c>
    </row>
    <row r="331" spans="2:65" s="12" customFormat="1" ht="13.5">
      <c r="B331" s="216"/>
      <c r="C331" s="217"/>
      <c r="D331" s="207" t="s">
        <v>149</v>
      </c>
      <c r="E331" s="218" t="s">
        <v>23</v>
      </c>
      <c r="F331" s="219" t="s">
        <v>1056</v>
      </c>
      <c r="G331" s="217"/>
      <c r="H331" s="220">
        <v>688.94899999999996</v>
      </c>
      <c r="I331" s="221"/>
      <c r="J331" s="217"/>
      <c r="K331" s="217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149</v>
      </c>
      <c r="AU331" s="226" t="s">
        <v>82</v>
      </c>
      <c r="AV331" s="12" t="s">
        <v>82</v>
      </c>
      <c r="AW331" s="12" t="s">
        <v>36</v>
      </c>
      <c r="AX331" s="12" t="s">
        <v>80</v>
      </c>
      <c r="AY331" s="226" t="s">
        <v>140</v>
      </c>
    </row>
    <row r="332" spans="2:65" s="1" customFormat="1" ht="25.5" customHeight="1">
      <c r="B332" s="41"/>
      <c r="C332" s="193" t="s">
        <v>356</v>
      </c>
      <c r="D332" s="193" t="s">
        <v>142</v>
      </c>
      <c r="E332" s="194" t="s">
        <v>461</v>
      </c>
      <c r="F332" s="195" t="s">
        <v>462</v>
      </c>
      <c r="G332" s="196" t="s">
        <v>214</v>
      </c>
      <c r="H332" s="197">
        <v>4133.6940000000004</v>
      </c>
      <c r="I332" s="198"/>
      <c r="J332" s="199">
        <f>ROUND(I332*H332,2)</f>
        <v>0</v>
      </c>
      <c r="K332" s="195" t="s">
        <v>164</v>
      </c>
      <c r="L332" s="61"/>
      <c r="M332" s="200" t="s">
        <v>23</v>
      </c>
      <c r="N332" s="201" t="s">
        <v>44</v>
      </c>
      <c r="O332" s="42"/>
      <c r="P332" s="202">
        <f>O332*H332</f>
        <v>0</v>
      </c>
      <c r="Q332" s="202">
        <v>0</v>
      </c>
      <c r="R332" s="202">
        <f>Q332*H332</f>
        <v>0</v>
      </c>
      <c r="S332" s="202">
        <v>0</v>
      </c>
      <c r="T332" s="203">
        <f>S332*H332</f>
        <v>0</v>
      </c>
      <c r="AR332" s="24" t="s">
        <v>147</v>
      </c>
      <c r="AT332" s="24" t="s">
        <v>142</v>
      </c>
      <c r="AU332" s="24" t="s">
        <v>82</v>
      </c>
      <c r="AY332" s="24" t="s">
        <v>140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24" t="s">
        <v>80</v>
      </c>
      <c r="BK332" s="204">
        <f>ROUND(I332*H332,2)</f>
        <v>0</v>
      </c>
      <c r="BL332" s="24" t="s">
        <v>147</v>
      </c>
      <c r="BM332" s="24" t="s">
        <v>1057</v>
      </c>
    </row>
    <row r="333" spans="2:65" s="12" customFormat="1" ht="13.5">
      <c r="B333" s="216"/>
      <c r="C333" s="217"/>
      <c r="D333" s="207" t="s">
        <v>149</v>
      </c>
      <c r="E333" s="218" t="s">
        <v>23</v>
      </c>
      <c r="F333" s="219" t="s">
        <v>1058</v>
      </c>
      <c r="G333" s="217"/>
      <c r="H333" s="220">
        <v>4133.6940000000004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149</v>
      </c>
      <c r="AU333" s="226" t="s">
        <v>82</v>
      </c>
      <c r="AV333" s="12" t="s">
        <v>82</v>
      </c>
      <c r="AW333" s="12" t="s">
        <v>36</v>
      </c>
      <c r="AX333" s="12" t="s">
        <v>80</v>
      </c>
      <c r="AY333" s="226" t="s">
        <v>140</v>
      </c>
    </row>
    <row r="334" spans="2:65" s="1" customFormat="1" ht="16.5" customHeight="1">
      <c r="B334" s="41"/>
      <c r="C334" s="193" t="s">
        <v>362</v>
      </c>
      <c r="D334" s="193" t="s">
        <v>142</v>
      </c>
      <c r="E334" s="194" t="s">
        <v>466</v>
      </c>
      <c r="F334" s="195" t="s">
        <v>467</v>
      </c>
      <c r="G334" s="196" t="s">
        <v>214</v>
      </c>
      <c r="H334" s="197">
        <v>2755.7939999999999</v>
      </c>
      <c r="I334" s="198"/>
      <c r="J334" s="199">
        <f>ROUND(I334*H334,2)</f>
        <v>0</v>
      </c>
      <c r="K334" s="195" t="s">
        <v>164</v>
      </c>
      <c r="L334" s="61"/>
      <c r="M334" s="200" t="s">
        <v>23</v>
      </c>
      <c r="N334" s="201" t="s">
        <v>44</v>
      </c>
      <c r="O334" s="42"/>
      <c r="P334" s="202">
        <f>O334*H334</f>
        <v>0</v>
      </c>
      <c r="Q334" s="202">
        <v>0</v>
      </c>
      <c r="R334" s="202">
        <f>Q334*H334</f>
        <v>0</v>
      </c>
      <c r="S334" s="202">
        <v>0</v>
      </c>
      <c r="T334" s="203">
        <f>S334*H334</f>
        <v>0</v>
      </c>
      <c r="AR334" s="24" t="s">
        <v>147</v>
      </c>
      <c r="AT334" s="24" t="s">
        <v>142</v>
      </c>
      <c r="AU334" s="24" t="s">
        <v>82</v>
      </c>
      <c r="AY334" s="24" t="s">
        <v>140</v>
      </c>
      <c r="BE334" s="204">
        <f>IF(N334="základní",J334,0)</f>
        <v>0</v>
      </c>
      <c r="BF334" s="204">
        <f>IF(N334="snížená",J334,0)</f>
        <v>0</v>
      </c>
      <c r="BG334" s="204">
        <f>IF(N334="zákl. přenesená",J334,0)</f>
        <v>0</v>
      </c>
      <c r="BH334" s="204">
        <f>IF(N334="sníž. přenesená",J334,0)</f>
        <v>0</v>
      </c>
      <c r="BI334" s="204">
        <f>IF(N334="nulová",J334,0)</f>
        <v>0</v>
      </c>
      <c r="BJ334" s="24" t="s">
        <v>80</v>
      </c>
      <c r="BK334" s="204">
        <f>ROUND(I334*H334,2)</f>
        <v>0</v>
      </c>
      <c r="BL334" s="24" t="s">
        <v>147</v>
      </c>
      <c r="BM334" s="24" t="s">
        <v>1059</v>
      </c>
    </row>
    <row r="335" spans="2:65" s="12" customFormat="1" ht="13.5">
      <c r="B335" s="216"/>
      <c r="C335" s="217"/>
      <c r="D335" s="207" t="s">
        <v>149</v>
      </c>
      <c r="E335" s="218" t="s">
        <v>23</v>
      </c>
      <c r="F335" s="219" t="s">
        <v>1060</v>
      </c>
      <c r="G335" s="217"/>
      <c r="H335" s="220">
        <v>2755.7939999999999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149</v>
      </c>
      <c r="AU335" s="226" t="s">
        <v>82</v>
      </c>
      <c r="AV335" s="12" t="s">
        <v>82</v>
      </c>
      <c r="AW335" s="12" t="s">
        <v>36</v>
      </c>
      <c r="AX335" s="12" t="s">
        <v>80</v>
      </c>
      <c r="AY335" s="226" t="s">
        <v>140</v>
      </c>
    </row>
    <row r="336" spans="2:65" s="1" customFormat="1" ht="16.5" customHeight="1">
      <c r="B336" s="41"/>
      <c r="C336" s="193" t="s">
        <v>397</v>
      </c>
      <c r="D336" s="193" t="s">
        <v>142</v>
      </c>
      <c r="E336" s="194" t="s">
        <v>471</v>
      </c>
      <c r="F336" s="195" t="s">
        <v>472</v>
      </c>
      <c r="G336" s="196" t="s">
        <v>214</v>
      </c>
      <c r="H336" s="197">
        <v>1692.7460000000001</v>
      </c>
      <c r="I336" s="198"/>
      <c r="J336" s="199">
        <f>ROUND(I336*H336,2)</f>
        <v>0</v>
      </c>
      <c r="K336" s="195" t="s">
        <v>164</v>
      </c>
      <c r="L336" s="61"/>
      <c r="M336" s="200" t="s">
        <v>23</v>
      </c>
      <c r="N336" s="201" t="s">
        <v>44</v>
      </c>
      <c r="O336" s="42"/>
      <c r="P336" s="202">
        <f>O336*H336</f>
        <v>0</v>
      </c>
      <c r="Q336" s="202">
        <v>0</v>
      </c>
      <c r="R336" s="202">
        <f>Q336*H336</f>
        <v>0</v>
      </c>
      <c r="S336" s="202">
        <v>0</v>
      </c>
      <c r="T336" s="203">
        <f>S336*H336</f>
        <v>0</v>
      </c>
      <c r="AR336" s="24" t="s">
        <v>147</v>
      </c>
      <c r="AT336" s="24" t="s">
        <v>142</v>
      </c>
      <c r="AU336" s="24" t="s">
        <v>82</v>
      </c>
      <c r="AY336" s="24" t="s">
        <v>140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24" t="s">
        <v>80</v>
      </c>
      <c r="BK336" s="204">
        <f>ROUND(I336*H336,2)</f>
        <v>0</v>
      </c>
      <c r="BL336" s="24" t="s">
        <v>147</v>
      </c>
      <c r="BM336" s="24" t="s">
        <v>1061</v>
      </c>
    </row>
    <row r="337" spans="2:65" s="11" customFormat="1" ht="13.5">
      <c r="B337" s="205"/>
      <c r="C337" s="206"/>
      <c r="D337" s="207" t="s">
        <v>149</v>
      </c>
      <c r="E337" s="208" t="s">
        <v>23</v>
      </c>
      <c r="F337" s="209" t="s">
        <v>474</v>
      </c>
      <c r="G337" s="206"/>
      <c r="H337" s="208" t="s">
        <v>23</v>
      </c>
      <c r="I337" s="210"/>
      <c r="J337" s="206"/>
      <c r="K337" s="206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149</v>
      </c>
      <c r="AU337" s="215" t="s">
        <v>82</v>
      </c>
      <c r="AV337" s="11" t="s">
        <v>80</v>
      </c>
      <c r="AW337" s="11" t="s">
        <v>36</v>
      </c>
      <c r="AX337" s="11" t="s">
        <v>73</v>
      </c>
      <c r="AY337" s="215" t="s">
        <v>140</v>
      </c>
    </row>
    <row r="338" spans="2:65" s="11" customFormat="1" ht="13.5">
      <c r="B338" s="205"/>
      <c r="C338" s="206"/>
      <c r="D338" s="207" t="s">
        <v>149</v>
      </c>
      <c r="E338" s="208" t="s">
        <v>23</v>
      </c>
      <c r="F338" s="209" t="s">
        <v>229</v>
      </c>
      <c r="G338" s="206"/>
      <c r="H338" s="208" t="s">
        <v>23</v>
      </c>
      <c r="I338" s="210"/>
      <c r="J338" s="206"/>
      <c r="K338" s="206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149</v>
      </c>
      <c r="AU338" s="215" t="s">
        <v>82</v>
      </c>
      <c r="AV338" s="11" t="s">
        <v>80</v>
      </c>
      <c r="AW338" s="11" t="s">
        <v>36</v>
      </c>
      <c r="AX338" s="11" t="s">
        <v>73</v>
      </c>
      <c r="AY338" s="215" t="s">
        <v>140</v>
      </c>
    </row>
    <row r="339" spans="2:65" s="12" customFormat="1" ht="13.5">
      <c r="B339" s="216"/>
      <c r="C339" s="217"/>
      <c r="D339" s="207" t="s">
        <v>149</v>
      </c>
      <c r="E339" s="218" t="s">
        <v>23</v>
      </c>
      <c r="F339" s="219" t="s">
        <v>1062</v>
      </c>
      <c r="G339" s="217"/>
      <c r="H339" s="220">
        <v>38.726999999999997</v>
      </c>
      <c r="I339" s="221"/>
      <c r="J339" s="217"/>
      <c r="K339" s="217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149</v>
      </c>
      <c r="AU339" s="226" t="s">
        <v>82</v>
      </c>
      <c r="AV339" s="12" t="s">
        <v>82</v>
      </c>
      <c r="AW339" s="12" t="s">
        <v>36</v>
      </c>
      <c r="AX339" s="12" t="s">
        <v>73</v>
      </c>
      <c r="AY339" s="226" t="s">
        <v>140</v>
      </c>
    </row>
    <row r="340" spans="2:65" s="12" customFormat="1" ht="13.5">
      <c r="B340" s="216"/>
      <c r="C340" s="217"/>
      <c r="D340" s="207" t="s">
        <v>149</v>
      </c>
      <c r="E340" s="218" t="s">
        <v>23</v>
      </c>
      <c r="F340" s="219" t="s">
        <v>1063</v>
      </c>
      <c r="G340" s="217"/>
      <c r="H340" s="220">
        <v>16.280999999999999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149</v>
      </c>
      <c r="AU340" s="226" t="s">
        <v>82</v>
      </c>
      <c r="AV340" s="12" t="s">
        <v>82</v>
      </c>
      <c r="AW340" s="12" t="s">
        <v>36</v>
      </c>
      <c r="AX340" s="12" t="s">
        <v>73</v>
      </c>
      <c r="AY340" s="226" t="s">
        <v>140</v>
      </c>
    </row>
    <row r="341" spans="2:65" s="12" customFormat="1" ht="13.5">
      <c r="B341" s="216"/>
      <c r="C341" s="217"/>
      <c r="D341" s="207" t="s">
        <v>149</v>
      </c>
      <c r="E341" s="218" t="s">
        <v>23</v>
      </c>
      <c r="F341" s="219" t="s">
        <v>1064</v>
      </c>
      <c r="G341" s="217"/>
      <c r="H341" s="220">
        <v>468.10599999999999</v>
      </c>
      <c r="I341" s="221"/>
      <c r="J341" s="217"/>
      <c r="K341" s="217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149</v>
      </c>
      <c r="AU341" s="226" t="s">
        <v>82</v>
      </c>
      <c r="AV341" s="12" t="s">
        <v>82</v>
      </c>
      <c r="AW341" s="12" t="s">
        <v>36</v>
      </c>
      <c r="AX341" s="12" t="s">
        <v>73</v>
      </c>
      <c r="AY341" s="226" t="s">
        <v>140</v>
      </c>
    </row>
    <row r="342" spans="2:65" s="12" customFormat="1" ht="13.5">
      <c r="B342" s="216"/>
      <c r="C342" s="217"/>
      <c r="D342" s="207" t="s">
        <v>149</v>
      </c>
      <c r="E342" s="218" t="s">
        <v>23</v>
      </c>
      <c r="F342" s="219" t="s">
        <v>1065</v>
      </c>
      <c r="G342" s="217"/>
      <c r="H342" s="220">
        <v>995.14099999999996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149</v>
      </c>
      <c r="AU342" s="226" t="s">
        <v>82</v>
      </c>
      <c r="AV342" s="12" t="s">
        <v>82</v>
      </c>
      <c r="AW342" s="12" t="s">
        <v>36</v>
      </c>
      <c r="AX342" s="12" t="s">
        <v>73</v>
      </c>
      <c r="AY342" s="226" t="s">
        <v>140</v>
      </c>
    </row>
    <row r="343" spans="2:65" s="12" customFormat="1" ht="13.5">
      <c r="B343" s="216"/>
      <c r="C343" s="217"/>
      <c r="D343" s="207" t="s">
        <v>149</v>
      </c>
      <c r="E343" s="218" t="s">
        <v>23</v>
      </c>
      <c r="F343" s="219" t="s">
        <v>1066</v>
      </c>
      <c r="G343" s="217"/>
      <c r="H343" s="220">
        <v>109.592</v>
      </c>
      <c r="I343" s="221"/>
      <c r="J343" s="217"/>
      <c r="K343" s="217"/>
      <c r="L343" s="222"/>
      <c r="M343" s="223"/>
      <c r="N343" s="224"/>
      <c r="O343" s="224"/>
      <c r="P343" s="224"/>
      <c r="Q343" s="224"/>
      <c r="R343" s="224"/>
      <c r="S343" s="224"/>
      <c r="T343" s="225"/>
      <c r="AT343" s="226" t="s">
        <v>149</v>
      </c>
      <c r="AU343" s="226" t="s">
        <v>82</v>
      </c>
      <c r="AV343" s="12" t="s">
        <v>82</v>
      </c>
      <c r="AW343" s="12" t="s">
        <v>36</v>
      </c>
      <c r="AX343" s="12" t="s">
        <v>73</v>
      </c>
      <c r="AY343" s="226" t="s">
        <v>140</v>
      </c>
    </row>
    <row r="344" spans="2:65" s="12" customFormat="1" ht="13.5">
      <c r="B344" s="216"/>
      <c r="C344" s="217"/>
      <c r="D344" s="207" t="s">
        <v>149</v>
      </c>
      <c r="E344" s="218" t="s">
        <v>23</v>
      </c>
      <c r="F344" s="219" t="s">
        <v>1067</v>
      </c>
      <c r="G344" s="217"/>
      <c r="H344" s="220">
        <v>42.084000000000003</v>
      </c>
      <c r="I344" s="221"/>
      <c r="J344" s="217"/>
      <c r="K344" s="217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149</v>
      </c>
      <c r="AU344" s="226" t="s">
        <v>82</v>
      </c>
      <c r="AV344" s="12" t="s">
        <v>82</v>
      </c>
      <c r="AW344" s="12" t="s">
        <v>36</v>
      </c>
      <c r="AX344" s="12" t="s">
        <v>73</v>
      </c>
      <c r="AY344" s="226" t="s">
        <v>140</v>
      </c>
    </row>
    <row r="345" spans="2:65" s="12" customFormat="1" ht="13.5">
      <c r="B345" s="216"/>
      <c r="C345" s="217"/>
      <c r="D345" s="207" t="s">
        <v>149</v>
      </c>
      <c r="E345" s="218" t="s">
        <v>23</v>
      </c>
      <c r="F345" s="219" t="s">
        <v>1068</v>
      </c>
      <c r="G345" s="217"/>
      <c r="H345" s="220">
        <v>22.815000000000001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149</v>
      </c>
      <c r="AU345" s="226" t="s">
        <v>82</v>
      </c>
      <c r="AV345" s="12" t="s">
        <v>82</v>
      </c>
      <c r="AW345" s="12" t="s">
        <v>36</v>
      </c>
      <c r="AX345" s="12" t="s">
        <v>73</v>
      </c>
      <c r="AY345" s="226" t="s">
        <v>140</v>
      </c>
    </row>
    <row r="346" spans="2:65" s="13" customFormat="1" ht="13.5">
      <c r="B346" s="227"/>
      <c r="C346" s="228"/>
      <c r="D346" s="207" t="s">
        <v>149</v>
      </c>
      <c r="E346" s="229" t="s">
        <v>23</v>
      </c>
      <c r="F346" s="230" t="s">
        <v>154</v>
      </c>
      <c r="G346" s="228"/>
      <c r="H346" s="231">
        <v>1692.7460000000001</v>
      </c>
      <c r="I346" s="232"/>
      <c r="J346" s="228"/>
      <c r="K346" s="228"/>
      <c r="L346" s="233"/>
      <c r="M346" s="234"/>
      <c r="N346" s="235"/>
      <c r="O346" s="235"/>
      <c r="P346" s="235"/>
      <c r="Q346" s="235"/>
      <c r="R346" s="235"/>
      <c r="S346" s="235"/>
      <c r="T346" s="236"/>
      <c r="AT346" s="237" t="s">
        <v>149</v>
      </c>
      <c r="AU346" s="237" t="s">
        <v>82</v>
      </c>
      <c r="AV346" s="13" t="s">
        <v>147</v>
      </c>
      <c r="AW346" s="13" t="s">
        <v>36</v>
      </c>
      <c r="AX346" s="13" t="s">
        <v>80</v>
      </c>
      <c r="AY346" s="237" t="s">
        <v>140</v>
      </c>
    </row>
    <row r="347" spans="2:65" s="1" customFormat="1" ht="25.5" customHeight="1">
      <c r="B347" s="41"/>
      <c r="C347" s="238" t="s">
        <v>420</v>
      </c>
      <c r="D347" s="238" t="s">
        <v>494</v>
      </c>
      <c r="E347" s="239" t="s">
        <v>495</v>
      </c>
      <c r="F347" s="240" t="s">
        <v>496</v>
      </c>
      <c r="G347" s="241" t="s">
        <v>497</v>
      </c>
      <c r="H347" s="242">
        <v>3308.748</v>
      </c>
      <c r="I347" s="243"/>
      <c r="J347" s="244">
        <f>ROUND(I347*H347,2)</f>
        <v>0</v>
      </c>
      <c r="K347" s="240" t="s">
        <v>164</v>
      </c>
      <c r="L347" s="245"/>
      <c r="M347" s="246" t="s">
        <v>23</v>
      </c>
      <c r="N347" s="247" t="s">
        <v>44</v>
      </c>
      <c r="O347" s="42"/>
      <c r="P347" s="202">
        <f>O347*H347</f>
        <v>0</v>
      </c>
      <c r="Q347" s="202">
        <v>1</v>
      </c>
      <c r="R347" s="202">
        <f>Q347*H347</f>
        <v>3308.748</v>
      </c>
      <c r="S347" s="202">
        <v>0</v>
      </c>
      <c r="T347" s="203">
        <f>S347*H347</f>
        <v>0</v>
      </c>
      <c r="AR347" s="24" t="s">
        <v>191</v>
      </c>
      <c r="AT347" s="24" t="s">
        <v>494</v>
      </c>
      <c r="AU347" s="24" t="s">
        <v>82</v>
      </c>
      <c r="AY347" s="24" t="s">
        <v>140</v>
      </c>
      <c r="BE347" s="204">
        <f>IF(N347="základní",J347,0)</f>
        <v>0</v>
      </c>
      <c r="BF347" s="204">
        <f>IF(N347="snížená",J347,0)</f>
        <v>0</v>
      </c>
      <c r="BG347" s="204">
        <f>IF(N347="zákl. přenesená",J347,0)</f>
        <v>0</v>
      </c>
      <c r="BH347" s="204">
        <f>IF(N347="sníž. přenesená",J347,0)</f>
        <v>0</v>
      </c>
      <c r="BI347" s="204">
        <f>IF(N347="nulová",J347,0)</f>
        <v>0</v>
      </c>
      <c r="BJ347" s="24" t="s">
        <v>80</v>
      </c>
      <c r="BK347" s="204">
        <f>ROUND(I347*H347,2)</f>
        <v>0</v>
      </c>
      <c r="BL347" s="24" t="s">
        <v>147</v>
      </c>
      <c r="BM347" s="24" t="s">
        <v>1069</v>
      </c>
    </row>
    <row r="348" spans="2:65" s="12" customFormat="1" ht="13.5">
      <c r="B348" s="216"/>
      <c r="C348" s="217"/>
      <c r="D348" s="207" t="s">
        <v>149</v>
      </c>
      <c r="E348" s="218" t="s">
        <v>23</v>
      </c>
      <c r="F348" s="219" t="s">
        <v>1070</v>
      </c>
      <c r="G348" s="217"/>
      <c r="H348" s="220">
        <v>3308.748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149</v>
      </c>
      <c r="AU348" s="226" t="s">
        <v>82</v>
      </c>
      <c r="AV348" s="12" t="s">
        <v>82</v>
      </c>
      <c r="AW348" s="12" t="s">
        <v>36</v>
      </c>
      <c r="AX348" s="12" t="s">
        <v>80</v>
      </c>
      <c r="AY348" s="226" t="s">
        <v>140</v>
      </c>
    </row>
    <row r="349" spans="2:65" s="1" customFormat="1" ht="25.5" customHeight="1">
      <c r="B349" s="41"/>
      <c r="C349" s="193" t="s">
        <v>430</v>
      </c>
      <c r="D349" s="193" t="s">
        <v>142</v>
      </c>
      <c r="E349" s="194" t="s">
        <v>501</v>
      </c>
      <c r="F349" s="195" t="s">
        <v>502</v>
      </c>
      <c r="G349" s="196" t="s">
        <v>214</v>
      </c>
      <c r="H349" s="197">
        <v>608.12300000000005</v>
      </c>
      <c r="I349" s="198"/>
      <c r="J349" s="199">
        <f>ROUND(I349*H349,2)</f>
        <v>0</v>
      </c>
      <c r="K349" s="195" t="s">
        <v>164</v>
      </c>
      <c r="L349" s="61"/>
      <c r="M349" s="200" t="s">
        <v>23</v>
      </c>
      <c r="N349" s="201" t="s">
        <v>44</v>
      </c>
      <c r="O349" s="42"/>
      <c r="P349" s="202">
        <f>O349*H349</f>
        <v>0</v>
      </c>
      <c r="Q349" s="202">
        <v>0</v>
      </c>
      <c r="R349" s="202">
        <f>Q349*H349</f>
        <v>0</v>
      </c>
      <c r="S349" s="202">
        <v>0</v>
      </c>
      <c r="T349" s="203">
        <f>S349*H349</f>
        <v>0</v>
      </c>
      <c r="AR349" s="24" t="s">
        <v>147</v>
      </c>
      <c r="AT349" s="24" t="s">
        <v>142</v>
      </c>
      <c r="AU349" s="24" t="s">
        <v>82</v>
      </c>
      <c r="AY349" s="24" t="s">
        <v>140</v>
      </c>
      <c r="BE349" s="204">
        <f>IF(N349="základní",J349,0)</f>
        <v>0</v>
      </c>
      <c r="BF349" s="204">
        <f>IF(N349="snížená",J349,0)</f>
        <v>0</v>
      </c>
      <c r="BG349" s="204">
        <f>IF(N349="zákl. přenesená",J349,0)</f>
        <v>0</v>
      </c>
      <c r="BH349" s="204">
        <f>IF(N349="sníž. přenesená",J349,0)</f>
        <v>0</v>
      </c>
      <c r="BI349" s="204">
        <f>IF(N349="nulová",J349,0)</f>
        <v>0</v>
      </c>
      <c r="BJ349" s="24" t="s">
        <v>80</v>
      </c>
      <c r="BK349" s="204">
        <f>ROUND(I349*H349,2)</f>
        <v>0</v>
      </c>
      <c r="BL349" s="24" t="s">
        <v>147</v>
      </c>
      <c r="BM349" s="24" t="s">
        <v>1071</v>
      </c>
    </row>
    <row r="350" spans="2:65" s="11" customFormat="1" ht="13.5">
      <c r="B350" s="205"/>
      <c r="C350" s="206"/>
      <c r="D350" s="207" t="s">
        <v>149</v>
      </c>
      <c r="E350" s="208" t="s">
        <v>23</v>
      </c>
      <c r="F350" s="209" t="s">
        <v>504</v>
      </c>
      <c r="G350" s="206"/>
      <c r="H350" s="208" t="s">
        <v>23</v>
      </c>
      <c r="I350" s="210"/>
      <c r="J350" s="206"/>
      <c r="K350" s="206"/>
      <c r="L350" s="211"/>
      <c r="M350" s="212"/>
      <c r="N350" s="213"/>
      <c r="O350" s="213"/>
      <c r="P350" s="213"/>
      <c r="Q350" s="213"/>
      <c r="R350" s="213"/>
      <c r="S350" s="213"/>
      <c r="T350" s="214"/>
      <c r="AT350" s="215" t="s">
        <v>149</v>
      </c>
      <c r="AU350" s="215" t="s">
        <v>82</v>
      </c>
      <c r="AV350" s="11" t="s">
        <v>80</v>
      </c>
      <c r="AW350" s="11" t="s">
        <v>36</v>
      </c>
      <c r="AX350" s="11" t="s">
        <v>73</v>
      </c>
      <c r="AY350" s="215" t="s">
        <v>140</v>
      </c>
    </row>
    <row r="351" spans="2:65" s="11" customFormat="1" ht="13.5">
      <c r="B351" s="205"/>
      <c r="C351" s="206"/>
      <c r="D351" s="207" t="s">
        <v>149</v>
      </c>
      <c r="E351" s="208" t="s">
        <v>23</v>
      </c>
      <c r="F351" s="209" t="s">
        <v>505</v>
      </c>
      <c r="G351" s="206"/>
      <c r="H351" s="208" t="s">
        <v>23</v>
      </c>
      <c r="I351" s="210"/>
      <c r="J351" s="206"/>
      <c r="K351" s="206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149</v>
      </c>
      <c r="AU351" s="215" t="s">
        <v>82</v>
      </c>
      <c r="AV351" s="11" t="s">
        <v>80</v>
      </c>
      <c r="AW351" s="11" t="s">
        <v>36</v>
      </c>
      <c r="AX351" s="11" t="s">
        <v>73</v>
      </c>
      <c r="AY351" s="215" t="s">
        <v>140</v>
      </c>
    </row>
    <row r="352" spans="2:65" s="12" customFormat="1" ht="13.5">
      <c r="B352" s="216"/>
      <c r="C352" s="217"/>
      <c r="D352" s="207" t="s">
        <v>149</v>
      </c>
      <c r="E352" s="218" t="s">
        <v>23</v>
      </c>
      <c r="F352" s="219" t="s">
        <v>1072</v>
      </c>
      <c r="G352" s="217"/>
      <c r="H352" s="220">
        <v>12.385999999999999</v>
      </c>
      <c r="I352" s="221"/>
      <c r="J352" s="217"/>
      <c r="K352" s="217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149</v>
      </c>
      <c r="AU352" s="226" t="s">
        <v>82</v>
      </c>
      <c r="AV352" s="12" t="s">
        <v>82</v>
      </c>
      <c r="AW352" s="12" t="s">
        <v>36</v>
      </c>
      <c r="AX352" s="12" t="s">
        <v>73</v>
      </c>
      <c r="AY352" s="226" t="s">
        <v>140</v>
      </c>
    </row>
    <row r="353" spans="2:65" s="12" customFormat="1" ht="13.5">
      <c r="B353" s="216"/>
      <c r="C353" s="217"/>
      <c r="D353" s="207" t="s">
        <v>149</v>
      </c>
      <c r="E353" s="218" t="s">
        <v>23</v>
      </c>
      <c r="F353" s="219" t="s">
        <v>1073</v>
      </c>
      <c r="G353" s="217"/>
      <c r="H353" s="220">
        <v>4.2869999999999999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149</v>
      </c>
      <c r="AU353" s="226" t="s">
        <v>82</v>
      </c>
      <c r="AV353" s="12" t="s">
        <v>82</v>
      </c>
      <c r="AW353" s="12" t="s">
        <v>36</v>
      </c>
      <c r="AX353" s="12" t="s">
        <v>73</v>
      </c>
      <c r="AY353" s="226" t="s">
        <v>140</v>
      </c>
    </row>
    <row r="354" spans="2:65" s="12" customFormat="1" ht="13.5">
      <c r="B354" s="216"/>
      <c r="C354" s="217"/>
      <c r="D354" s="207" t="s">
        <v>149</v>
      </c>
      <c r="E354" s="218" t="s">
        <v>23</v>
      </c>
      <c r="F354" s="219" t="s">
        <v>1074</v>
      </c>
      <c r="G354" s="217"/>
      <c r="H354" s="220">
        <v>198.71199999999999</v>
      </c>
      <c r="I354" s="221"/>
      <c r="J354" s="217"/>
      <c r="K354" s="217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149</v>
      </c>
      <c r="AU354" s="226" t="s">
        <v>82</v>
      </c>
      <c r="AV354" s="12" t="s">
        <v>82</v>
      </c>
      <c r="AW354" s="12" t="s">
        <v>36</v>
      </c>
      <c r="AX354" s="12" t="s">
        <v>73</v>
      </c>
      <c r="AY354" s="226" t="s">
        <v>140</v>
      </c>
    </row>
    <row r="355" spans="2:65" s="12" customFormat="1" ht="13.5">
      <c r="B355" s="216"/>
      <c r="C355" s="217"/>
      <c r="D355" s="207" t="s">
        <v>149</v>
      </c>
      <c r="E355" s="218" t="s">
        <v>23</v>
      </c>
      <c r="F355" s="219" t="s">
        <v>1075</v>
      </c>
      <c r="G355" s="217"/>
      <c r="H355" s="220">
        <v>309.61399999999998</v>
      </c>
      <c r="I355" s="221"/>
      <c r="J355" s="217"/>
      <c r="K355" s="217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149</v>
      </c>
      <c r="AU355" s="226" t="s">
        <v>82</v>
      </c>
      <c r="AV355" s="12" t="s">
        <v>82</v>
      </c>
      <c r="AW355" s="12" t="s">
        <v>36</v>
      </c>
      <c r="AX355" s="12" t="s">
        <v>73</v>
      </c>
      <c r="AY355" s="226" t="s">
        <v>140</v>
      </c>
    </row>
    <row r="356" spans="2:65" s="12" customFormat="1" ht="13.5">
      <c r="B356" s="216"/>
      <c r="C356" s="217"/>
      <c r="D356" s="207" t="s">
        <v>149</v>
      </c>
      <c r="E356" s="218" t="s">
        <v>23</v>
      </c>
      <c r="F356" s="219" t="s">
        <v>1076</v>
      </c>
      <c r="G356" s="217"/>
      <c r="H356" s="220">
        <v>41.274999999999999</v>
      </c>
      <c r="I356" s="221"/>
      <c r="J356" s="217"/>
      <c r="K356" s="217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149</v>
      </c>
      <c r="AU356" s="226" t="s">
        <v>82</v>
      </c>
      <c r="AV356" s="12" t="s">
        <v>82</v>
      </c>
      <c r="AW356" s="12" t="s">
        <v>36</v>
      </c>
      <c r="AX356" s="12" t="s">
        <v>73</v>
      </c>
      <c r="AY356" s="226" t="s">
        <v>140</v>
      </c>
    </row>
    <row r="357" spans="2:65" s="12" customFormat="1" ht="13.5">
      <c r="B357" s="216"/>
      <c r="C357" s="217"/>
      <c r="D357" s="207" t="s">
        <v>149</v>
      </c>
      <c r="E357" s="218" t="s">
        <v>23</v>
      </c>
      <c r="F357" s="219" t="s">
        <v>1077</v>
      </c>
      <c r="G357" s="217"/>
      <c r="H357" s="220">
        <v>12.622999999999999</v>
      </c>
      <c r="I357" s="221"/>
      <c r="J357" s="217"/>
      <c r="K357" s="217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149</v>
      </c>
      <c r="AU357" s="226" t="s">
        <v>82</v>
      </c>
      <c r="AV357" s="12" t="s">
        <v>82</v>
      </c>
      <c r="AW357" s="12" t="s">
        <v>36</v>
      </c>
      <c r="AX357" s="12" t="s">
        <v>73</v>
      </c>
      <c r="AY357" s="226" t="s">
        <v>140</v>
      </c>
    </row>
    <row r="358" spans="2:65" s="12" customFormat="1" ht="13.5">
      <c r="B358" s="216"/>
      <c r="C358" s="217"/>
      <c r="D358" s="207" t="s">
        <v>149</v>
      </c>
      <c r="E358" s="218" t="s">
        <v>23</v>
      </c>
      <c r="F358" s="219" t="s">
        <v>1078</v>
      </c>
      <c r="G358" s="217"/>
      <c r="H358" s="220">
        <v>6.7619999999999996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149</v>
      </c>
      <c r="AU358" s="226" t="s">
        <v>82</v>
      </c>
      <c r="AV358" s="12" t="s">
        <v>82</v>
      </c>
      <c r="AW358" s="12" t="s">
        <v>36</v>
      </c>
      <c r="AX358" s="12" t="s">
        <v>73</v>
      </c>
      <c r="AY358" s="226" t="s">
        <v>140</v>
      </c>
    </row>
    <row r="359" spans="2:65" s="11" customFormat="1" ht="13.5">
      <c r="B359" s="205"/>
      <c r="C359" s="206"/>
      <c r="D359" s="207" t="s">
        <v>149</v>
      </c>
      <c r="E359" s="208" t="s">
        <v>23</v>
      </c>
      <c r="F359" s="209" t="s">
        <v>518</v>
      </c>
      <c r="G359" s="206"/>
      <c r="H359" s="208" t="s">
        <v>23</v>
      </c>
      <c r="I359" s="210"/>
      <c r="J359" s="206"/>
      <c r="K359" s="206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149</v>
      </c>
      <c r="AU359" s="215" t="s">
        <v>82</v>
      </c>
      <c r="AV359" s="11" t="s">
        <v>80</v>
      </c>
      <c r="AW359" s="11" t="s">
        <v>36</v>
      </c>
      <c r="AX359" s="11" t="s">
        <v>73</v>
      </c>
      <c r="AY359" s="215" t="s">
        <v>140</v>
      </c>
    </row>
    <row r="360" spans="2:65" s="12" customFormat="1" ht="13.5">
      <c r="B360" s="216"/>
      <c r="C360" s="217"/>
      <c r="D360" s="207" t="s">
        <v>149</v>
      </c>
      <c r="E360" s="218" t="s">
        <v>23</v>
      </c>
      <c r="F360" s="219" t="s">
        <v>1079</v>
      </c>
      <c r="G360" s="217"/>
      <c r="H360" s="220">
        <v>22.463999999999999</v>
      </c>
      <c r="I360" s="221"/>
      <c r="J360" s="217"/>
      <c r="K360" s="217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149</v>
      </c>
      <c r="AU360" s="226" t="s">
        <v>82</v>
      </c>
      <c r="AV360" s="12" t="s">
        <v>82</v>
      </c>
      <c r="AW360" s="12" t="s">
        <v>36</v>
      </c>
      <c r="AX360" s="12" t="s">
        <v>73</v>
      </c>
      <c r="AY360" s="226" t="s">
        <v>140</v>
      </c>
    </row>
    <row r="361" spans="2:65" s="13" customFormat="1" ht="13.5">
      <c r="B361" s="227"/>
      <c r="C361" s="228"/>
      <c r="D361" s="207" t="s">
        <v>149</v>
      </c>
      <c r="E361" s="229" t="s">
        <v>23</v>
      </c>
      <c r="F361" s="230" t="s">
        <v>154</v>
      </c>
      <c r="G361" s="228"/>
      <c r="H361" s="231">
        <v>608.12300000000005</v>
      </c>
      <c r="I361" s="232"/>
      <c r="J361" s="228"/>
      <c r="K361" s="228"/>
      <c r="L361" s="233"/>
      <c r="M361" s="234"/>
      <c r="N361" s="235"/>
      <c r="O361" s="235"/>
      <c r="P361" s="235"/>
      <c r="Q361" s="235"/>
      <c r="R361" s="235"/>
      <c r="S361" s="235"/>
      <c r="T361" s="236"/>
      <c r="AT361" s="237" t="s">
        <v>149</v>
      </c>
      <c r="AU361" s="237" t="s">
        <v>82</v>
      </c>
      <c r="AV361" s="13" t="s">
        <v>147</v>
      </c>
      <c r="AW361" s="13" t="s">
        <v>36</v>
      </c>
      <c r="AX361" s="13" t="s">
        <v>80</v>
      </c>
      <c r="AY361" s="237" t="s">
        <v>140</v>
      </c>
    </row>
    <row r="362" spans="2:65" s="1" customFormat="1" ht="16.5" customHeight="1">
      <c r="B362" s="41"/>
      <c r="C362" s="238" t="s">
        <v>435</v>
      </c>
      <c r="D362" s="238" t="s">
        <v>494</v>
      </c>
      <c r="E362" s="239" t="s">
        <v>522</v>
      </c>
      <c r="F362" s="240" t="s">
        <v>523</v>
      </c>
      <c r="G362" s="241" t="s">
        <v>497</v>
      </c>
      <c r="H362" s="242">
        <v>1216.2460000000001</v>
      </c>
      <c r="I362" s="243"/>
      <c r="J362" s="244">
        <f>ROUND(I362*H362,2)</f>
        <v>0</v>
      </c>
      <c r="K362" s="240" t="s">
        <v>164</v>
      </c>
      <c r="L362" s="245"/>
      <c r="M362" s="246" t="s">
        <v>23</v>
      </c>
      <c r="N362" s="247" t="s">
        <v>44</v>
      </c>
      <c r="O362" s="42"/>
      <c r="P362" s="202">
        <f>O362*H362</f>
        <v>0</v>
      </c>
      <c r="Q362" s="202">
        <v>1</v>
      </c>
      <c r="R362" s="202">
        <f>Q362*H362</f>
        <v>1216.2460000000001</v>
      </c>
      <c r="S362" s="202">
        <v>0</v>
      </c>
      <c r="T362" s="203">
        <f>S362*H362</f>
        <v>0</v>
      </c>
      <c r="AR362" s="24" t="s">
        <v>191</v>
      </c>
      <c r="AT362" s="24" t="s">
        <v>494</v>
      </c>
      <c r="AU362" s="24" t="s">
        <v>82</v>
      </c>
      <c r="AY362" s="24" t="s">
        <v>140</v>
      </c>
      <c r="BE362" s="204">
        <f>IF(N362="základní",J362,0)</f>
        <v>0</v>
      </c>
      <c r="BF362" s="204">
        <f>IF(N362="snížená",J362,0)</f>
        <v>0</v>
      </c>
      <c r="BG362" s="204">
        <f>IF(N362="zákl. přenesená",J362,0)</f>
        <v>0</v>
      </c>
      <c r="BH362" s="204">
        <f>IF(N362="sníž. přenesená",J362,0)</f>
        <v>0</v>
      </c>
      <c r="BI362" s="204">
        <f>IF(N362="nulová",J362,0)</f>
        <v>0</v>
      </c>
      <c r="BJ362" s="24" t="s">
        <v>80</v>
      </c>
      <c r="BK362" s="204">
        <f>ROUND(I362*H362,2)</f>
        <v>0</v>
      </c>
      <c r="BL362" s="24" t="s">
        <v>147</v>
      </c>
      <c r="BM362" s="24" t="s">
        <v>1080</v>
      </c>
    </row>
    <row r="363" spans="2:65" s="12" customFormat="1" ht="13.5">
      <c r="B363" s="216"/>
      <c r="C363" s="217"/>
      <c r="D363" s="207" t="s">
        <v>149</v>
      </c>
      <c r="E363" s="218" t="s">
        <v>23</v>
      </c>
      <c r="F363" s="219" t="s">
        <v>1081</v>
      </c>
      <c r="G363" s="217"/>
      <c r="H363" s="220">
        <v>1216.2460000000001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149</v>
      </c>
      <c r="AU363" s="226" t="s">
        <v>82</v>
      </c>
      <c r="AV363" s="12" t="s">
        <v>82</v>
      </c>
      <c r="AW363" s="12" t="s">
        <v>36</v>
      </c>
      <c r="AX363" s="12" t="s">
        <v>80</v>
      </c>
      <c r="AY363" s="226" t="s">
        <v>140</v>
      </c>
    </row>
    <row r="364" spans="2:65" s="1" customFormat="1" ht="25.5" customHeight="1">
      <c r="B364" s="41"/>
      <c r="C364" s="193" t="s">
        <v>440</v>
      </c>
      <c r="D364" s="193" t="s">
        <v>142</v>
      </c>
      <c r="E364" s="194" t="s">
        <v>527</v>
      </c>
      <c r="F364" s="195" t="s">
        <v>528</v>
      </c>
      <c r="G364" s="196" t="s">
        <v>145</v>
      </c>
      <c r="H364" s="197">
        <v>33.299999999999997</v>
      </c>
      <c r="I364" s="198"/>
      <c r="J364" s="199">
        <f>ROUND(I364*H364,2)</f>
        <v>0</v>
      </c>
      <c r="K364" s="195" t="s">
        <v>146</v>
      </c>
      <c r="L364" s="61"/>
      <c r="M364" s="200" t="s">
        <v>23</v>
      </c>
      <c r="N364" s="201" t="s">
        <v>44</v>
      </c>
      <c r="O364" s="42"/>
      <c r="P364" s="202">
        <f>O364*H364</f>
        <v>0</v>
      </c>
      <c r="Q364" s="202">
        <v>0</v>
      </c>
      <c r="R364" s="202">
        <f>Q364*H364</f>
        <v>0</v>
      </c>
      <c r="S364" s="202">
        <v>0</v>
      </c>
      <c r="T364" s="203">
        <f>S364*H364</f>
        <v>0</v>
      </c>
      <c r="AR364" s="24" t="s">
        <v>147</v>
      </c>
      <c r="AT364" s="24" t="s">
        <v>142</v>
      </c>
      <c r="AU364" s="24" t="s">
        <v>82</v>
      </c>
      <c r="AY364" s="24" t="s">
        <v>140</v>
      </c>
      <c r="BE364" s="204">
        <f>IF(N364="základní",J364,0)</f>
        <v>0</v>
      </c>
      <c r="BF364" s="204">
        <f>IF(N364="snížená",J364,0)</f>
        <v>0</v>
      </c>
      <c r="BG364" s="204">
        <f>IF(N364="zákl. přenesená",J364,0)</f>
        <v>0</v>
      </c>
      <c r="BH364" s="204">
        <f>IF(N364="sníž. přenesená",J364,0)</f>
        <v>0</v>
      </c>
      <c r="BI364" s="204">
        <f>IF(N364="nulová",J364,0)</f>
        <v>0</v>
      </c>
      <c r="BJ364" s="24" t="s">
        <v>80</v>
      </c>
      <c r="BK364" s="204">
        <f>ROUND(I364*H364,2)</f>
        <v>0</v>
      </c>
      <c r="BL364" s="24" t="s">
        <v>147</v>
      </c>
      <c r="BM364" s="24" t="s">
        <v>1082</v>
      </c>
    </row>
    <row r="365" spans="2:65" s="11" customFormat="1" ht="13.5">
      <c r="B365" s="205"/>
      <c r="C365" s="206"/>
      <c r="D365" s="207" t="s">
        <v>149</v>
      </c>
      <c r="E365" s="208" t="s">
        <v>23</v>
      </c>
      <c r="F365" s="209" t="s">
        <v>158</v>
      </c>
      <c r="G365" s="206"/>
      <c r="H365" s="208" t="s">
        <v>23</v>
      </c>
      <c r="I365" s="210"/>
      <c r="J365" s="206"/>
      <c r="K365" s="206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149</v>
      </c>
      <c r="AU365" s="215" t="s">
        <v>82</v>
      </c>
      <c r="AV365" s="11" t="s">
        <v>80</v>
      </c>
      <c r="AW365" s="11" t="s">
        <v>36</v>
      </c>
      <c r="AX365" s="11" t="s">
        <v>73</v>
      </c>
      <c r="AY365" s="215" t="s">
        <v>140</v>
      </c>
    </row>
    <row r="366" spans="2:65" s="11" customFormat="1" ht="13.5">
      <c r="B366" s="205"/>
      <c r="C366" s="206"/>
      <c r="D366" s="207" t="s">
        <v>149</v>
      </c>
      <c r="E366" s="208" t="s">
        <v>23</v>
      </c>
      <c r="F366" s="209" t="s">
        <v>1083</v>
      </c>
      <c r="G366" s="206"/>
      <c r="H366" s="208" t="s">
        <v>23</v>
      </c>
      <c r="I366" s="210"/>
      <c r="J366" s="206"/>
      <c r="K366" s="206"/>
      <c r="L366" s="211"/>
      <c r="M366" s="212"/>
      <c r="N366" s="213"/>
      <c r="O366" s="213"/>
      <c r="P366" s="213"/>
      <c r="Q366" s="213"/>
      <c r="R366" s="213"/>
      <c r="S366" s="213"/>
      <c r="T366" s="214"/>
      <c r="AT366" s="215" t="s">
        <v>149</v>
      </c>
      <c r="AU366" s="215" t="s">
        <v>82</v>
      </c>
      <c r="AV366" s="11" t="s">
        <v>80</v>
      </c>
      <c r="AW366" s="11" t="s">
        <v>36</v>
      </c>
      <c r="AX366" s="11" t="s">
        <v>73</v>
      </c>
      <c r="AY366" s="215" t="s">
        <v>140</v>
      </c>
    </row>
    <row r="367" spans="2:65" s="12" customFormat="1" ht="13.5">
      <c r="B367" s="216"/>
      <c r="C367" s="217"/>
      <c r="D367" s="207" t="s">
        <v>149</v>
      </c>
      <c r="E367" s="218" t="s">
        <v>23</v>
      </c>
      <c r="F367" s="219" t="s">
        <v>1084</v>
      </c>
      <c r="G367" s="217"/>
      <c r="H367" s="220">
        <v>33.299999999999997</v>
      </c>
      <c r="I367" s="221"/>
      <c r="J367" s="217"/>
      <c r="K367" s="217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149</v>
      </c>
      <c r="AU367" s="226" t="s">
        <v>82</v>
      </c>
      <c r="AV367" s="12" t="s">
        <v>82</v>
      </c>
      <c r="AW367" s="12" t="s">
        <v>36</v>
      </c>
      <c r="AX367" s="12" t="s">
        <v>73</v>
      </c>
      <c r="AY367" s="226" t="s">
        <v>140</v>
      </c>
    </row>
    <row r="368" spans="2:65" s="13" customFormat="1" ht="13.5">
      <c r="B368" s="227"/>
      <c r="C368" s="228"/>
      <c r="D368" s="207" t="s">
        <v>149</v>
      </c>
      <c r="E368" s="229" t="s">
        <v>23</v>
      </c>
      <c r="F368" s="230" t="s">
        <v>154</v>
      </c>
      <c r="G368" s="228"/>
      <c r="H368" s="231">
        <v>33.299999999999997</v>
      </c>
      <c r="I368" s="232"/>
      <c r="J368" s="228"/>
      <c r="K368" s="228"/>
      <c r="L368" s="233"/>
      <c r="M368" s="234"/>
      <c r="N368" s="235"/>
      <c r="O368" s="235"/>
      <c r="P368" s="235"/>
      <c r="Q368" s="235"/>
      <c r="R368" s="235"/>
      <c r="S368" s="235"/>
      <c r="T368" s="236"/>
      <c r="AT368" s="237" t="s">
        <v>149</v>
      </c>
      <c r="AU368" s="237" t="s">
        <v>82</v>
      </c>
      <c r="AV368" s="13" t="s">
        <v>147</v>
      </c>
      <c r="AW368" s="13" t="s">
        <v>36</v>
      </c>
      <c r="AX368" s="13" t="s">
        <v>80</v>
      </c>
      <c r="AY368" s="237" t="s">
        <v>140</v>
      </c>
    </row>
    <row r="369" spans="2:65" s="1" customFormat="1" ht="16.5" customHeight="1">
      <c r="B369" s="41"/>
      <c r="C369" s="238" t="s">
        <v>445</v>
      </c>
      <c r="D369" s="238" t="s">
        <v>494</v>
      </c>
      <c r="E369" s="239" t="s">
        <v>535</v>
      </c>
      <c r="F369" s="240" t="s">
        <v>536</v>
      </c>
      <c r="G369" s="241" t="s">
        <v>537</v>
      </c>
      <c r="H369" s="242">
        <v>6.66</v>
      </c>
      <c r="I369" s="243"/>
      <c r="J369" s="244">
        <f>ROUND(I369*H369,2)</f>
        <v>0</v>
      </c>
      <c r="K369" s="240" t="s">
        <v>164</v>
      </c>
      <c r="L369" s="245"/>
      <c r="M369" s="246" t="s">
        <v>23</v>
      </c>
      <c r="N369" s="247" t="s">
        <v>44</v>
      </c>
      <c r="O369" s="42"/>
      <c r="P369" s="202">
        <f>O369*H369</f>
        <v>0</v>
      </c>
      <c r="Q369" s="202">
        <v>1E-3</v>
      </c>
      <c r="R369" s="202">
        <f>Q369*H369</f>
        <v>6.6600000000000001E-3</v>
      </c>
      <c r="S369" s="202">
        <v>0</v>
      </c>
      <c r="T369" s="203">
        <f>S369*H369</f>
        <v>0</v>
      </c>
      <c r="AR369" s="24" t="s">
        <v>191</v>
      </c>
      <c r="AT369" s="24" t="s">
        <v>494</v>
      </c>
      <c r="AU369" s="24" t="s">
        <v>82</v>
      </c>
      <c r="AY369" s="24" t="s">
        <v>140</v>
      </c>
      <c r="BE369" s="204">
        <f>IF(N369="základní",J369,0)</f>
        <v>0</v>
      </c>
      <c r="BF369" s="204">
        <f>IF(N369="snížená",J369,0)</f>
        <v>0</v>
      </c>
      <c r="BG369" s="204">
        <f>IF(N369="zákl. přenesená",J369,0)</f>
        <v>0</v>
      </c>
      <c r="BH369" s="204">
        <f>IF(N369="sníž. přenesená",J369,0)</f>
        <v>0</v>
      </c>
      <c r="BI369" s="204">
        <f>IF(N369="nulová",J369,0)</f>
        <v>0</v>
      </c>
      <c r="BJ369" s="24" t="s">
        <v>80</v>
      </c>
      <c r="BK369" s="204">
        <f>ROUND(I369*H369,2)</f>
        <v>0</v>
      </c>
      <c r="BL369" s="24" t="s">
        <v>147</v>
      </c>
      <c r="BM369" s="24" t="s">
        <v>1085</v>
      </c>
    </row>
    <row r="370" spans="2:65" s="12" customFormat="1" ht="13.5">
      <c r="B370" s="216"/>
      <c r="C370" s="217"/>
      <c r="D370" s="207" t="s">
        <v>149</v>
      </c>
      <c r="E370" s="218" t="s">
        <v>23</v>
      </c>
      <c r="F370" s="219" t="s">
        <v>1086</v>
      </c>
      <c r="G370" s="217"/>
      <c r="H370" s="220">
        <v>6.66</v>
      </c>
      <c r="I370" s="221"/>
      <c r="J370" s="217"/>
      <c r="K370" s="217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149</v>
      </c>
      <c r="AU370" s="226" t="s">
        <v>82</v>
      </c>
      <c r="AV370" s="12" t="s">
        <v>82</v>
      </c>
      <c r="AW370" s="12" t="s">
        <v>36</v>
      </c>
      <c r="AX370" s="12" t="s">
        <v>80</v>
      </c>
      <c r="AY370" s="226" t="s">
        <v>140</v>
      </c>
    </row>
    <row r="371" spans="2:65" s="1" customFormat="1" ht="25.5" customHeight="1">
      <c r="B371" s="41"/>
      <c r="C371" s="193" t="s">
        <v>450</v>
      </c>
      <c r="D371" s="193" t="s">
        <v>142</v>
      </c>
      <c r="E371" s="194" t="s">
        <v>541</v>
      </c>
      <c r="F371" s="195" t="s">
        <v>542</v>
      </c>
      <c r="G371" s="196" t="s">
        <v>145</v>
      </c>
      <c r="H371" s="197">
        <v>33.299999999999997</v>
      </c>
      <c r="I371" s="198"/>
      <c r="J371" s="199">
        <f>ROUND(I371*H371,2)</f>
        <v>0</v>
      </c>
      <c r="K371" s="195" t="s">
        <v>146</v>
      </c>
      <c r="L371" s="61"/>
      <c r="M371" s="200" t="s">
        <v>23</v>
      </c>
      <c r="N371" s="201" t="s">
        <v>44</v>
      </c>
      <c r="O371" s="42"/>
      <c r="P371" s="202">
        <f>O371*H371</f>
        <v>0</v>
      </c>
      <c r="Q371" s="202">
        <v>0</v>
      </c>
      <c r="R371" s="202">
        <f>Q371*H371</f>
        <v>0</v>
      </c>
      <c r="S371" s="202">
        <v>0</v>
      </c>
      <c r="T371" s="203">
        <f>S371*H371</f>
        <v>0</v>
      </c>
      <c r="AR371" s="24" t="s">
        <v>147</v>
      </c>
      <c r="AT371" s="24" t="s">
        <v>142</v>
      </c>
      <c r="AU371" s="24" t="s">
        <v>82</v>
      </c>
      <c r="AY371" s="24" t="s">
        <v>140</v>
      </c>
      <c r="BE371" s="204">
        <f>IF(N371="základní",J371,0)</f>
        <v>0</v>
      </c>
      <c r="BF371" s="204">
        <f>IF(N371="snížená",J371,0)</f>
        <v>0</v>
      </c>
      <c r="BG371" s="204">
        <f>IF(N371="zákl. přenesená",J371,0)</f>
        <v>0</v>
      </c>
      <c r="BH371" s="204">
        <f>IF(N371="sníž. přenesená",J371,0)</f>
        <v>0</v>
      </c>
      <c r="BI371" s="204">
        <f>IF(N371="nulová",J371,0)</f>
        <v>0</v>
      </c>
      <c r="BJ371" s="24" t="s">
        <v>80</v>
      </c>
      <c r="BK371" s="204">
        <f>ROUND(I371*H371,2)</f>
        <v>0</v>
      </c>
      <c r="BL371" s="24" t="s">
        <v>147</v>
      </c>
      <c r="BM371" s="24" t="s">
        <v>1087</v>
      </c>
    </row>
    <row r="372" spans="2:65" s="11" customFormat="1" ht="13.5">
      <c r="B372" s="205"/>
      <c r="C372" s="206"/>
      <c r="D372" s="207" t="s">
        <v>149</v>
      </c>
      <c r="E372" s="208" t="s">
        <v>23</v>
      </c>
      <c r="F372" s="209" t="s">
        <v>228</v>
      </c>
      <c r="G372" s="206"/>
      <c r="H372" s="208" t="s">
        <v>23</v>
      </c>
      <c r="I372" s="210"/>
      <c r="J372" s="206"/>
      <c r="K372" s="206"/>
      <c r="L372" s="211"/>
      <c r="M372" s="212"/>
      <c r="N372" s="213"/>
      <c r="O372" s="213"/>
      <c r="P372" s="213"/>
      <c r="Q372" s="213"/>
      <c r="R372" s="213"/>
      <c r="S372" s="213"/>
      <c r="T372" s="214"/>
      <c r="AT372" s="215" t="s">
        <v>149</v>
      </c>
      <c r="AU372" s="215" t="s">
        <v>82</v>
      </c>
      <c r="AV372" s="11" t="s">
        <v>80</v>
      </c>
      <c r="AW372" s="11" t="s">
        <v>36</v>
      </c>
      <c r="AX372" s="11" t="s">
        <v>73</v>
      </c>
      <c r="AY372" s="215" t="s">
        <v>140</v>
      </c>
    </row>
    <row r="373" spans="2:65" s="11" customFormat="1" ht="13.5">
      <c r="B373" s="205"/>
      <c r="C373" s="206"/>
      <c r="D373" s="207" t="s">
        <v>149</v>
      </c>
      <c r="E373" s="208" t="s">
        <v>23</v>
      </c>
      <c r="F373" s="209" t="s">
        <v>1083</v>
      </c>
      <c r="G373" s="206"/>
      <c r="H373" s="208" t="s">
        <v>23</v>
      </c>
      <c r="I373" s="210"/>
      <c r="J373" s="206"/>
      <c r="K373" s="206"/>
      <c r="L373" s="211"/>
      <c r="M373" s="212"/>
      <c r="N373" s="213"/>
      <c r="O373" s="213"/>
      <c r="P373" s="213"/>
      <c r="Q373" s="213"/>
      <c r="R373" s="213"/>
      <c r="S373" s="213"/>
      <c r="T373" s="214"/>
      <c r="AT373" s="215" t="s">
        <v>149</v>
      </c>
      <c r="AU373" s="215" t="s">
        <v>82</v>
      </c>
      <c r="AV373" s="11" t="s">
        <v>80</v>
      </c>
      <c r="AW373" s="11" t="s">
        <v>36</v>
      </c>
      <c r="AX373" s="11" t="s">
        <v>73</v>
      </c>
      <c r="AY373" s="215" t="s">
        <v>140</v>
      </c>
    </row>
    <row r="374" spans="2:65" s="12" customFormat="1" ht="13.5">
      <c r="B374" s="216"/>
      <c r="C374" s="217"/>
      <c r="D374" s="207" t="s">
        <v>149</v>
      </c>
      <c r="E374" s="218" t="s">
        <v>23</v>
      </c>
      <c r="F374" s="219" t="s">
        <v>1084</v>
      </c>
      <c r="G374" s="217"/>
      <c r="H374" s="220">
        <v>33.299999999999997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149</v>
      </c>
      <c r="AU374" s="226" t="s">
        <v>82</v>
      </c>
      <c r="AV374" s="12" t="s">
        <v>82</v>
      </c>
      <c r="AW374" s="12" t="s">
        <v>36</v>
      </c>
      <c r="AX374" s="12" t="s">
        <v>73</v>
      </c>
      <c r="AY374" s="226" t="s">
        <v>140</v>
      </c>
    </row>
    <row r="375" spans="2:65" s="13" customFormat="1" ht="13.5">
      <c r="B375" s="227"/>
      <c r="C375" s="228"/>
      <c r="D375" s="207" t="s">
        <v>149</v>
      </c>
      <c r="E375" s="229" t="s">
        <v>23</v>
      </c>
      <c r="F375" s="230" t="s">
        <v>154</v>
      </c>
      <c r="G375" s="228"/>
      <c r="H375" s="231">
        <v>33.299999999999997</v>
      </c>
      <c r="I375" s="232"/>
      <c r="J375" s="228"/>
      <c r="K375" s="228"/>
      <c r="L375" s="233"/>
      <c r="M375" s="234"/>
      <c r="N375" s="235"/>
      <c r="O375" s="235"/>
      <c r="P375" s="235"/>
      <c r="Q375" s="235"/>
      <c r="R375" s="235"/>
      <c r="S375" s="235"/>
      <c r="T375" s="236"/>
      <c r="AT375" s="237" t="s">
        <v>149</v>
      </c>
      <c r="AU375" s="237" t="s">
        <v>82</v>
      </c>
      <c r="AV375" s="13" t="s">
        <v>147</v>
      </c>
      <c r="AW375" s="13" t="s">
        <v>36</v>
      </c>
      <c r="AX375" s="13" t="s">
        <v>80</v>
      </c>
      <c r="AY375" s="237" t="s">
        <v>140</v>
      </c>
    </row>
    <row r="376" spans="2:65" s="10" customFormat="1" ht="29.85" customHeight="1">
      <c r="B376" s="177"/>
      <c r="C376" s="178"/>
      <c r="D376" s="179" t="s">
        <v>72</v>
      </c>
      <c r="E376" s="191" t="s">
        <v>82</v>
      </c>
      <c r="F376" s="191" t="s">
        <v>544</v>
      </c>
      <c r="G376" s="178"/>
      <c r="H376" s="178"/>
      <c r="I376" s="181"/>
      <c r="J376" s="192">
        <f>BK376</f>
        <v>0</v>
      </c>
      <c r="K376" s="178"/>
      <c r="L376" s="183"/>
      <c r="M376" s="184"/>
      <c r="N376" s="185"/>
      <c r="O376" s="185"/>
      <c r="P376" s="186">
        <f>SUM(P377:P380)</f>
        <v>0</v>
      </c>
      <c r="Q376" s="185"/>
      <c r="R376" s="186">
        <f>SUM(R377:R380)</f>
        <v>264.497818</v>
      </c>
      <c r="S376" s="185"/>
      <c r="T376" s="187">
        <f>SUM(T377:T380)</f>
        <v>0</v>
      </c>
      <c r="AR376" s="188" t="s">
        <v>80</v>
      </c>
      <c r="AT376" s="189" t="s">
        <v>72</v>
      </c>
      <c r="AU376" s="189" t="s">
        <v>80</v>
      </c>
      <c r="AY376" s="188" t="s">
        <v>140</v>
      </c>
      <c r="BK376" s="190">
        <f>SUM(BK377:BK380)</f>
        <v>0</v>
      </c>
    </row>
    <row r="377" spans="2:65" s="1" customFormat="1" ht="38.25" customHeight="1">
      <c r="B377" s="41"/>
      <c r="C377" s="193" t="s">
        <v>455</v>
      </c>
      <c r="D377" s="193" t="s">
        <v>142</v>
      </c>
      <c r="E377" s="194" t="s">
        <v>546</v>
      </c>
      <c r="F377" s="195" t="s">
        <v>547</v>
      </c>
      <c r="G377" s="196" t="s">
        <v>199</v>
      </c>
      <c r="H377" s="197">
        <v>1167.4000000000001</v>
      </c>
      <c r="I377" s="198"/>
      <c r="J377" s="199">
        <f>ROUND(I377*H377,2)</f>
        <v>0</v>
      </c>
      <c r="K377" s="195" t="s">
        <v>23</v>
      </c>
      <c r="L377" s="61"/>
      <c r="M377" s="200" t="s">
        <v>23</v>
      </c>
      <c r="N377" s="201" t="s">
        <v>44</v>
      </c>
      <c r="O377" s="42"/>
      <c r="P377" s="202">
        <f>O377*H377</f>
        <v>0</v>
      </c>
      <c r="Q377" s="202">
        <v>0.22656999999999999</v>
      </c>
      <c r="R377" s="202">
        <f>Q377*H377</f>
        <v>264.497818</v>
      </c>
      <c r="S377" s="202">
        <v>0</v>
      </c>
      <c r="T377" s="203">
        <f>S377*H377</f>
        <v>0</v>
      </c>
      <c r="AR377" s="24" t="s">
        <v>147</v>
      </c>
      <c r="AT377" s="24" t="s">
        <v>142</v>
      </c>
      <c r="AU377" s="24" t="s">
        <v>82</v>
      </c>
      <c r="AY377" s="24" t="s">
        <v>140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24" t="s">
        <v>80</v>
      </c>
      <c r="BK377" s="204">
        <f>ROUND(I377*H377,2)</f>
        <v>0</v>
      </c>
      <c r="BL377" s="24" t="s">
        <v>147</v>
      </c>
      <c r="BM377" s="24" t="s">
        <v>1088</v>
      </c>
    </row>
    <row r="378" spans="2:65" s="1" customFormat="1" ht="27">
      <c r="B378" s="41"/>
      <c r="C378" s="63"/>
      <c r="D378" s="207" t="s">
        <v>549</v>
      </c>
      <c r="E378" s="63"/>
      <c r="F378" s="248" t="s">
        <v>550</v>
      </c>
      <c r="G378" s="63"/>
      <c r="H378" s="63"/>
      <c r="I378" s="164"/>
      <c r="J378" s="63"/>
      <c r="K378" s="63"/>
      <c r="L378" s="61"/>
      <c r="M378" s="249"/>
      <c r="N378" s="42"/>
      <c r="O378" s="42"/>
      <c r="P378" s="42"/>
      <c r="Q378" s="42"/>
      <c r="R378" s="42"/>
      <c r="S378" s="42"/>
      <c r="T378" s="78"/>
      <c r="AT378" s="24" t="s">
        <v>549</v>
      </c>
      <c r="AU378" s="24" t="s">
        <v>82</v>
      </c>
    </row>
    <row r="379" spans="2:65" s="11" customFormat="1" ht="13.5">
      <c r="B379" s="205"/>
      <c r="C379" s="206"/>
      <c r="D379" s="207" t="s">
        <v>149</v>
      </c>
      <c r="E379" s="208" t="s">
        <v>23</v>
      </c>
      <c r="F379" s="209" t="s">
        <v>551</v>
      </c>
      <c r="G379" s="206"/>
      <c r="H379" s="208" t="s">
        <v>23</v>
      </c>
      <c r="I379" s="210"/>
      <c r="J379" s="206"/>
      <c r="K379" s="206"/>
      <c r="L379" s="211"/>
      <c r="M379" s="212"/>
      <c r="N379" s="213"/>
      <c r="O379" s="213"/>
      <c r="P379" s="213"/>
      <c r="Q379" s="213"/>
      <c r="R379" s="213"/>
      <c r="S379" s="213"/>
      <c r="T379" s="214"/>
      <c r="AT379" s="215" t="s">
        <v>149</v>
      </c>
      <c r="AU379" s="215" t="s">
        <v>82</v>
      </c>
      <c r="AV379" s="11" t="s">
        <v>80</v>
      </c>
      <c r="AW379" s="11" t="s">
        <v>36</v>
      </c>
      <c r="AX379" s="11" t="s">
        <v>73</v>
      </c>
      <c r="AY379" s="215" t="s">
        <v>140</v>
      </c>
    </row>
    <row r="380" spans="2:65" s="12" customFormat="1" ht="13.5">
      <c r="B380" s="216"/>
      <c r="C380" s="217"/>
      <c r="D380" s="207" t="s">
        <v>149</v>
      </c>
      <c r="E380" s="218" t="s">
        <v>23</v>
      </c>
      <c r="F380" s="219" t="s">
        <v>1089</v>
      </c>
      <c r="G380" s="217"/>
      <c r="H380" s="220">
        <v>1167.4000000000001</v>
      </c>
      <c r="I380" s="221"/>
      <c r="J380" s="217"/>
      <c r="K380" s="217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149</v>
      </c>
      <c r="AU380" s="226" t="s">
        <v>82</v>
      </c>
      <c r="AV380" s="12" t="s">
        <v>82</v>
      </c>
      <c r="AW380" s="12" t="s">
        <v>36</v>
      </c>
      <c r="AX380" s="12" t="s">
        <v>80</v>
      </c>
      <c r="AY380" s="226" t="s">
        <v>140</v>
      </c>
    </row>
    <row r="381" spans="2:65" s="10" customFormat="1" ht="29.85" customHeight="1">
      <c r="B381" s="177"/>
      <c r="C381" s="178"/>
      <c r="D381" s="179" t="s">
        <v>72</v>
      </c>
      <c r="E381" s="191" t="s">
        <v>147</v>
      </c>
      <c r="F381" s="191" t="s">
        <v>553</v>
      </c>
      <c r="G381" s="178"/>
      <c r="H381" s="178"/>
      <c r="I381" s="181"/>
      <c r="J381" s="192">
        <f>BK381</f>
        <v>0</v>
      </c>
      <c r="K381" s="178"/>
      <c r="L381" s="183"/>
      <c r="M381" s="184"/>
      <c r="N381" s="185"/>
      <c r="O381" s="185"/>
      <c r="P381" s="186">
        <f>SUM(P382:P403)</f>
        <v>0</v>
      </c>
      <c r="Q381" s="185"/>
      <c r="R381" s="186">
        <f>SUM(R382:R403)</f>
        <v>240.31248980000001</v>
      </c>
      <c r="S381" s="185"/>
      <c r="T381" s="187">
        <f>SUM(T382:T403)</f>
        <v>0</v>
      </c>
      <c r="AR381" s="188" t="s">
        <v>80</v>
      </c>
      <c r="AT381" s="189" t="s">
        <v>72</v>
      </c>
      <c r="AU381" s="189" t="s">
        <v>80</v>
      </c>
      <c r="AY381" s="188" t="s">
        <v>140</v>
      </c>
      <c r="BK381" s="190">
        <f>SUM(BK382:BK403)</f>
        <v>0</v>
      </c>
    </row>
    <row r="382" spans="2:65" s="1" customFormat="1" ht="25.5" customHeight="1">
      <c r="B382" s="41"/>
      <c r="C382" s="193" t="s">
        <v>460</v>
      </c>
      <c r="D382" s="193" t="s">
        <v>142</v>
      </c>
      <c r="E382" s="194" t="s">
        <v>1090</v>
      </c>
      <c r="F382" s="195" t="s">
        <v>1091</v>
      </c>
      <c r="G382" s="196" t="s">
        <v>145</v>
      </c>
      <c r="H382" s="197">
        <v>40.5</v>
      </c>
      <c r="I382" s="198"/>
      <c r="J382" s="199">
        <f>ROUND(I382*H382,2)</f>
        <v>0</v>
      </c>
      <c r="K382" s="195" t="s">
        <v>146</v>
      </c>
      <c r="L382" s="61"/>
      <c r="M382" s="200" t="s">
        <v>23</v>
      </c>
      <c r="N382" s="201" t="s">
        <v>44</v>
      </c>
      <c r="O382" s="42"/>
      <c r="P382" s="202">
        <f>O382*H382</f>
        <v>0</v>
      </c>
      <c r="Q382" s="202">
        <v>0.108</v>
      </c>
      <c r="R382" s="202">
        <f>Q382*H382</f>
        <v>4.3739999999999997</v>
      </c>
      <c r="S382" s="202">
        <v>0</v>
      </c>
      <c r="T382" s="203">
        <f>S382*H382</f>
        <v>0</v>
      </c>
      <c r="AR382" s="24" t="s">
        <v>147</v>
      </c>
      <c r="AT382" s="24" t="s">
        <v>142</v>
      </c>
      <c r="AU382" s="24" t="s">
        <v>82</v>
      </c>
      <c r="AY382" s="24" t="s">
        <v>140</v>
      </c>
      <c r="BE382" s="204">
        <f>IF(N382="základní",J382,0)</f>
        <v>0</v>
      </c>
      <c r="BF382" s="204">
        <f>IF(N382="snížená",J382,0)</f>
        <v>0</v>
      </c>
      <c r="BG382" s="204">
        <f>IF(N382="zákl. přenesená",J382,0)</f>
        <v>0</v>
      </c>
      <c r="BH382" s="204">
        <f>IF(N382="sníž. přenesená",J382,0)</f>
        <v>0</v>
      </c>
      <c r="BI382" s="204">
        <f>IF(N382="nulová",J382,0)</f>
        <v>0</v>
      </c>
      <c r="BJ382" s="24" t="s">
        <v>80</v>
      </c>
      <c r="BK382" s="204">
        <f>ROUND(I382*H382,2)</f>
        <v>0</v>
      </c>
      <c r="BL382" s="24" t="s">
        <v>147</v>
      </c>
      <c r="BM382" s="24" t="s">
        <v>1092</v>
      </c>
    </row>
    <row r="383" spans="2:65" s="11" customFormat="1" ht="13.5">
      <c r="B383" s="205"/>
      <c r="C383" s="206"/>
      <c r="D383" s="207" t="s">
        <v>149</v>
      </c>
      <c r="E383" s="208" t="s">
        <v>23</v>
      </c>
      <c r="F383" s="209" t="s">
        <v>228</v>
      </c>
      <c r="G383" s="206"/>
      <c r="H383" s="208" t="s">
        <v>23</v>
      </c>
      <c r="I383" s="210"/>
      <c r="J383" s="206"/>
      <c r="K383" s="206"/>
      <c r="L383" s="211"/>
      <c r="M383" s="212"/>
      <c r="N383" s="213"/>
      <c r="O383" s="213"/>
      <c r="P383" s="213"/>
      <c r="Q383" s="213"/>
      <c r="R383" s="213"/>
      <c r="S383" s="213"/>
      <c r="T383" s="214"/>
      <c r="AT383" s="215" t="s">
        <v>149</v>
      </c>
      <c r="AU383" s="215" t="s">
        <v>82</v>
      </c>
      <c r="AV383" s="11" t="s">
        <v>80</v>
      </c>
      <c r="AW383" s="11" t="s">
        <v>36</v>
      </c>
      <c r="AX383" s="11" t="s">
        <v>73</v>
      </c>
      <c r="AY383" s="215" t="s">
        <v>140</v>
      </c>
    </row>
    <row r="384" spans="2:65" s="11" customFormat="1" ht="13.5">
      <c r="B384" s="205"/>
      <c r="C384" s="206"/>
      <c r="D384" s="207" t="s">
        <v>149</v>
      </c>
      <c r="E384" s="208" t="s">
        <v>23</v>
      </c>
      <c r="F384" s="209" t="s">
        <v>229</v>
      </c>
      <c r="G384" s="206"/>
      <c r="H384" s="208" t="s">
        <v>23</v>
      </c>
      <c r="I384" s="210"/>
      <c r="J384" s="206"/>
      <c r="K384" s="206"/>
      <c r="L384" s="211"/>
      <c r="M384" s="212"/>
      <c r="N384" s="213"/>
      <c r="O384" s="213"/>
      <c r="P384" s="213"/>
      <c r="Q384" s="213"/>
      <c r="R384" s="213"/>
      <c r="S384" s="213"/>
      <c r="T384" s="214"/>
      <c r="AT384" s="215" t="s">
        <v>149</v>
      </c>
      <c r="AU384" s="215" t="s">
        <v>82</v>
      </c>
      <c r="AV384" s="11" t="s">
        <v>80</v>
      </c>
      <c r="AW384" s="11" t="s">
        <v>36</v>
      </c>
      <c r="AX384" s="11" t="s">
        <v>73</v>
      </c>
      <c r="AY384" s="215" t="s">
        <v>140</v>
      </c>
    </row>
    <row r="385" spans="2:65" s="12" customFormat="1" ht="13.5">
      <c r="B385" s="216"/>
      <c r="C385" s="217"/>
      <c r="D385" s="207" t="s">
        <v>149</v>
      </c>
      <c r="E385" s="218" t="s">
        <v>23</v>
      </c>
      <c r="F385" s="219" t="s">
        <v>939</v>
      </c>
      <c r="G385" s="217"/>
      <c r="H385" s="220">
        <v>40.5</v>
      </c>
      <c r="I385" s="221"/>
      <c r="J385" s="217"/>
      <c r="K385" s="217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149</v>
      </c>
      <c r="AU385" s="226" t="s">
        <v>82</v>
      </c>
      <c r="AV385" s="12" t="s">
        <v>82</v>
      </c>
      <c r="AW385" s="12" t="s">
        <v>36</v>
      </c>
      <c r="AX385" s="12" t="s">
        <v>73</v>
      </c>
      <c r="AY385" s="226" t="s">
        <v>140</v>
      </c>
    </row>
    <row r="386" spans="2:65" s="13" customFormat="1" ht="13.5">
      <c r="B386" s="227"/>
      <c r="C386" s="228"/>
      <c r="D386" s="207" t="s">
        <v>149</v>
      </c>
      <c r="E386" s="229" t="s">
        <v>23</v>
      </c>
      <c r="F386" s="230" t="s">
        <v>154</v>
      </c>
      <c r="G386" s="228"/>
      <c r="H386" s="231">
        <v>40.5</v>
      </c>
      <c r="I386" s="232"/>
      <c r="J386" s="228"/>
      <c r="K386" s="228"/>
      <c r="L386" s="233"/>
      <c r="M386" s="234"/>
      <c r="N386" s="235"/>
      <c r="O386" s="235"/>
      <c r="P386" s="235"/>
      <c r="Q386" s="235"/>
      <c r="R386" s="235"/>
      <c r="S386" s="235"/>
      <c r="T386" s="236"/>
      <c r="AT386" s="237" t="s">
        <v>149</v>
      </c>
      <c r="AU386" s="237" t="s">
        <v>82</v>
      </c>
      <c r="AV386" s="13" t="s">
        <v>147</v>
      </c>
      <c r="AW386" s="13" t="s">
        <v>36</v>
      </c>
      <c r="AX386" s="13" t="s">
        <v>80</v>
      </c>
      <c r="AY386" s="237" t="s">
        <v>140</v>
      </c>
    </row>
    <row r="387" spans="2:65" s="1" customFormat="1" ht="16.5" customHeight="1">
      <c r="B387" s="41"/>
      <c r="C387" s="238" t="s">
        <v>465</v>
      </c>
      <c r="D387" s="238" t="s">
        <v>494</v>
      </c>
      <c r="E387" s="239" t="s">
        <v>1093</v>
      </c>
      <c r="F387" s="240" t="s">
        <v>1094</v>
      </c>
      <c r="G387" s="241" t="s">
        <v>613</v>
      </c>
      <c r="H387" s="242">
        <v>9</v>
      </c>
      <c r="I387" s="243"/>
      <c r="J387" s="244">
        <f>ROUND(I387*H387,2)</f>
        <v>0</v>
      </c>
      <c r="K387" s="240" t="s">
        <v>146</v>
      </c>
      <c r="L387" s="245"/>
      <c r="M387" s="246" t="s">
        <v>23</v>
      </c>
      <c r="N387" s="247" t="s">
        <v>44</v>
      </c>
      <c r="O387" s="42"/>
      <c r="P387" s="202">
        <f>O387*H387</f>
        <v>0</v>
      </c>
      <c r="Q387" s="202">
        <v>1.69</v>
      </c>
      <c r="R387" s="202">
        <f>Q387*H387</f>
        <v>15.209999999999999</v>
      </c>
      <c r="S387" s="202">
        <v>0</v>
      </c>
      <c r="T387" s="203">
        <f>S387*H387</f>
        <v>0</v>
      </c>
      <c r="AR387" s="24" t="s">
        <v>191</v>
      </c>
      <c r="AT387" s="24" t="s">
        <v>494</v>
      </c>
      <c r="AU387" s="24" t="s">
        <v>82</v>
      </c>
      <c r="AY387" s="24" t="s">
        <v>140</v>
      </c>
      <c r="BE387" s="204">
        <f>IF(N387="základní",J387,0)</f>
        <v>0</v>
      </c>
      <c r="BF387" s="204">
        <f>IF(N387="snížená",J387,0)</f>
        <v>0</v>
      </c>
      <c r="BG387" s="204">
        <f>IF(N387="zákl. přenesená",J387,0)</f>
        <v>0</v>
      </c>
      <c r="BH387" s="204">
        <f>IF(N387="sníž. přenesená",J387,0)</f>
        <v>0</v>
      </c>
      <c r="BI387" s="204">
        <f>IF(N387="nulová",J387,0)</f>
        <v>0</v>
      </c>
      <c r="BJ387" s="24" t="s">
        <v>80</v>
      </c>
      <c r="BK387" s="204">
        <f>ROUND(I387*H387,2)</f>
        <v>0</v>
      </c>
      <c r="BL387" s="24" t="s">
        <v>147</v>
      </c>
      <c r="BM387" s="24" t="s">
        <v>1095</v>
      </c>
    </row>
    <row r="388" spans="2:65" s="1" customFormat="1" ht="16.5" customHeight="1">
      <c r="B388" s="41"/>
      <c r="C388" s="193" t="s">
        <v>470</v>
      </c>
      <c r="D388" s="193" t="s">
        <v>142</v>
      </c>
      <c r="E388" s="194" t="s">
        <v>555</v>
      </c>
      <c r="F388" s="195" t="s">
        <v>556</v>
      </c>
      <c r="G388" s="196" t="s">
        <v>214</v>
      </c>
      <c r="H388" s="197">
        <v>116.74</v>
      </c>
      <c r="I388" s="198"/>
      <c r="J388" s="199">
        <f>ROUND(I388*H388,2)</f>
        <v>0</v>
      </c>
      <c r="K388" s="195" t="s">
        <v>164</v>
      </c>
      <c r="L388" s="61"/>
      <c r="M388" s="200" t="s">
        <v>23</v>
      </c>
      <c r="N388" s="201" t="s">
        <v>44</v>
      </c>
      <c r="O388" s="42"/>
      <c r="P388" s="202">
        <f>O388*H388</f>
        <v>0</v>
      </c>
      <c r="Q388" s="202">
        <v>1.8907700000000001</v>
      </c>
      <c r="R388" s="202">
        <f>Q388*H388</f>
        <v>220.72848980000001</v>
      </c>
      <c r="S388" s="202">
        <v>0</v>
      </c>
      <c r="T388" s="203">
        <f>S388*H388</f>
        <v>0</v>
      </c>
      <c r="AR388" s="24" t="s">
        <v>147</v>
      </c>
      <c r="AT388" s="24" t="s">
        <v>142</v>
      </c>
      <c r="AU388" s="24" t="s">
        <v>82</v>
      </c>
      <c r="AY388" s="24" t="s">
        <v>140</v>
      </c>
      <c r="BE388" s="204">
        <f>IF(N388="základní",J388,0)</f>
        <v>0</v>
      </c>
      <c r="BF388" s="204">
        <f>IF(N388="snížená",J388,0)</f>
        <v>0</v>
      </c>
      <c r="BG388" s="204">
        <f>IF(N388="zákl. přenesená",J388,0)</f>
        <v>0</v>
      </c>
      <c r="BH388" s="204">
        <f>IF(N388="sníž. přenesená",J388,0)</f>
        <v>0</v>
      </c>
      <c r="BI388" s="204">
        <f>IF(N388="nulová",J388,0)</f>
        <v>0</v>
      </c>
      <c r="BJ388" s="24" t="s">
        <v>80</v>
      </c>
      <c r="BK388" s="204">
        <f>ROUND(I388*H388,2)</f>
        <v>0</v>
      </c>
      <c r="BL388" s="24" t="s">
        <v>147</v>
      </c>
      <c r="BM388" s="24" t="s">
        <v>1096</v>
      </c>
    </row>
    <row r="389" spans="2:65" s="11" customFormat="1" ht="13.5">
      <c r="B389" s="205"/>
      <c r="C389" s="206"/>
      <c r="D389" s="207" t="s">
        <v>149</v>
      </c>
      <c r="E389" s="208" t="s">
        <v>23</v>
      </c>
      <c r="F389" s="209" t="s">
        <v>558</v>
      </c>
      <c r="G389" s="206"/>
      <c r="H389" s="208" t="s">
        <v>23</v>
      </c>
      <c r="I389" s="210"/>
      <c r="J389" s="206"/>
      <c r="K389" s="206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149</v>
      </c>
      <c r="AU389" s="215" t="s">
        <v>82</v>
      </c>
      <c r="AV389" s="11" t="s">
        <v>80</v>
      </c>
      <c r="AW389" s="11" t="s">
        <v>36</v>
      </c>
      <c r="AX389" s="11" t="s">
        <v>73</v>
      </c>
      <c r="AY389" s="215" t="s">
        <v>140</v>
      </c>
    </row>
    <row r="390" spans="2:65" s="11" customFormat="1" ht="13.5">
      <c r="B390" s="205"/>
      <c r="C390" s="206"/>
      <c r="D390" s="207" t="s">
        <v>149</v>
      </c>
      <c r="E390" s="208" t="s">
        <v>23</v>
      </c>
      <c r="F390" s="209" t="s">
        <v>559</v>
      </c>
      <c r="G390" s="206"/>
      <c r="H390" s="208" t="s">
        <v>23</v>
      </c>
      <c r="I390" s="210"/>
      <c r="J390" s="206"/>
      <c r="K390" s="206"/>
      <c r="L390" s="211"/>
      <c r="M390" s="212"/>
      <c r="N390" s="213"/>
      <c r="O390" s="213"/>
      <c r="P390" s="213"/>
      <c r="Q390" s="213"/>
      <c r="R390" s="213"/>
      <c r="S390" s="213"/>
      <c r="T390" s="214"/>
      <c r="AT390" s="215" t="s">
        <v>149</v>
      </c>
      <c r="AU390" s="215" t="s">
        <v>82</v>
      </c>
      <c r="AV390" s="11" t="s">
        <v>80</v>
      </c>
      <c r="AW390" s="11" t="s">
        <v>36</v>
      </c>
      <c r="AX390" s="11" t="s">
        <v>73</v>
      </c>
      <c r="AY390" s="215" t="s">
        <v>140</v>
      </c>
    </row>
    <row r="391" spans="2:65" s="12" customFormat="1" ht="13.5">
      <c r="B391" s="216"/>
      <c r="C391" s="217"/>
      <c r="D391" s="207" t="s">
        <v>149</v>
      </c>
      <c r="E391" s="218" t="s">
        <v>23</v>
      </c>
      <c r="F391" s="219" t="s">
        <v>1097</v>
      </c>
      <c r="G391" s="217"/>
      <c r="H391" s="220">
        <v>2.34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149</v>
      </c>
      <c r="AU391" s="226" t="s">
        <v>82</v>
      </c>
      <c r="AV391" s="12" t="s">
        <v>82</v>
      </c>
      <c r="AW391" s="12" t="s">
        <v>36</v>
      </c>
      <c r="AX391" s="12" t="s">
        <v>73</v>
      </c>
      <c r="AY391" s="226" t="s">
        <v>140</v>
      </c>
    </row>
    <row r="392" spans="2:65" s="12" customFormat="1" ht="13.5">
      <c r="B392" s="216"/>
      <c r="C392" s="217"/>
      <c r="D392" s="207" t="s">
        <v>149</v>
      </c>
      <c r="E392" s="218" t="s">
        <v>23</v>
      </c>
      <c r="F392" s="219" t="s">
        <v>961</v>
      </c>
      <c r="G392" s="217"/>
      <c r="H392" s="220">
        <v>0.81</v>
      </c>
      <c r="I392" s="221"/>
      <c r="J392" s="217"/>
      <c r="K392" s="217"/>
      <c r="L392" s="222"/>
      <c r="M392" s="223"/>
      <c r="N392" s="224"/>
      <c r="O392" s="224"/>
      <c r="P392" s="224"/>
      <c r="Q392" s="224"/>
      <c r="R392" s="224"/>
      <c r="S392" s="224"/>
      <c r="T392" s="225"/>
      <c r="AT392" s="226" t="s">
        <v>149</v>
      </c>
      <c r="AU392" s="226" t="s">
        <v>82</v>
      </c>
      <c r="AV392" s="12" t="s">
        <v>82</v>
      </c>
      <c r="AW392" s="12" t="s">
        <v>36</v>
      </c>
      <c r="AX392" s="12" t="s">
        <v>73</v>
      </c>
      <c r="AY392" s="226" t="s">
        <v>140</v>
      </c>
    </row>
    <row r="393" spans="2:65" s="12" customFormat="1" ht="13.5">
      <c r="B393" s="216"/>
      <c r="C393" s="217"/>
      <c r="D393" s="207" t="s">
        <v>149</v>
      </c>
      <c r="E393" s="218" t="s">
        <v>23</v>
      </c>
      <c r="F393" s="219" t="s">
        <v>1098</v>
      </c>
      <c r="G393" s="217"/>
      <c r="H393" s="220">
        <v>39.67</v>
      </c>
      <c r="I393" s="221"/>
      <c r="J393" s="217"/>
      <c r="K393" s="217"/>
      <c r="L393" s="222"/>
      <c r="M393" s="223"/>
      <c r="N393" s="224"/>
      <c r="O393" s="224"/>
      <c r="P393" s="224"/>
      <c r="Q393" s="224"/>
      <c r="R393" s="224"/>
      <c r="S393" s="224"/>
      <c r="T393" s="225"/>
      <c r="AT393" s="226" t="s">
        <v>149</v>
      </c>
      <c r="AU393" s="226" t="s">
        <v>82</v>
      </c>
      <c r="AV393" s="12" t="s">
        <v>82</v>
      </c>
      <c r="AW393" s="12" t="s">
        <v>36</v>
      </c>
      <c r="AX393" s="12" t="s">
        <v>73</v>
      </c>
      <c r="AY393" s="226" t="s">
        <v>140</v>
      </c>
    </row>
    <row r="394" spans="2:65" s="12" customFormat="1" ht="13.5">
      <c r="B394" s="216"/>
      <c r="C394" s="217"/>
      <c r="D394" s="207" t="s">
        <v>149</v>
      </c>
      <c r="E394" s="218" t="s">
        <v>23</v>
      </c>
      <c r="F394" s="219" t="s">
        <v>1099</v>
      </c>
      <c r="G394" s="217"/>
      <c r="H394" s="220">
        <v>61.81</v>
      </c>
      <c r="I394" s="221"/>
      <c r="J394" s="217"/>
      <c r="K394" s="217"/>
      <c r="L394" s="222"/>
      <c r="M394" s="223"/>
      <c r="N394" s="224"/>
      <c r="O394" s="224"/>
      <c r="P394" s="224"/>
      <c r="Q394" s="224"/>
      <c r="R394" s="224"/>
      <c r="S394" s="224"/>
      <c r="T394" s="225"/>
      <c r="AT394" s="226" t="s">
        <v>149</v>
      </c>
      <c r="AU394" s="226" t="s">
        <v>82</v>
      </c>
      <c r="AV394" s="12" t="s">
        <v>82</v>
      </c>
      <c r="AW394" s="12" t="s">
        <v>36</v>
      </c>
      <c r="AX394" s="12" t="s">
        <v>73</v>
      </c>
      <c r="AY394" s="226" t="s">
        <v>140</v>
      </c>
    </row>
    <row r="395" spans="2:65" s="12" customFormat="1" ht="13.5">
      <c r="B395" s="216"/>
      <c r="C395" s="217"/>
      <c r="D395" s="207" t="s">
        <v>149</v>
      </c>
      <c r="E395" s="218" t="s">
        <v>23</v>
      </c>
      <c r="F395" s="219" t="s">
        <v>1100</v>
      </c>
      <c r="G395" s="217"/>
      <c r="H395" s="220">
        <v>8.24</v>
      </c>
      <c r="I395" s="221"/>
      <c r="J395" s="217"/>
      <c r="K395" s="217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149</v>
      </c>
      <c r="AU395" s="226" t="s">
        <v>82</v>
      </c>
      <c r="AV395" s="12" t="s">
        <v>82</v>
      </c>
      <c r="AW395" s="12" t="s">
        <v>36</v>
      </c>
      <c r="AX395" s="12" t="s">
        <v>73</v>
      </c>
      <c r="AY395" s="226" t="s">
        <v>140</v>
      </c>
    </row>
    <row r="396" spans="2:65" s="12" customFormat="1" ht="13.5">
      <c r="B396" s="216"/>
      <c r="C396" s="217"/>
      <c r="D396" s="207" t="s">
        <v>149</v>
      </c>
      <c r="E396" s="218" t="s">
        <v>23</v>
      </c>
      <c r="F396" s="219" t="s">
        <v>962</v>
      </c>
      <c r="G396" s="217"/>
      <c r="H396" s="220">
        <v>2.52</v>
      </c>
      <c r="I396" s="221"/>
      <c r="J396" s="217"/>
      <c r="K396" s="217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149</v>
      </c>
      <c r="AU396" s="226" t="s">
        <v>82</v>
      </c>
      <c r="AV396" s="12" t="s">
        <v>82</v>
      </c>
      <c r="AW396" s="12" t="s">
        <v>36</v>
      </c>
      <c r="AX396" s="12" t="s">
        <v>73</v>
      </c>
      <c r="AY396" s="226" t="s">
        <v>140</v>
      </c>
    </row>
    <row r="397" spans="2:65" s="12" customFormat="1" ht="13.5">
      <c r="B397" s="216"/>
      <c r="C397" s="217"/>
      <c r="D397" s="207" t="s">
        <v>149</v>
      </c>
      <c r="E397" s="218" t="s">
        <v>23</v>
      </c>
      <c r="F397" s="219" t="s">
        <v>1101</v>
      </c>
      <c r="G397" s="217"/>
      <c r="H397" s="220">
        <v>1.35</v>
      </c>
      <c r="I397" s="221"/>
      <c r="J397" s="217"/>
      <c r="K397" s="217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149</v>
      </c>
      <c r="AU397" s="226" t="s">
        <v>82</v>
      </c>
      <c r="AV397" s="12" t="s">
        <v>82</v>
      </c>
      <c r="AW397" s="12" t="s">
        <v>36</v>
      </c>
      <c r="AX397" s="12" t="s">
        <v>73</v>
      </c>
      <c r="AY397" s="226" t="s">
        <v>140</v>
      </c>
    </row>
    <row r="398" spans="2:65" s="13" customFormat="1" ht="13.5">
      <c r="B398" s="227"/>
      <c r="C398" s="228"/>
      <c r="D398" s="207" t="s">
        <v>149</v>
      </c>
      <c r="E398" s="229" t="s">
        <v>23</v>
      </c>
      <c r="F398" s="230" t="s">
        <v>154</v>
      </c>
      <c r="G398" s="228"/>
      <c r="H398" s="231">
        <v>116.74</v>
      </c>
      <c r="I398" s="232"/>
      <c r="J398" s="228"/>
      <c r="K398" s="228"/>
      <c r="L398" s="233"/>
      <c r="M398" s="234"/>
      <c r="N398" s="235"/>
      <c r="O398" s="235"/>
      <c r="P398" s="235"/>
      <c r="Q398" s="235"/>
      <c r="R398" s="235"/>
      <c r="S398" s="235"/>
      <c r="T398" s="236"/>
      <c r="AT398" s="237" t="s">
        <v>149</v>
      </c>
      <c r="AU398" s="237" t="s">
        <v>82</v>
      </c>
      <c r="AV398" s="13" t="s">
        <v>147</v>
      </c>
      <c r="AW398" s="13" t="s">
        <v>36</v>
      </c>
      <c r="AX398" s="13" t="s">
        <v>80</v>
      </c>
      <c r="AY398" s="237" t="s">
        <v>140</v>
      </c>
    </row>
    <row r="399" spans="2:65" s="1" customFormat="1" ht="16.5" customHeight="1">
      <c r="B399" s="41"/>
      <c r="C399" s="193" t="s">
        <v>493</v>
      </c>
      <c r="D399" s="193" t="s">
        <v>142</v>
      </c>
      <c r="E399" s="194" t="s">
        <v>566</v>
      </c>
      <c r="F399" s="195" t="s">
        <v>567</v>
      </c>
      <c r="G399" s="196" t="s">
        <v>214</v>
      </c>
      <c r="H399" s="197">
        <v>84.02</v>
      </c>
      <c r="I399" s="198"/>
      <c r="J399" s="199">
        <f>ROUND(I399*H399,2)</f>
        <v>0</v>
      </c>
      <c r="K399" s="195" t="s">
        <v>164</v>
      </c>
      <c r="L399" s="61"/>
      <c r="M399" s="200" t="s">
        <v>23</v>
      </c>
      <c r="N399" s="201" t="s">
        <v>44</v>
      </c>
      <c r="O399" s="42"/>
      <c r="P399" s="202">
        <f>O399*H399</f>
        <v>0</v>
      </c>
      <c r="Q399" s="202">
        <v>0</v>
      </c>
      <c r="R399" s="202">
        <f>Q399*H399</f>
        <v>0</v>
      </c>
      <c r="S399" s="202">
        <v>0</v>
      </c>
      <c r="T399" s="203">
        <f>S399*H399</f>
        <v>0</v>
      </c>
      <c r="AR399" s="24" t="s">
        <v>147</v>
      </c>
      <c r="AT399" s="24" t="s">
        <v>142</v>
      </c>
      <c r="AU399" s="24" t="s">
        <v>82</v>
      </c>
      <c r="AY399" s="24" t="s">
        <v>140</v>
      </c>
      <c r="BE399" s="204">
        <f>IF(N399="základní",J399,0)</f>
        <v>0</v>
      </c>
      <c r="BF399" s="204">
        <f>IF(N399="snížená",J399,0)</f>
        <v>0</v>
      </c>
      <c r="BG399" s="204">
        <f>IF(N399="zákl. přenesená",J399,0)</f>
        <v>0</v>
      </c>
      <c r="BH399" s="204">
        <f>IF(N399="sníž. přenesená",J399,0)</f>
        <v>0</v>
      </c>
      <c r="BI399" s="204">
        <f>IF(N399="nulová",J399,0)</f>
        <v>0</v>
      </c>
      <c r="BJ399" s="24" t="s">
        <v>80</v>
      </c>
      <c r="BK399" s="204">
        <f>ROUND(I399*H399,2)</f>
        <v>0</v>
      </c>
      <c r="BL399" s="24" t="s">
        <v>147</v>
      </c>
      <c r="BM399" s="24" t="s">
        <v>1102</v>
      </c>
    </row>
    <row r="400" spans="2:65" s="11" customFormat="1" ht="13.5">
      <c r="B400" s="205"/>
      <c r="C400" s="206"/>
      <c r="D400" s="207" t="s">
        <v>149</v>
      </c>
      <c r="E400" s="208" t="s">
        <v>23</v>
      </c>
      <c r="F400" s="209" t="s">
        <v>569</v>
      </c>
      <c r="G400" s="206"/>
      <c r="H400" s="208" t="s">
        <v>23</v>
      </c>
      <c r="I400" s="210"/>
      <c r="J400" s="206"/>
      <c r="K400" s="206"/>
      <c r="L400" s="211"/>
      <c r="M400" s="212"/>
      <c r="N400" s="213"/>
      <c r="O400" s="213"/>
      <c r="P400" s="213"/>
      <c r="Q400" s="213"/>
      <c r="R400" s="213"/>
      <c r="S400" s="213"/>
      <c r="T400" s="214"/>
      <c r="AT400" s="215" t="s">
        <v>149</v>
      </c>
      <c r="AU400" s="215" t="s">
        <v>82</v>
      </c>
      <c r="AV400" s="11" t="s">
        <v>80</v>
      </c>
      <c r="AW400" s="11" t="s">
        <v>36</v>
      </c>
      <c r="AX400" s="11" t="s">
        <v>73</v>
      </c>
      <c r="AY400" s="215" t="s">
        <v>140</v>
      </c>
    </row>
    <row r="401" spans="2:65" s="12" customFormat="1" ht="13.5">
      <c r="B401" s="216"/>
      <c r="C401" s="217"/>
      <c r="D401" s="207" t="s">
        <v>149</v>
      </c>
      <c r="E401" s="218" t="s">
        <v>23</v>
      </c>
      <c r="F401" s="219" t="s">
        <v>1103</v>
      </c>
      <c r="G401" s="217"/>
      <c r="H401" s="220">
        <v>4.68</v>
      </c>
      <c r="I401" s="221"/>
      <c r="J401" s="217"/>
      <c r="K401" s="217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149</v>
      </c>
      <c r="AU401" s="226" t="s">
        <v>82</v>
      </c>
      <c r="AV401" s="12" t="s">
        <v>82</v>
      </c>
      <c r="AW401" s="12" t="s">
        <v>36</v>
      </c>
      <c r="AX401" s="12" t="s">
        <v>73</v>
      </c>
      <c r="AY401" s="226" t="s">
        <v>140</v>
      </c>
    </row>
    <row r="402" spans="2:65" s="12" customFormat="1" ht="13.5">
      <c r="B402" s="216"/>
      <c r="C402" s="217"/>
      <c r="D402" s="207" t="s">
        <v>149</v>
      </c>
      <c r="E402" s="218" t="s">
        <v>23</v>
      </c>
      <c r="F402" s="219" t="s">
        <v>1104</v>
      </c>
      <c r="G402" s="217"/>
      <c r="H402" s="220">
        <v>79.34</v>
      </c>
      <c r="I402" s="221"/>
      <c r="J402" s="217"/>
      <c r="K402" s="217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149</v>
      </c>
      <c r="AU402" s="226" t="s">
        <v>82</v>
      </c>
      <c r="AV402" s="12" t="s">
        <v>82</v>
      </c>
      <c r="AW402" s="12" t="s">
        <v>36</v>
      </c>
      <c r="AX402" s="12" t="s">
        <v>73</v>
      </c>
      <c r="AY402" s="226" t="s">
        <v>140</v>
      </c>
    </row>
    <row r="403" spans="2:65" s="13" customFormat="1" ht="13.5">
      <c r="B403" s="227"/>
      <c r="C403" s="228"/>
      <c r="D403" s="207" t="s">
        <v>149</v>
      </c>
      <c r="E403" s="229" t="s">
        <v>23</v>
      </c>
      <c r="F403" s="230" t="s">
        <v>154</v>
      </c>
      <c r="G403" s="228"/>
      <c r="H403" s="231">
        <v>84.02</v>
      </c>
      <c r="I403" s="232"/>
      <c r="J403" s="228"/>
      <c r="K403" s="228"/>
      <c r="L403" s="233"/>
      <c r="M403" s="234"/>
      <c r="N403" s="235"/>
      <c r="O403" s="235"/>
      <c r="P403" s="235"/>
      <c r="Q403" s="235"/>
      <c r="R403" s="235"/>
      <c r="S403" s="235"/>
      <c r="T403" s="236"/>
      <c r="AT403" s="237" t="s">
        <v>149</v>
      </c>
      <c r="AU403" s="237" t="s">
        <v>82</v>
      </c>
      <c r="AV403" s="13" t="s">
        <v>147</v>
      </c>
      <c r="AW403" s="13" t="s">
        <v>36</v>
      </c>
      <c r="AX403" s="13" t="s">
        <v>80</v>
      </c>
      <c r="AY403" s="237" t="s">
        <v>140</v>
      </c>
    </row>
    <row r="404" spans="2:65" s="10" customFormat="1" ht="29.85" customHeight="1">
      <c r="B404" s="177"/>
      <c r="C404" s="178"/>
      <c r="D404" s="179" t="s">
        <v>72</v>
      </c>
      <c r="E404" s="191" t="s">
        <v>176</v>
      </c>
      <c r="F404" s="191" t="s">
        <v>583</v>
      </c>
      <c r="G404" s="178"/>
      <c r="H404" s="178"/>
      <c r="I404" s="181"/>
      <c r="J404" s="192">
        <f>BK404</f>
        <v>0</v>
      </c>
      <c r="K404" s="178"/>
      <c r="L404" s="183"/>
      <c r="M404" s="184"/>
      <c r="N404" s="185"/>
      <c r="O404" s="185"/>
      <c r="P404" s="186">
        <f>SUM(P405:P445)</f>
        <v>0</v>
      </c>
      <c r="Q404" s="185"/>
      <c r="R404" s="186">
        <f>SUM(R405:R445)</f>
        <v>357.71733</v>
      </c>
      <c r="S404" s="185"/>
      <c r="T404" s="187">
        <f>SUM(T405:T445)</f>
        <v>0</v>
      </c>
      <c r="AR404" s="188" t="s">
        <v>80</v>
      </c>
      <c r="AT404" s="189" t="s">
        <v>72</v>
      </c>
      <c r="AU404" s="189" t="s">
        <v>80</v>
      </c>
      <c r="AY404" s="188" t="s">
        <v>140</v>
      </c>
      <c r="BK404" s="190">
        <f>SUM(BK405:BK445)</f>
        <v>0</v>
      </c>
    </row>
    <row r="405" spans="2:65" s="1" customFormat="1" ht="16.5" customHeight="1">
      <c r="B405" s="41"/>
      <c r="C405" s="193" t="s">
        <v>500</v>
      </c>
      <c r="D405" s="193" t="s">
        <v>142</v>
      </c>
      <c r="E405" s="194" t="s">
        <v>1105</v>
      </c>
      <c r="F405" s="195" t="s">
        <v>1106</v>
      </c>
      <c r="G405" s="196" t="s">
        <v>145</v>
      </c>
      <c r="H405" s="197">
        <v>13.5</v>
      </c>
      <c r="I405" s="198"/>
      <c r="J405" s="199">
        <f>ROUND(I405*H405,2)</f>
        <v>0</v>
      </c>
      <c r="K405" s="195" t="s">
        <v>164</v>
      </c>
      <c r="L405" s="61"/>
      <c r="M405" s="200" t="s">
        <v>23</v>
      </c>
      <c r="N405" s="201" t="s">
        <v>44</v>
      </c>
      <c r="O405" s="42"/>
      <c r="P405" s="202">
        <f>O405*H405</f>
        <v>0</v>
      </c>
      <c r="Q405" s="202">
        <v>0</v>
      </c>
      <c r="R405" s="202">
        <f>Q405*H405</f>
        <v>0</v>
      </c>
      <c r="S405" s="202">
        <v>0</v>
      </c>
      <c r="T405" s="203">
        <f>S405*H405</f>
        <v>0</v>
      </c>
      <c r="AR405" s="24" t="s">
        <v>147</v>
      </c>
      <c r="AT405" s="24" t="s">
        <v>142</v>
      </c>
      <c r="AU405" s="24" t="s">
        <v>82</v>
      </c>
      <c r="AY405" s="24" t="s">
        <v>140</v>
      </c>
      <c r="BE405" s="204">
        <f>IF(N405="základní",J405,0)</f>
        <v>0</v>
      </c>
      <c r="BF405" s="204">
        <f>IF(N405="snížená",J405,0)</f>
        <v>0</v>
      </c>
      <c r="BG405" s="204">
        <f>IF(N405="zákl. přenesená",J405,0)</f>
        <v>0</v>
      </c>
      <c r="BH405" s="204">
        <f>IF(N405="sníž. přenesená",J405,0)</f>
        <v>0</v>
      </c>
      <c r="BI405" s="204">
        <f>IF(N405="nulová",J405,0)</f>
        <v>0</v>
      </c>
      <c r="BJ405" s="24" t="s">
        <v>80</v>
      </c>
      <c r="BK405" s="204">
        <f>ROUND(I405*H405,2)</f>
        <v>0</v>
      </c>
      <c r="BL405" s="24" t="s">
        <v>147</v>
      </c>
      <c r="BM405" s="24" t="s">
        <v>1107</v>
      </c>
    </row>
    <row r="406" spans="2:65" s="11" customFormat="1" ht="13.5">
      <c r="B406" s="205"/>
      <c r="C406" s="206"/>
      <c r="D406" s="207" t="s">
        <v>149</v>
      </c>
      <c r="E406" s="208" t="s">
        <v>23</v>
      </c>
      <c r="F406" s="209" t="s">
        <v>1108</v>
      </c>
      <c r="G406" s="206"/>
      <c r="H406" s="208" t="s">
        <v>23</v>
      </c>
      <c r="I406" s="210"/>
      <c r="J406" s="206"/>
      <c r="K406" s="206"/>
      <c r="L406" s="211"/>
      <c r="M406" s="212"/>
      <c r="N406" s="213"/>
      <c r="O406" s="213"/>
      <c r="P406" s="213"/>
      <c r="Q406" s="213"/>
      <c r="R406" s="213"/>
      <c r="S406" s="213"/>
      <c r="T406" s="214"/>
      <c r="AT406" s="215" t="s">
        <v>149</v>
      </c>
      <c r="AU406" s="215" t="s">
        <v>82</v>
      </c>
      <c r="AV406" s="11" t="s">
        <v>80</v>
      </c>
      <c r="AW406" s="11" t="s">
        <v>36</v>
      </c>
      <c r="AX406" s="11" t="s">
        <v>73</v>
      </c>
      <c r="AY406" s="215" t="s">
        <v>140</v>
      </c>
    </row>
    <row r="407" spans="2:65" s="11" customFormat="1" ht="13.5">
      <c r="B407" s="205"/>
      <c r="C407" s="206"/>
      <c r="D407" s="207" t="s">
        <v>149</v>
      </c>
      <c r="E407" s="208" t="s">
        <v>23</v>
      </c>
      <c r="F407" s="209" t="s">
        <v>1109</v>
      </c>
      <c r="G407" s="206"/>
      <c r="H407" s="208" t="s">
        <v>23</v>
      </c>
      <c r="I407" s="210"/>
      <c r="J407" s="206"/>
      <c r="K407" s="206"/>
      <c r="L407" s="211"/>
      <c r="M407" s="212"/>
      <c r="N407" s="213"/>
      <c r="O407" s="213"/>
      <c r="P407" s="213"/>
      <c r="Q407" s="213"/>
      <c r="R407" s="213"/>
      <c r="S407" s="213"/>
      <c r="T407" s="214"/>
      <c r="AT407" s="215" t="s">
        <v>149</v>
      </c>
      <c r="AU407" s="215" t="s">
        <v>82</v>
      </c>
      <c r="AV407" s="11" t="s">
        <v>80</v>
      </c>
      <c r="AW407" s="11" t="s">
        <v>36</v>
      </c>
      <c r="AX407" s="11" t="s">
        <v>73</v>
      </c>
      <c r="AY407" s="215" t="s">
        <v>140</v>
      </c>
    </row>
    <row r="408" spans="2:65" s="12" customFormat="1" ht="13.5">
      <c r="B408" s="216"/>
      <c r="C408" s="217"/>
      <c r="D408" s="207" t="s">
        <v>149</v>
      </c>
      <c r="E408" s="218" t="s">
        <v>23</v>
      </c>
      <c r="F408" s="219" t="s">
        <v>929</v>
      </c>
      <c r="G408" s="217"/>
      <c r="H408" s="220">
        <v>13.5</v>
      </c>
      <c r="I408" s="221"/>
      <c r="J408" s="217"/>
      <c r="K408" s="217"/>
      <c r="L408" s="222"/>
      <c r="M408" s="223"/>
      <c r="N408" s="224"/>
      <c r="O408" s="224"/>
      <c r="P408" s="224"/>
      <c r="Q408" s="224"/>
      <c r="R408" s="224"/>
      <c r="S408" s="224"/>
      <c r="T408" s="225"/>
      <c r="AT408" s="226" t="s">
        <v>149</v>
      </c>
      <c r="AU408" s="226" t="s">
        <v>82</v>
      </c>
      <c r="AV408" s="12" t="s">
        <v>82</v>
      </c>
      <c r="AW408" s="12" t="s">
        <v>36</v>
      </c>
      <c r="AX408" s="12" t="s">
        <v>73</v>
      </c>
      <c r="AY408" s="226" t="s">
        <v>140</v>
      </c>
    </row>
    <row r="409" spans="2:65" s="13" customFormat="1" ht="13.5">
      <c r="B409" s="227"/>
      <c r="C409" s="228"/>
      <c r="D409" s="207" t="s">
        <v>149</v>
      </c>
      <c r="E409" s="229" t="s">
        <v>23</v>
      </c>
      <c r="F409" s="230" t="s">
        <v>154</v>
      </c>
      <c r="G409" s="228"/>
      <c r="H409" s="231">
        <v>13.5</v>
      </c>
      <c r="I409" s="232"/>
      <c r="J409" s="228"/>
      <c r="K409" s="228"/>
      <c r="L409" s="233"/>
      <c r="M409" s="234"/>
      <c r="N409" s="235"/>
      <c r="O409" s="235"/>
      <c r="P409" s="235"/>
      <c r="Q409" s="235"/>
      <c r="R409" s="235"/>
      <c r="S409" s="235"/>
      <c r="T409" s="236"/>
      <c r="AT409" s="237" t="s">
        <v>149</v>
      </c>
      <c r="AU409" s="237" t="s">
        <v>82</v>
      </c>
      <c r="AV409" s="13" t="s">
        <v>147</v>
      </c>
      <c r="AW409" s="13" t="s">
        <v>36</v>
      </c>
      <c r="AX409" s="13" t="s">
        <v>80</v>
      </c>
      <c r="AY409" s="237" t="s">
        <v>140</v>
      </c>
    </row>
    <row r="410" spans="2:65" s="1" customFormat="1" ht="38.25" customHeight="1">
      <c r="B410" s="41"/>
      <c r="C410" s="193" t="s">
        <v>521</v>
      </c>
      <c r="D410" s="193" t="s">
        <v>142</v>
      </c>
      <c r="E410" s="194" t="s">
        <v>1110</v>
      </c>
      <c r="F410" s="195" t="s">
        <v>1111</v>
      </c>
      <c r="G410" s="196" t="s">
        <v>145</v>
      </c>
      <c r="H410" s="197">
        <v>420.1</v>
      </c>
      <c r="I410" s="198"/>
      <c r="J410" s="199">
        <f>ROUND(I410*H410,2)</f>
        <v>0</v>
      </c>
      <c r="K410" s="195" t="s">
        <v>146</v>
      </c>
      <c r="L410" s="61"/>
      <c r="M410" s="200" t="s">
        <v>23</v>
      </c>
      <c r="N410" s="201" t="s">
        <v>44</v>
      </c>
      <c r="O410" s="42"/>
      <c r="P410" s="202">
        <f>O410*H410</f>
        <v>0</v>
      </c>
      <c r="Q410" s="202">
        <v>0</v>
      </c>
      <c r="R410" s="202">
        <f>Q410*H410</f>
        <v>0</v>
      </c>
      <c r="S410" s="202">
        <v>0</v>
      </c>
      <c r="T410" s="203">
        <f>S410*H410</f>
        <v>0</v>
      </c>
      <c r="AR410" s="24" t="s">
        <v>147</v>
      </c>
      <c r="AT410" s="24" t="s">
        <v>142</v>
      </c>
      <c r="AU410" s="24" t="s">
        <v>82</v>
      </c>
      <c r="AY410" s="24" t="s">
        <v>140</v>
      </c>
      <c r="BE410" s="204">
        <f>IF(N410="základní",J410,0)</f>
        <v>0</v>
      </c>
      <c r="BF410" s="204">
        <f>IF(N410="snížená",J410,0)</f>
        <v>0</v>
      </c>
      <c r="BG410" s="204">
        <f>IF(N410="zákl. přenesená",J410,0)</f>
        <v>0</v>
      </c>
      <c r="BH410" s="204">
        <f>IF(N410="sníž. přenesená",J410,0)</f>
        <v>0</v>
      </c>
      <c r="BI410" s="204">
        <f>IF(N410="nulová",J410,0)</f>
        <v>0</v>
      </c>
      <c r="BJ410" s="24" t="s">
        <v>80</v>
      </c>
      <c r="BK410" s="204">
        <f>ROUND(I410*H410,2)</f>
        <v>0</v>
      </c>
      <c r="BL410" s="24" t="s">
        <v>147</v>
      </c>
      <c r="BM410" s="24" t="s">
        <v>1112</v>
      </c>
    </row>
    <row r="411" spans="2:65" s="11" customFormat="1" ht="13.5">
      <c r="B411" s="205"/>
      <c r="C411" s="206"/>
      <c r="D411" s="207" t="s">
        <v>149</v>
      </c>
      <c r="E411" s="208" t="s">
        <v>23</v>
      </c>
      <c r="F411" s="209" t="s">
        <v>158</v>
      </c>
      <c r="G411" s="206"/>
      <c r="H411" s="208" t="s">
        <v>23</v>
      </c>
      <c r="I411" s="210"/>
      <c r="J411" s="206"/>
      <c r="K411" s="206"/>
      <c r="L411" s="211"/>
      <c r="M411" s="212"/>
      <c r="N411" s="213"/>
      <c r="O411" s="213"/>
      <c r="P411" s="213"/>
      <c r="Q411" s="213"/>
      <c r="R411" s="213"/>
      <c r="S411" s="213"/>
      <c r="T411" s="214"/>
      <c r="AT411" s="215" t="s">
        <v>149</v>
      </c>
      <c r="AU411" s="215" t="s">
        <v>82</v>
      </c>
      <c r="AV411" s="11" t="s">
        <v>80</v>
      </c>
      <c r="AW411" s="11" t="s">
        <v>36</v>
      </c>
      <c r="AX411" s="11" t="s">
        <v>73</v>
      </c>
      <c r="AY411" s="215" t="s">
        <v>140</v>
      </c>
    </row>
    <row r="412" spans="2:65" s="11" customFormat="1" ht="13.5">
      <c r="B412" s="205"/>
      <c r="C412" s="206"/>
      <c r="D412" s="207" t="s">
        <v>149</v>
      </c>
      <c r="E412" s="208" t="s">
        <v>23</v>
      </c>
      <c r="F412" s="209" t="s">
        <v>151</v>
      </c>
      <c r="G412" s="206"/>
      <c r="H412" s="208" t="s">
        <v>23</v>
      </c>
      <c r="I412" s="210"/>
      <c r="J412" s="206"/>
      <c r="K412" s="206"/>
      <c r="L412" s="211"/>
      <c r="M412" s="212"/>
      <c r="N412" s="213"/>
      <c r="O412" s="213"/>
      <c r="P412" s="213"/>
      <c r="Q412" s="213"/>
      <c r="R412" s="213"/>
      <c r="S412" s="213"/>
      <c r="T412" s="214"/>
      <c r="AT412" s="215" t="s">
        <v>149</v>
      </c>
      <c r="AU412" s="215" t="s">
        <v>82</v>
      </c>
      <c r="AV412" s="11" t="s">
        <v>80</v>
      </c>
      <c r="AW412" s="11" t="s">
        <v>36</v>
      </c>
      <c r="AX412" s="11" t="s">
        <v>73</v>
      </c>
      <c r="AY412" s="215" t="s">
        <v>140</v>
      </c>
    </row>
    <row r="413" spans="2:65" s="12" customFormat="1" ht="13.5">
      <c r="B413" s="216"/>
      <c r="C413" s="217"/>
      <c r="D413" s="207" t="s">
        <v>149</v>
      </c>
      <c r="E413" s="218" t="s">
        <v>23</v>
      </c>
      <c r="F413" s="219" t="s">
        <v>930</v>
      </c>
      <c r="G413" s="217"/>
      <c r="H413" s="220">
        <v>23.4</v>
      </c>
      <c r="I413" s="221"/>
      <c r="J413" s="217"/>
      <c r="K413" s="217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149</v>
      </c>
      <c r="AU413" s="226" t="s">
        <v>82</v>
      </c>
      <c r="AV413" s="12" t="s">
        <v>82</v>
      </c>
      <c r="AW413" s="12" t="s">
        <v>36</v>
      </c>
      <c r="AX413" s="12" t="s">
        <v>73</v>
      </c>
      <c r="AY413" s="226" t="s">
        <v>140</v>
      </c>
    </row>
    <row r="414" spans="2:65" s="12" customFormat="1" ht="13.5">
      <c r="B414" s="216"/>
      <c r="C414" s="217"/>
      <c r="D414" s="207" t="s">
        <v>149</v>
      </c>
      <c r="E414" s="218" t="s">
        <v>23</v>
      </c>
      <c r="F414" s="219" t="s">
        <v>931</v>
      </c>
      <c r="G414" s="217"/>
      <c r="H414" s="220">
        <v>396.7</v>
      </c>
      <c r="I414" s="221"/>
      <c r="J414" s="217"/>
      <c r="K414" s="217"/>
      <c r="L414" s="222"/>
      <c r="M414" s="223"/>
      <c r="N414" s="224"/>
      <c r="O414" s="224"/>
      <c r="P414" s="224"/>
      <c r="Q414" s="224"/>
      <c r="R414" s="224"/>
      <c r="S414" s="224"/>
      <c r="T414" s="225"/>
      <c r="AT414" s="226" t="s">
        <v>149</v>
      </c>
      <c r="AU414" s="226" t="s">
        <v>82</v>
      </c>
      <c r="AV414" s="12" t="s">
        <v>82</v>
      </c>
      <c r="AW414" s="12" t="s">
        <v>36</v>
      </c>
      <c r="AX414" s="12" t="s">
        <v>73</v>
      </c>
      <c r="AY414" s="226" t="s">
        <v>140</v>
      </c>
    </row>
    <row r="415" spans="2:65" s="13" customFormat="1" ht="13.5">
      <c r="B415" s="227"/>
      <c r="C415" s="228"/>
      <c r="D415" s="207" t="s">
        <v>149</v>
      </c>
      <c r="E415" s="229" t="s">
        <v>23</v>
      </c>
      <c r="F415" s="230" t="s">
        <v>154</v>
      </c>
      <c r="G415" s="228"/>
      <c r="H415" s="231">
        <v>420.1</v>
      </c>
      <c r="I415" s="232"/>
      <c r="J415" s="228"/>
      <c r="K415" s="228"/>
      <c r="L415" s="233"/>
      <c r="M415" s="234"/>
      <c r="N415" s="235"/>
      <c r="O415" s="235"/>
      <c r="P415" s="235"/>
      <c r="Q415" s="235"/>
      <c r="R415" s="235"/>
      <c r="S415" s="235"/>
      <c r="T415" s="236"/>
      <c r="AT415" s="237" t="s">
        <v>149</v>
      </c>
      <c r="AU415" s="237" t="s">
        <v>82</v>
      </c>
      <c r="AV415" s="13" t="s">
        <v>147</v>
      </c>
      <c r="AW415" s="13" t="s">
        <v>36</v>
      </c>
      <c r="AX415" s="13" t="s">
        <v>80</v>
      </c>
      <c r="AY415" s="237" t="s">
        <v>140</v>
      </c>
    </row>
    <row r="416" spans="2:65" s="1" customFormat="1" ht="38.25" customHeight="1">
      <c r="B416" s="41"/>
      <c r="C416" s="193" t="s">
        <v>526</v>
      </c>
      <c r="D416" s="193" t="s">
        <v>142</v>
      </c>
      <c r="E416" s="194" t="s">
        <v>585</v>
      </c>
      <c r="F416" s="195" t="s">
        <v>586</v>
      </c>
      <c r="G416" s="196" t="s">
        <v>145</v>
      </c>
      <c r="H416" s="197">
        <v>700.5</v>
      </c>
      <c r="I416" s="198"/>
      <c r="J416" s="199">
        <f>ROUND(I416*H416,2)</f>
        <v>0</v>
      </c>
      <c r="K416" s="195" t="s">
        <v>146</v>
      </c>
      <c r="L416" s="61"/>
      <c r="M416" s="200" t="s">
        <v>23</v>
      </c>
      <c r="N416" s="201" t="s">
        <v>44</v>
      </c>
      <c r="O416" s="42"/>
      <c r="P416" s="202">
        <f>O416*H416</f>
        <v>0</v>
      </c>
      <c r="Q416" s="202">
        <v>0</v>
      </c>
      <c r="R416" s="202">
        <f>Q416*H416</f>
        <v>0</v>
      </c>
      <c r="S416" s="202">
        <v>0</v>
      </c>
      <c r="T416" s="203">
        <f>S416*H416</f>
        <v>0</v>
      </c>
      <c r="AR416" s="24" t="s">
        <v>147</v>
      </c>
      <c r="AT416" s="24" t="s">
        <v>142</v>
      </c>
      <c r="AU416" s="24" t="s">
        <v>82</v>
      </c>
      <c r="AY416" s="24" t="s">
        <v>140</v>
      </c>
      <c r="BE416" s="204">
        <f>IF(N416="základní",J416,0)</f>
        <v>0</v>
      </c>
      <c r="BF416" s="204">
        <f>IF(N416="snížená",J416,0)</f>
        <v>0</v>
      </c>
      <c r="BG416" s="204">
        <f>IF(N416="zákl. přenesená",J416,0)</f>
        <v>0</v>
      </c>
      <c r="BH416" s="204">
        <f>IF(N416="sníž. přenesená",J416,0)</f>
        <v>0</v>
      </c>
      <c r="BI416" s="204">
        <f>IF(N416="nulová",J416,0)</f>
        <v>0</v>
      </c>
      <c r="BJ416" s="24" t="s">
        <v>80</v>
      </c>
      <c r="BK416" s="204">
        <f>ROUND(I416*H416,2)</f>
        <v>0</v>
      </c>
      <c r="BL416" s="24" t="s">
        <v>147</v>
      </c>
      <c r="BM416" s="24" t="s">
        <v>1113</v>
      </c>
    </row>
    <row r="417" spans="2:65" s="11" customFormat="1" ht="13.5">
      <c r="B417" s="205"/>
      <c r="C417" s="206"/>
      <c r="D417" s="207" t="s">
        <v>149</v>
      </c>
      <c r="E417" s="208" t="s">
        <v>23</v>
      </c>
      <c r="F417" s="209" t="s">
        <v>158</v>
      </c>
      <c r="G417" s="206"/>
      <c r="H417" s="208" t="s">
        <v>23</v>
      </c>
      <c r="I417" s="210"/>
      <c r="J417" s="206"/>
      <c r="K417" s="206"/>
      <c r="L417" s="211"/>
      <c r="M417" s="212"/>
      <c r="N417" s="213"/>
      <c r="O417" s="213"/>
      <c r="P417" s="213"/>
      <c r="Q417" s="213"/>
      <c r="R417" s="213"/>
      <c r="S417" s="213"/>
      <c r="T417" s="214"/>
      <c r="AT417" s="215" t="s">
        <v>149</v>
      </c>
      <c r="AU417" s="215" t="s">
        <v>82</v>
      </c>
      <c r="AV417" s="11" t="s">
        <v>80</v>
      </c>
      <c r="AW417" s="11" t="s">
        <v>36</v>
      </c>
      <c r="AX417" s="11" t="s">
        <v>73</v>
      </c>
      <c r="AY417" s="215" t="s">
        <v>140</v>
      </c>
    </row>
    <row r="418" spans="2:65" s="12" customFormat="1" ht="13.5">
      <c r="B418" s="216"/>
      <c r="C418" s="217"/>
      <c r="D418" s="207" t="s">
        <v>149</v>
      </c>
      <c r="E418" s="218" t="s">
        <v>23</v>
      </c>
      <c r="F418" s="219" t="s">
        <v>932</v>
      </c>
      <c r="G418" s="217"/>
      <c r="H418" s="220">
        <v>618.1</v>
      </c>
      <c r="I418" s="221"/>
      <c r="J418" s="217"/>
      <c r="K418" s="217"/>
      <c r="L418" s="222"/>
      <c r="M418" s="223"/>
      <c r="N418" s="224"/>
      <c r="O418" s="224"/>
      <c r="P418" s="224"/>
      <c r="Q418" s="224"/>
      <c r="R418" s="224"/>
      <c r="S418" s="224"/>
      <c r="T418" s="225"/>
      <c r="AT418" s="226" t="s">
        <v>149</v>
      </c>
      <c r="AU418" s="226" t="s">
        <v>82</v>
      </c>
      <c r="AV418" s="12" t="s">
        <v>82</v>
      </c>
      <c r="AW418" s="12" t="s">
        <v>36</v>
      </c>
      <c r="AX418" s="12" t="s">
        <v>73</v>
      </c>
      <c r="AY418" s="226" t="s">
        <v>140</v>
      </c>
    </row>
    <row r="419" spans="2:65" s="12" customFormat="1" ht="13.5">
      <c r="B419" s="216"/>
      <c r="C419" s="217"/>
      <c r="D419" s="207" t="s">
        <v>149</v>
      </c>
      <c r="E419" s="218" t="s">
        <v>23</v>
      </c>
      <c r="F419" s="219" t="s">
        <v>933</v>
      </c>
      <c r="G419" s="217"/>
      <c r="H419" s="220">
        <v>82.4</v>
      </c>
      <c r="I419" s="221"/>
      <c r="J419" s="217"/>
      <c r="K419" s="217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149</v>
      </c>
      <c r="AU419" s="226" t="s">
        <v>82</v>
      </c>
      <c r="AV419" s="12" t="s">
        <v>82</v>
      </c>
      <c r="AW419" s="12" t="s">
        <v>36</v>
      </c>
      <c r="AX419" s="12" t="s">
        <v>73</v>
      </c>
      <c r="AY419" s="226" t="s">
        <v>140</v>
      </c>
    </row>
    <row r="420" spans="2:65" s="13" customFormat="1" ht="13.5">
      <c r="B420" s="227"/>
      <c r="C420" s="228"/>
      <c r="D420" s="207" t="s">
        <v>149</v>
      </c>
      <c r="E420" s="229" t="s">
        <v>23</v>
      </c>
      <c r="F420" s="230" t="s">
        <v>154</v>
      </c>
      <c r="G420" s="228"/>
      <c r="H420" s="231">
        <v>700.5</v>
      </c>
      <c r="I420" s="232"/>
      <c r="J420" s="228"/>
      <c r="K420" s="228"/>
      <c r="L420" s="233"/>
      <c r="M420" s="234"/>
      <c r="N420" s="235"/>
      <c r="O420" s="235"/>
      <c r="P420" s="235"/>
      <c r="Q420" s="235"/>
      <c r="R420" s="235"/>
      <c r="S420" s="235"/>
      <c r="T420" s="236"/>
      <c r="AT420" s="237" t="s">
        <v>149</v>
      </c>
      <c r="AU420" s="237" t="s">
        <v>82</v>
      </c>
      <c r="AV420" s="13" t="s">
        <v>147</v>
      </c>
      <c r="AW420" s="13" t="s">
        <v>36</v>
      </c>
      <c r="AX420" s="13" t="s">
        <v>80</v>
      </c>
      <c r="AY420" s="237" t="s">
        <v>140</v>
      </c>
    </row>
    <row r="421" spans="2:65" s="1" customFormat="1" ht="25.5" customHeight="1">
      <c r="B421" s="41"/>
      <c r="C421" s="193" t="s">
        <v>534</v>
      </c>
      <c r="D421" s="193" t="s">
        <v>142</v>
      </c>
      <c r="E421" s="194" t="s">
        <v>589</v>
      </c>
      <c r="F421" s="195" t="s">
        <v>590</v>
      </c>
      <c r="G421" s="196" t="s">
        <v>145</v>
      </c>
      <c r="H421" s="197">
        <v>420.1</v>
      </c>
      <c r="I421" s="198"/>
      <c r="J421" s="199">
        <f>ROUND(I421*H421,2)</f>
        <v>0</v>
      </c>
      <c r="K421" s="195" t="s">
        <v>146</v>
      </c>
      <c r="L421" s="61"/>
      <c r="M421" s="200" t="s">
        <v>23</v>
      </c>
      <c r="N421" s="201" t="s">
        <v>44</v>
      </c>
      <c r="O421" s="42"/>
      <c r="P421" s="202">
        <f>O421*H421</f>
        <v>0</v>
      </c>
      <c r="Q421" s="202">
        <v>0</v>
      </c>
      <c r="R421" s="202">
        <f>Q421*H421</f>
        <v>0</v>
      </c>
      <c r="S421" s="202">
        <v>0</v>
      </c>
      <c r="T421" s="203">
        <f>S421*H421</f>
        <v>0</v>
      </c>
      <c r="AR421" s="24" t="s">
        <v>147</v>
      </c>
      <c r="AT421" s="24" t="s">
        <v>142</v>
      </c>
      <c r="AU421" s="24" t="s">
        <v>82</v>
      </c>
      <c r="AY421" s="24" t="s">
        <v>140</v>
      </c>
      <c r="BE421" s="204">
        <f>IF(N421="základní",J421,0)</f>
        <v>0</v>
      </c>
      <c r="BF421" s="204">
        <f>IF(N421="snížená",J421,0)</f>
        <v>0</v>
      </c>
      <c r="BG421" s="204">
        <f>IF(N421="zákl. přenesená",J421,0)</f>
        <v>0</v>
      </c>
      <c r="BH421" s="204">
        <f>IF(N421="sníž. přenesená",J421,0)</f>
        <v>0</v>
      </c>
      <c r="BI421" s="204">
        <f>IF(N421="nulová",J421,0)</f>
        <v>0</v>
      </c>
      <c r="BJ421" s="24" t="s">
        <v>80</v>
      </c>
      <c r="BK421" s="204">
        <f>ROUND(I421*H421,2)</f>
        <v>0</v>
      </c>
      <c r="BL421" s="24" t="s">
        <v>147</v>
      </c>
      <c r="BM421" s="24" t="s">
        <v>1114</v>
      </c>
    </row>
    <row r="422" spans="2:65" s="11" customFormat="1" ht="13.5">
      <c r="B422" s="205"/>
      <c r="C422" s="206"/>
      <c r="D422" s="207" t="s">
        <v>149</v>
      </c>
      <c r="E422" s="208" t="s">
        <v>23</v>
      </c>
      <c r="F422" s="209" t="s">
        <v>158</v>
      </c>
      <c r="G422" s="206"/>
      <c r="H422" s="208" t="s">
        <v>23</v>
      </c>
      <c r="I422" s="210"/>
      <c r="J422" s="206"/>
      <c r="K422" s="206"/>
      <c r="L422" s="211"/>
      <c r="M422" s="212"/>
      <c r="N422" s="213"/>
      <c r="O422" s="213"/>
      <c r="P422" s="213"/>
      <c r="Q422" s="213"/>
      <c r="R422" s="213"/>
      <c r="S422" s="213"/>
      <c r="T422" s="214"/>
      <c r="AT422" s="215" t="s">
        <v>149</v>
      </c>
      <c r="AU422" s="215" t="s">
        <v>82</v>
      </c>
      <c r="AV422" s="11" t="s">
        <v>80</v>
      </c>
      <c r="AW422" s="11" t="s">
        <v>36</v>
      </c>
      <c r="AX422" s="11" t="s">
        <v>73</v>
      </c>
      <c r="AY422" s="215" t="s">
        <v>140</v>
      </c>
    </row>
    <row r="423" spans="2:65" s="11" customFormat="1" ht="13.5">
      <c r="B423" s="205"/>
      <c r="C423" s="206"/>
      <c r="D423" s="207" t="s">
        <v>149</v>
      </c>
      <c r="E423" s="208" t="s">
        <v>23</v>
      </c>
      <c r="F423" s="209" t="s">
        <v>151</v>
      </c>
      <c r="G423" s="206"/>
      <c r="H423" s="208" t="s">
        <v>23</v>
      </c>
      <c r="I423" s="210"/>
      <c r="J423" s="206"/>
      <c r="K423" s="206"/>
      <c r="L423" s="211"/>
      <c r="M423" s="212"/>
      <c r="N423" s="213"/>
      <c r="O423" s="213"/>
      <c r="P423" s="213"/>
      <c r="Q423" s="213"/>
      <c r="R423" s="213"/>
      <c r="S423" s="213"/>
      <c r="T423" s="214"/>
      <c r="AT423" s="215" t="s">
        <v>149</v>
      </c>
      <c r="AU423" s="215" t="s">
        <v>82</v>
      </c>
      <c r="AV423" s="11" t="s">
        <v>80</v>
      </c>
      <c r="AW423" s="11" t="s">
        <v>36</v>
      </c>
      <c r="AX423" s="11" t="s">
        <v>73</v>
      </c>
      <c r="AY423" s="215" t="s">
        <v>140</v>
      </c>
    </row>
    <row r="424" spans="2:65" s="12" customFormat="1" ht="13.5">
      <c r="B424" s="216"/>
      <c r="C424" s="217"/>
      <c r="D424" s="207" t="s">
        <v>149</v>
      </c>
      <c r="E424" s="218" t="s">
        <v>23</v>
      </c>
      <c r="F424" s="219" t="s">
        <v>930</v>
      </c>
      <c r="G424" s="217"/>
      <c r="H424" s="220">
        <v>23.4</v>
      </c>
      <c r="I424" s="221"/>
      <c r="J424" s="217"/>
      <c r="K424" s="217"/>
      <c r="L424" s="222"/>
      <c r="M424" s="223"/>
      <c r="N424" s="224"/>
      <c r="O424" s="224"/>
      <c r="P424" s="224"/>
      <c r="Q424" s="224"/>
      <c r="R424" s="224"/>
      <c r="S424" s="224"/>
      <c r="T424" s="225"/>
      <c r="AT424" s="226" t="s">
        <v>149</v>
      </c>
      <c r="AU424" s="226" t="s">
        <v>82</v>
      </c>
      <c r="AV424" s="12" t="s">
        <v>82</v>
      </c>
      <c r="AW424" s="12" t="s">
        <v>36</v>
      </c>
      <c r="AX424" s="12" t="s">
        <v>73</v>
      </c>
      <c r="AY424" s="226" t="s">
        <v>140</v>
      </c>
    </row>
    <row r="425" spans="2:65" s="12" customFormat="1" ht="13.5">
      <c r="B425" s="216"/>
      <c r="C425" s="217"/>
      <c r="D425" s="207" t="s">
        <v>149</v>
      </c>
      <c r="E425" s="218" t="s">
        <v>23</v>
      </c>
      <c r="F425" s="219" t="s">
        <v>931</v>
      </c>
      <c r="G425" s="217"/>
      <c r="H425" s="220">
        <v>396.7</v>
      </c>
      <c r="I425" s="221"/>
      <c r="J425" s="217"/>
      <c r="K425" s="217"/>
      <c r="L425" s="222"/>
      <c r="M425" s="223"/>
      <c r="N425" s="224"/>
      <c r="O425" s="224"/>
      <c r="P425" s="224"/>
      <c r="Q425" s="224"/>
      <c r="R425" s="224"/>
      <c r="S425" s="224"/>
      <c r="T425" s="225"/>
      <c r="AT425" s="226" t="s">
        <v>149</v>
      </c>
      <c r="AU425" s="226" t="s">
        <v>82</v>
      </c>
      <c r="AV425" s="12" t="s">
        <v>82</v>
      </c>
      <c r="AW425" s="12" t="s">
        <v>36</v>
      </c>
      <c r="AX425" s="12" t="s">
        <v>73</v>
      </c>
      <c r="AY425" s="226" t="s">
        <v>140</v>
      </c>
    </row>
    <row r="426" spans="2:65" s="13" customFormat="1" ht="13.5">
      <c r="B426" s="227"/>
      <c r="C426" s="228"/>
      <c r="D426" s="207" t="s">
        <v>149</v>
      </c>
      <c r="E426" s="229" t="s">
        <v>23</v>
      </c>
      <c r="F426" s="230" t="s">
        <v>154</v>
      </c>
      <c r="G426" s="228"/>
      <c r="H426" s="231">
        <v>420.1</v>
      </c>
      <c r="I426" s="232"/>
      <c r="J426" s="228"/>
      <c r="K426" s="228"/>
      <c r="L426" s="233"/>
      <c r="M426" s="234"/>
      <c r="N426" s="235"/>
      <c r="O426" s="235"/>
      <c r="P426" s="235"/>
      <c r="Q426" s="235"/>
      <c r="R426" s="235"/>
      <c r="S426" s="235"/>
      <c r="T426" s="236"/>
      <c r="AT426" s="237" t="s">
        <v>149</v>
      </c>
      <c r="AU426" s="237" t="s">
        <v>82</v>
      </c>
      <c r="AV426" s="13" t="s">
        <v>147</v>
      </c>
      <c r="AW426" s="13" t="s">
        <v>36</v>
      </c>
      <c r="AX426" s="13" t="s">
        <v>80</v>
      </c>
      <c r="AY426" s="237" t="s">
        <v>140</v>
      </c>
    </row>
    <row r="427" spans="2:65" s="1" customFormat="1" ht="16.5" customHeight="1">
      <c r="B427" s="41"/>
      <c r="C427" s="193" t="s">
        <v>540</v>
      </c>
      <c r="D427" s="193" t="s">
        <v>142</v>
      </c>
      <c r="E427" s="194" t="s">
        <v>593</v>
      </c>
      <c r="F427" s="195" t="s">
        <v>594</v>
      </c>
      <c r="G427" s="196" t="s">
        <v>145</v>
      </c>
      <c r="H427" s="197">
        <v>700.5</v>
      </c>
      <c r="I427" s="198"/>
      <c r="J427" s="199">
        <f>ROUND(I427*H427,2)</f>
        <v>0</v>
      </c>
      <c r="K427" s="195" t="s">
        <v>164</v>
      </c>
      <c r="L427" s="61"/>
      <c r="M427" s="200" t="s">
        <v>23</v>
      </c>
      <c r="N427" s="201" t="s">
        <v>44</v>
      </c>
      <c r="O427" s="42"/>
      <c r="P427" s="202">
        <f>O427*H427</f>
        <v>0</v>
      </c>
      <c r="Q427" s="202">
        <v>0.51066</v>
      </c>
      <c r="R427" s="202">
        <f>Q427*H427</f>
        <v>357.71733</v>
      </c>
      <c r="S427" s="202">
        <v>0</v>
      </c>
      <c r="T427" s="203">
        <f>S427*H427</f>
        <v>0</v>
      </c>
      <c r="AR427" s="24" t="s">
        <v>147</v>
      </c>
      <c r="AT427" s="24" t="s">
        <v>142</v>
      </c>
      <c r="AU427" s="24" t="s">
        <v>82</v>
      </c>
      <c r="AY427" s="24" t="s">
        <v>140</v>
      </c>
      <c r="BE427" s="204">
        <f>IF(N427="základní",J427,0)</f>
        <v>0</v>
      </c>
      <c r="BF427" s="204">
        <f>IF(N427="snížená",J427,0)</f>
        <v>0</v>
      </c>
      <c r="BG427" s="204">
        <f>IF(N427="zákl. přenesená",J427,0)</f>
        <v>0</v>
      </c>
      <c r="BH427" s="204">
        <f>IF(N427="sníž. přenesená",J427,0)</f>
        <v>0</v>
      </c>
      <c r="BI427" s="204">
        <f>IF(N427="nulová",J427,0)</f>
        <v>0</v>
      </c>
      <c r="BJ427" s="24" t="s">
        <v>80</v>
      </c>
      <c r="BK427" s="204">
        <f>ROUND(I427*H427,2)</f>
        <v>0</v>
      </c>
      <c r="BL427" s="24" t="s">
        <v>147</v>
      </c>
      <c r="BM427" s="24" t="s">
        <v>1115</v>
      </c>
    </row>
    <row r="428" spans="2:65" s="11" customFormat="1" ht="13.5">
      <c r="B428" s="205"/>
      <c r="C428" s="206"/>
      <c r="D428" s="207" t="s">
        <v>149</v>
      </c>
      <c r="E428" s="208" t="s">
        <v>23</v>
      </c>
      <c r="F428" s="209" t="s">
        <v>1116</v>
      </c>
      <c r="G428" s="206"/>
      <c r="H428" s="208" t="s">
        <v>23</v>
      </c>
      <c r="I428" s="210"/>
      <c r="J428" s="206"/>
      <c r="K428" s="206"/>
      <c r="L428" s="211"/>
      <c r="M428" s="212"/>
      <c r="N428" s="213"/>
      <c r="O428" s="213"/>
      <c r="P428" s="213"/>
      <c r="Q428" s="213"/>
      <c r="R428" s="213"/>
      <c r="S428" s="213"/>
      <c r="T428" s="214"/>
      <c r="AT428" s="215" t="s">
        <v>149</v>
      </c>
      <c r="AU428" s="215" t="s">
        <v>82</v>
      </c>
      <c r="AV428" s="11" t="s">
        <v>80</v>
      </c>
      <c r="AW428" s="11" t="s">
        <v>36</v>
      </c>
      <c r="AX428" s="11" t="s">
        <v>73</v>
      </c>
      <c r="AY428" s="215" t="s">
        <v>140</v>
      </c>
    </row>
    <row r="429" spans="2:65" s="11" customFormat="1" ht="13.5">
      <c r="B429" s="205"/>
      <c r="C429" s="206"/>
      <c r="D429" s="207" t="s">
        <v>149</v>
      </c>
      <c r="E429" s="208" t="s">
        <v>23</v>
      </c>
      <c r="F429" s="209" t="s">
        <v>1117</v>
      </c>
      <c r="G429" s="206"/>
      <c r="H429" s="208" t="s">
        <v>23</v>
      </c>
      <c r="I429" s="210"/>
      <c r="J429" s="206"/>
      <c r="K429" s="206"/>
      <c r="L429" s="211"/>
      <c r="M429" s="212"/>
      <c r="N429" s="213"/>
      <c r="O429" s="213"/>
      <c r="P429" s="213"/>
      <c r="Q429" s="213"/>
      <c r="R429" s="213"/>
      <c r="S429" s="213"/>
      <c r="T429" s="214"/>
      <c r="AT429" s="215" t="s">
        <v>149</v>
      </c>
      <c r="AU429" s="215" t="s">
        <v>82</v>
      </c>
      <c r="AV429" s="11" t="s">
        <v>80</v>
      </c>
      <c r="AW429" s="11" t="s">
        <v>36</v>
      </c>
      <c r="AX429" s="11" t="s">
        <v>73</v>
      </c>
      <c r="AY429" s="215" t="s">
        <v>140</v>
      </c>
    </row>
    <row r="430" spans="2:65" s="12" customFormat="1" ht="13.5">
      <c r="B430" s="216"/>
      <c r="C430" s="217"/>
      <c r="D430" s="207" t="s">
        <v>149</v>
      </c>
      <c r="E430" s="218" t="s">
        <v>23</v>
      </c>
      <c r="F430" s="219" t="s">
        <v>932</v>
      </c>
      <c r="G430" s="217"/>
      <c r="H430" s="220">
        <v>618.1</v>
      </c>
      <c r="I430" s="221"/>
      <c r="J430" s="217"/>
      <c r="K430" s="217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149</v>
      </c>
      <c r="AU430" s="226" t="s">
        <v>82</v>
      </c>
      <c r="AV430" s="12" t="s">
        <v>82</v>
      </c>
      <c r="AW430" s="12" t="s">
        <v>36</v>
      </c>
      <c r="AX430" s="12" t="s">
        <v>73</v>
      </c>
      <c r="AY430" s="226" t="s">
        <v>140</v>
      </c>
    </row>
    <row r="431" spans="2:65" s="12" customFormat="1" ht="13.5">
      <c r="B431" s="216"/>
      <c r="C431" s="217"/>
      <c r="D431" s="207" t="s">
        <v>149</v>
      </c>
      <c r="E431" s="218" t="s">
        <v>23</v>
      </c>
      <c r="F431" s="219" t="s">
        <v>933</v>
      </c>
      <c r="G431" s="217"/>
      <c r="H431" s="220">
        <v>82.4</v>
      </c>
      <c r="I431" s="221"/>
      <c r="J431" s="217"/>
      <c r="K431" s="217"/>
      <c r="L431" s="222"/>
      <c r="M431" s="223"/>
      <c r="N431" s="224"/>
      <c r="O431" s="224"/>
      <c r="P431" s="224"/>
      <c r="Q431" s="224"/>
      <c r="R431" s="224"/>
      <c r="S431" s="224"/>
      <c r="T431" s="225"/>
      <c r="AT431" s="226" t="s">
        <v>149</v>
      </c>
      <c r="AU431" s="226" t="s">
        <v>82</v>
      </c>
      <c r="AV431" s="12" t="s">
        <v>82</v>
      </c>
      <c r="AW431" s="12" t="s">
        <v>36</v>
      </c>
      <c r="AX431" s="12" t="s">
        <v>73</v>
      </c>
      <c r="AY431" s="226" t="s">
        <v>140</v>
      </c>
    </row>
    <row r="432" spans="2:65" s="13" customFormat="1" ht="13.5">
      <c r="B432" s="227"/>
      <c r="C432" s="228"/>
      <c r="D432" s="207" t="s">
        <v>149</v>
      </c>
      <c r="E432" s="229" t="s">
        <v>23</v>
      </c>
      <c r="F432" s="230" t="s">
        <v>154</v>
      </c>
      <c r="G432" s="228"/>
      <c r="H432" s="231">
        <v>700.5</v>
      </c>
      <c r="I432" s="232"/>
      <c r="J432" s="228"/>
      <c r="K432" s="228"/>
      <c r="L432" s="233"/>
      <c r="M432" s="234"/>
      <c r="N432" s="235"/>
      <c r="O432" s="235"/>
      <c r="P432" s="235"/>
      <c r="Q432" s="235"/>
      <c r="R432" s="235"/>
      <c r="S432" s="235"/>
      <c r="T432" s="236"/>
      <c r="AT432" s="237" t="s">
        <v>149</v>
      </c>
      <c r="AU432" s="237" t="s">
        <v>82</v>
      </c>
      <c r="AV432" s="13" t="s">
        <v>147</v>
      </c>
      <c r="AW432" s="13" t="s">
        <v>36</v>
      </c>
      <c r="AX432" s="13" t="s">
        <v>80</v>
      </c>
      <c r="AY432" s="237" t="s">
        <v>140</v>
      </c>
    </row>
    <row r="433" spans="2:65" s="1" customFormat="1" ht="16.5" customHeight="1">
      <c r="B433" s="41"/>
      <c r="C433" s="193" t="s">
        <v>545</v>
      </c>
      <c r="D433" s="193" t="s">
        <v>142</v>
      </c>
      <c r="E433" s="194" t="s">
        <v>597</v>
      </c>
      <c r="F433" s="195" t="s">
        <v>598</v>
      </c>
      <c r="G433" s="196" t="s">
        <v>145</v>
      </c>
      <c r="H433" s="197">
        <v>2364.8000000000002</v>
      </c>
      <c r="I433" s="198"/>
      <c r="J433" s="199">
        <f>ROUND(I433*H433,2)</f>
        <v>0</v>
      </c>
      <c r="K433" s="195" t="s">
        <v>164</v>
      </c>
      <c r="L433" s="61"/>
      <c r="M433" s="200" t="s">
        <v>23</v>
      </c>
      <c r="N433" s="201" t="s">
        <v>44</v>
      </c>
      <c r="O433" s="42"/>
      <c r="P433" s="202">
        <f>O433*H433</f>
        <v>0</v>
      </c>
      <c r="Q433" s="202">
        <v>0</v>
      </c>
      <c r="R433" s="202">
        <f>Q433*H433</f>
        <v>0</v>
      </c>
      <c r="S433" s="202">
        <v>0</v>
      </c>
      <c r="T433" s="203">
        <f>S433*H433</f>
        <v>0</v>
      </c>
      <c r="AR433" s="24" t="s">
        <v>147</v>
      </c>
      <c r="AT433" s="24" t="s">
        <v>142</v>
      </c>
      <c r="AU433" s="24" t="s">
        <v>82</v>
      </c>
      <c r="AY433" s="24" t="s">
        <v>140</v>
      </c>
      <c r="BE433" s="204">
        <f>IF(N433="základní",J433,0)</f>
        <v>0</v>
      </c>
      <c r="BF433" s="204">
        <f>IF(N433="snížená",J433,0)</f>
        <v>0</v>
      </c>
      <c r="BG433" s="204">
        <f>IF(N433="zákl. přenesená",J433,0)</f>
        <v>0</v>
      </c>
      <c r="BH433" s="204">
        <f>IF(N433="sníž. přenesená",J433,0)</f>
        <v>0</v>
      </c>
      <c r="BI433" s="204">
        <f>IF(N433="nulová",J433,0)</f>
        <v>0</v>
      </c>
      <c r="BJ433" s="24" t="s">
        <v>80</v>
      </c>
      <c r="BK433" s="204">
        <f>ROUND(I433*H433,2)</f>
        <v>0</v>
      </c>
      <c r="BL433" s="24" t="s">
        <v>147</v>
      </c>
      <c r="BM433" s="24" t="s">
        <v>1118</v>
      </c>
    </row>
    <row r="434" spans="2:65" s="11" customFormat="1" ht="13.5">
      <c r="B434" s="205"/>
      <c r="C434" s="206"/>
      <c r="D434" s="207" t="s">
        <v>149</v>
      </c>
      <c r="E434" s="208" t="s">
        <v>23</v>
      </c>
      <c r="F434" s="209" t="s">
        <v>1116</v>
      </c>
      <c r="G434" s="206"/>
      <c r="H434" s="208" t="s">
        <v>23</v>
      </c>
      <c r="I434" s="210"/>
      <c r="J434" s="206"/>
      <c r="K434" s="206"/>
      <c r="L434" s="211"/>
      <c r="M434" s="212"/>
      <c r="N434" s="213"/>
      <c r="O434" s="213"/>
      <c r="P434" s="213"/>
      <c r="Q434" s="213"/>
      <c r="R434" s="213"/>
      <c r="S434" s="213"/>
      <c r="T434" s="214"/>
      <c r="AT434" s="215" t="s">
        <v>149</v>
      </c>
      <c r="AU434" s="215" t="s">
        <v>82</v>
      </c>
      <c r="AV434" s="11" t="s">
        <v>80</v>
      </c>
      <c r="AW434" s="11" t="s">
        <v>36</v>
      </c>
      <c r="AX434" s="11" t="s">
        <v>73</v>
      </c>
      <c r="AY434" s="215" t="s">
        <v>140</v>
      </c>
    </row>
    <row r="435" spans="2:65" s="12" customFormat="1" ht="13.5">
      <c r="B435" s="216"/>
      <c r="C435" s="217"/>
      <c r="D435" s="207" t="s">
        <v>149</v>
      </c>
      <c r="E435" s="218" t="s">
        <v>23</v>
      </c>
      <c r="F435" s="219" t="s">
        <v>930</v>
      </c>
      <c r="G435" s="217"/>
      <c r="H435" s="220">
        <v>23.4</v>
      </c>
      <c r="I435" s="221"/>
      <c r="J435" s="217"/>
      <c r="K435" s="217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149</v>
      </c>
      <c r="AU435" s="226" t="s">
        <v>82</v>
      </c>
      <c r="AV435" s="12" t="s">
        <v>82</v>
      </c>
      <c r="AW435" s="12" t="s">
        <v>36</v>
      </c>
      <c r="AX435" s="12" t="s">
        <v>73</v>
      </c>
      <c r="AY435" s="226" t="s">
        <v>140</v>
      </c>
    </row>
    <row r="436" spans="2:65" s="12" customFormat="1" ht="13.5">
      <c r="B436" s="216"/>
      <c r="C436" s="217"/>
      <c r="D436" s="207" t="s">
        <v>149</v>
      </c>
      <c r="E436" s="218" t="s">
        <v>23</v>
      </c>
      <c r="F436" s="219" t="s">
        <v>931</v>
      </c>
      <c r="G436" s="217"/>
      <c r="H436" s="220">
        <v>396.7</v>
      </c>
      <c r="I436" s="221"/>
      <c r="J436" s="217"/>
      <c r="K436" s="217"/>
      <c r="L436" s="222"/>
      <c r="M436" s="223"/>
      <c r="N436" s="224"/>
      <c r="O436" s="224"/>
      <c r="P436" s="224"/>
      <c r="Q436" s="224"/>
      <c r="R436" s="224"/>
      <c r="S436" s="224"/>
      <c r="T436" s="225"/>
      <c r="AT436" s="226" t="s">
        <v>149</v>
      </c>
      <c r="AU436" s="226" t="s">
        <v>82</v>
      </c>
      <c r="AV436" s="12" t="s">
        <v>82</v>
      </c>
      <c r="AW436" s="12" t="s">
        <v>36</v>
      </c>
      <c r="AX436" s="12" t="s">
        <v>73</v>
      </c>
      <c r="AY436" s="226" t="s">
        <v>140</v>
      </c>
    </row>
    <row r="437" spans="2:65" s="12" customFormat="1" ht="13.5">
      <c r="B437" s="216"/>
      <c r="C437" s="217"/>
      <c r="D437" s="207" t="s">
        <v>149</v>
      </c>
      <c r="E437" s="218" t="s">
        <v>23</v>
      </c>
      <c r="F437" s="219" t="s">
        <v>932</v>
      </c>
      <c r="G437" s="217"/>
      <c r="H437" s="220">
        <v>618.1</v>
      </c>
      <c r="I437" s="221"/>
      <c r="J437" s="217"/>
      <c r="K437" s="217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149</v>
      </c>
      <c r="AU437" s="226" t="s">
        <v>82</v>
      </c>
      <c r="AV437" s="12" t="s">
        <v>82</v>
      </c>
      <c r="AW437" s="12" t="s">
        <v>36</v>
      </c>
      <c r="AX437" s="12" t="s">
        <v>73</v>
      </c>
      <c r="AY437" s="226" t="s">
        <v>140</v>
      </c>
    </row>
    <row r="438" spans="2:65" s="12" customFormat="1" ht="13.5">
      <c r="B438" s="216"/>
      <c r="C438" s="217"/>
      <c r="D438" s="207" t="s">
        <v>149</v>
      </c>
      <c r="E438" s="218" t="s">
        <v>23</v>
      </c>
      <c r="F438" s="219" t="s">
        <v>933</v>
      </c>
      <c r="G438" s="217"/>
      <c r="H438" s="220">
        <v>82.4</v>
      </c>
      <c r="I438" s="221"/>
      <c r="J438" s="217"/>
      <c r="K438" s="217"/>
      <c r="L438" s="222"/>
      <c r="M438" s="223"/>
      <c r="N438" s="224"/>
      <c r="O438" s="224"/>
      <c r="P438" s="224"/>
      <c r="Q438" s="224"/>
      <c r="R438" s="224"/>
      <c r="S438" s="224"/>
      <c r="T438" s="225"/>
      <c r="AT438" s="226" t="s">
        <v>149</v>
      </c>
      <c r="AU438" s="226" t="s">
        <v>82</v>
      </c>
      <c r="AV438" s="12" t="s">
        <v>82</v>
      </c>
      <c r="AW438" s="12" t="s">
        <v>36</v>
      </c>
      <c r="AX438" s="12" t="s">
        <v>73</v>
      </c>
      <c r="AY438" s="226" t="s">
        <v>140</v>
      </c>
    </row>
    <row r="439" spans="2:65" s="14" customFormat="1" ht="13.5">
      <c r="B439" s="254"/>
      <c r="C439" s="255"/>
      <c r="D439" s="207" t="s">
        <v>149</v>
      </c>
      <c r="E439" s="256" t="s">
        <v>23</v>
      </c>
      <c r="F439" s="257" t="s">
        <v>989</v>
      </c>
      <c r="G439" s="255"/>
      <c r="H439" s="258">
        <v>1120.5999999999999</v>
      </c>
      <c r="I439" s="259"/>
      <c r="J439" s="255"/>
      <c r="K439" s="255"/>
      <c r="L439" s="260"/>
      <c r="M439" s="261"/>
      <c r="N439" s="262"/>
      <c r="O439" s="262"/>
      <c r="P439" s="262"/>
      <c r="Q439" s="262"/>
      <c r="R439" s="262"/>
      <c r="S439" s="262"/>
      <c r="T439" s="263"/>
      <c r="AT439" s="264" t="s">
        <v>149</v>
      </c>
      <c r="AU439" s="264" t="s">
        <v>82</v>
      </c>
      <c r="AV439" s="14" t="s">
        <v>161</v>
      </c>
      <c r="AW439" s="14" t="s">
        <v>36</v>
      </c>
      <c r="AX439" s="14" t="s">
        <v>73</v>
      </c>
      <c r="AY439" s="264" t="s">
        <v>140</v>
      </c>
    </row>
    <row r="440" spans="2:65" s="12" customFormat="1" ht="13.5">
      <c r="B440" s="216"/>
      <c r="C440" s="217"/>
      <c r="D440" s="207" t="s">
        <v>149</v>
      </c>
      <c r="E440" s="218" t="s">
        <v>23</v>
      </c>
      <c r="F440" s="219" t="s">
        <v>930</v>
      </c>
      <c r="G440" s="217"/>
      <c r="H440" s="220">
        <v>23.4</v>
      </c>
      <c r="I440" s="221"/>
      <c r="J440" s="217"/>
      <c r="K440" s="217"/>
      <c r="L440" s="222"/>
      <c r="M440" s="223"/>
      <c r="N440" s="224"/>
      <c r="O440" s="224"/>
      <c r="P440" s="224"/>
      <c r="Q440" s="224"/>
      <c r="R440" s="224"/>
      <c r="S440" s="224"/>
      <c r="T440" s="225"/>
      <c r="AT440" s="226" t="s">
        <v>149</v>
      </c>
      <c r="AU440" s="226" t="s">
        <v>82</v>
      </c>
      <c r="AV440" s="12" t="s">
        <v>82</v>
      </c>
      <c r="AW440" s="12" t="s">
        <v>36</v>
      </c>
      <c r="AX440" s="12" t="s">
        <v>73</v>
      </c>
      <c r="AY440" s="226" t="s">
        <v>140</v>
      </c>
    </row>
    <row r="441" spans="2:65" s="12" customFormat="1" ht="13.5">
      <c r="B441" s="216"/>
      <c r="C441" s="217"/>
      <c r="D441" s="207" t="s">
        <v>149</v>
      </c>
      <c r="E441" s="218" t="s">
        <v>23</v>
      </c>
      <c r="F441" s="219" t="s">
        <v>931</v>
      </c>
      <c r="G441" s="217"/>
      <c r="H441" s="220">
        <v>396.7</v>
      </c>
      <c r="I441" s="221"/>
      <c r="J441" s="217"/>
      <c r="K441" s="217"/>
      <c r="L441" s="222"/>
      <c r="M441" s="223"/>
      <c r="N441" s="224"/>
      <c r="O441" s="224"/>
      <c r="P441" s="224"/>
      <c r="Q441" s="224"/>
      <c r="R441" s="224"/>
      <c r="S441" s="224"/>
      <c r="T441" s="225"/>
      <c r="AT441" s="226" t="s">
        <v>149</v>
      </c>
      <c r="AU441" s="226" t="s">
        <v>82</v>
      </c>
      <c r="AV441" s="12" t="s">
        <v>82</v>
      </c>
      <c r="AW441" s="12" t="s">
        <v>36</v>
      </c>
      <c r="AX441" s="12" t="s">
        <v>73</v>
      </c>
      <c r="AY441" s="226" t="s">
        <v>140</v>
      </c>
    </row>
    <row r="442" spans="2:65" s="12" customFormat="1" ht="13.5">
      <c r="B442" s="216"/>
      <c r="C442" s="217"/>
      <c r="D442" s="207" t="s">
        <v>149</v>
      </c>
      <c r="E442" s="218" t="s">
        <v>23</v>
      </c>
      <c r="F442" s="219" t="s">
        <v>932</v>
      </c>
      <c r="G442" s="217"/>
      <c r="H442" s="220">
        <v>618.1</v>
      </c>
      <c r="I442" s="221"/>
      <c r="J442" s="217"/>
      <c r="K442" s="217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149</v>
      </c>
      <c r="AU442" s="226" t="s">
        <v>82</v>
      </c>
      <c r="AV442" s="12" t="s">
        <v>82</v>
      </c>
      <c r="AW442" s="12" t="s">
        <v>36</v>
      </c>
      <c r="AX442" s="12" t="s">
        <v>73</v>
      </c>
      <c r="AY442" s="226" t="s">
        <v>140</v>
      </c>
    </row>
    <row r="443" spans="2:65" s="12" customFormat="1" ht="13.5">
      <c r="B443" s="216"/>
      <c r="C443" s="217"/>
      <c r="D443" s="207" t="s">
        <v>149</v>
      </c>
      <c r="E443" s="218" t="s">
        <v>23</v>
      </c>
      <c r="F443" s="219" t="s">
        <v>943</v>
      </c>
      <c r="G443" s="217"/>
      <c r="H443" s="220">
        <v>206</v>
      </c>
      <c r="I443" s="221"/>
      <c r="J443" s="217"/>
      <c r="K443" s="217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149</v>
      </c>
      <c r="AU443" s="226" t="s">
        <v>82</v>
      </c>
      <c r="AV443" s="12" t="s">
        <v>82</v>
      </c>
      <c r="AW443" s="12" t="s">
        <v>36</v>
      </c>
      <c r="AX443" s="12" t="s">
        <v>73</v>
      </c>
      <c r="AY443" s="226" t="s">
        <v>140</v>
      </c>
    </row>
    <row r="444" spans="2:65" s="14" customFormat="1" ht="13.5">
      <c r="B444" s="254"/>
      <c r="C444" s="255"/>
      <c r="D444" s="207" t="s">
        <v>149</v>
      </c>
      <c r="E444" s="256" t="s">
        <v>23</v>
      </c>
      <c r="F444" s="257" t="s">
        <v>989</v>
      </c>
      <c r="G444" s="255"/>
      <c r="H444" s="258">
        <v>1244.2</v>
      </c>
      <c r="I444" s="259"/>
      <c r="J444" s="255"/>
      <c r="K444" s="255"/>
      <c r="L444" s="260"/>
      <c r="M444" s="261"/>
      <c r="N444" s="262"/>
      <c r="O444" s="262"/>
      <c r="P444" s="262"/>
      <c r="Q444" s="262"/>
      <c r="R444" s="262"/>
      <c r="S444" s="262"/>
      <c r="T444" s="263"/>
      <c r="AT444" s="264" t="s">
        <v>149</v>
      </c>
      <c r="AU444" s="264" t="s">
        <v>82</v>
      </c>
      <c r="AV444" s="14" t="s">
        <v>161</v>
      </c>
      <c r="AW444" s="14" t="s">
        <v>36</v>
      </c>
      <c r="AX444" s="14" t="s">
        <v>73</v>
      </c>
      <c r="AY444" s="264" t="s">
        <v>140</v>
      </c>
    </row>
    <row r="445" spans="2:65" s="13" customFormat="1" ht="13.5">
      <c r="B445" s="227"/>
      <c r="C445" s="228"/>
      <c r="D445" s="207" t="s">
        <v>149</v>
      </c>
      <c r="E445" s="229" t="s">
        <v>23</v>
      </c>
      <c r="F445" s="230" t="s">
        <v>154</v>
      </c>
      <c r="G445" s="228"/>
      <c r="H445" s="231">
        <v>2364.8000000000002</v>
      </c>
      <c r="I445" s="232"/>
      <c r="J445" s="228"/>
      <c r="K445" s="228"/>
      <c r="L445" s="233"/>
      <c r="M445" s="234"/>
      <c r="N445" s="235"/>
      <c r="O445" s="235"/>
      <c r="P445" s="235"/>
      <c r="Q445" s="235"/>
      <c r="R445" s="235"/>
      <c r="S445" s="235"/>
      <c r="T445" s="236"/>
      <c r="AT445" s="237" t="s">
        <v>149</v>
      </c>
      <c r="AU445" s="237" t="s">
        <v>82</v>
      </c>
      <c r="AV445" s="13" t="s">
        <v>147</v>
      </c>
      <c r="AW445" s="13" t="s">
        <v>36</v>
      </c>
      <c r="AX445" s="13" t="s">
        <v>80</v>
      </c>
      <c r="AY445" s="237" t="s">
        <v>140</v>
      </c>
    </row>
    <row r="446" spans="2:65" s="10" customFormat="1" ht="29.85" customHeight="1">
      <c r="B446" s="177"/>
      <c r="C446" s="178"/>
      <c r="D446" s="179" t="s">
        <v>72</v>
      </c>
      <c r="E446" s="191" t="s">
        <v>191</v>
      </c>
      <c r="F446" s="191" t="s">
        <v>609</v>
      </c>
      <c r="G446" s="178"/>
      <c r="H446" s="178"/>
      <c r="I446" s="181"/>
      <c r="J446" s="192">
        <f>BK446</f>
        <v>0</v>
      </c>
      <c r="K446" s="178"/>
      <c r="L446" s="183"/>
      <c r="M446" s="184"/>
      <c r="N446" s="185"/>
      <c r="O446" s="185"/>
      <c r="P446" s="186">
        <f>SUM(P447:P482)</f>
        <v>0</v>
      </c>
      <c r="Q446" s="185"/>
      <c r="R446" s="186">
        <f>SUM(R447:R482)</f>
        <v>156.33368299999998</v>
      </c>
      <c r="S446" s="185"/>
      <c r="T446" s="187">
        <f>SUM(T447:T482)</f>
        <v>0</v>
      </c>
      <c r="AR446" s="188" t="s">
        <v>80</v>
      </c>
      <c r="AT446" s="189" t="s">
        <v>72</v>
      </c>
      <c r="AU446" s="189" t="s">
        <v>80</v>
      </c>
      <c r="AY446" s="188" t="s">
        <v>140</v>
      </c>
      <c r="BK446" s="190">
        <f>SUM(BK447:BK482)</f>
        <v>0</v>
      </c>
    </row>
    <row r="447" spans="2:65" s="1" customFormat="1" ht="25.5" customHeight="1">
      <c r="B447" s="41"/>
      <c r="C447" s="193" t="s">
        <v>554</v>
      </c>
      <c r="D447" s="193" t="s">
        <v>142</v>
      </c>
      <c r="E447" s="194" t="s">
        <v>1119</v>
      </c>
      <c r="F447" s="195" t="s">
        <v>1120</v>
      </c>
      <c r="G447" s="196" t="s">
        <v>199</v>
      </c>
      <c r="H447" s="197">
        <v>2.9</v>
      </c>
      <c r="I447" s="198"/>
      <c r="J447" s="199">
        <f>ROUND(I447*H447,2)</f>
        <v>0</v>
      </c>
      <c r="K447" s="195" t="s">
        <v>146</v>
      </c>
      <c r="L447" s="61"/>
      <c r="M447" s="200" t="s">
        <v>23</v>
      </c>
      <c r="N447" s="201" t="s">
        <v>44</v>
      </c>
      <c r="O447" s="42"/>
      <c r="P447" s="202">
        <f>O447*H447</f>
        <v>0</v>
      </c>
      <c r="Q447" s="202">
        <v>5.4000000000000001E-4</v>
      </c>
      <c r="R447" s="202">
        <f>Q447*H447</f>
        <v>1.5659999999999999E-3</v>
      </c>
      <c r="S447" s="202">
        <v>0</v>
      </c>
      <c r="T447" s="203">
        <f>S447*H447</f>
        <v>0</v>
      </c>
      <c r="AR447" s="24" t="s">
        <v>636</v>
      </c>
      <c r="AT447" s="24" t="s">
        <v>142</v>
      </c>
      <c r="AU447" s="24" t="s">
        <v>82</v>
      </c>
      <c r="AY447" s="24" t="s">
        <v>140</v>
      </c>
      <c r="BE447" s="204">
        <f>IF(N447="základní",J447,0)</f>
        <v>0</v>
      </c>
      <c r="BF447" s="204">
        <f>IF(N447="snížená",J447,0)</f>
        <v>0</v>
      </c>
      <c r="BG447" s="204">
        <f>IF(N447="zákl. přenesená",J447,0)</f>
        <v>0</v>
      </c>
      <c r="BH447" s="204">
        <f>IF(N447="sníž. přenesená",J447,0)</f>
        <v>0</v>
      </c>
      <c r="BI447" s="204">
        <f>IF(N447="nulová",J447,0)</f>
        <v>0</v>
      </c>
      <c r="BJ447" s="24" t="s">
        <v>80</v>
      </c>
      <c r="BK447" s="204">
        <f>ROUND(I447*H447,2)</f>
        <v>0</v>
      </c>
      <c r="BL447" s="24" t="s">
        <v>636</v>
      </c>
      <c r="BM447" s="24" t="s">
        <v>1121</v>
      </c>
    </row>
    <row r="448" spans="2:65" s="1" customFormat="1" ht="16.5" customHeight="1">
      <c r="B448" s="41"/>
      <c r="C448" s="238" t="s">
        <v>565</v>
      </c>
      <c r="D448" s="238" t="s">
        <v>494</v>
      </c>
      <c r="E448" s="239" t="s">
        <v>1122</v>
      </c>
      <c r="F448" s="240" t="s">
        <v>1123</v>
      </c>
      <c r="G448" s="241" t="s">
        <v>199</v>
      </c>
      <c r="H448" s="242">
        <v>2.9</v>
      </c>
      <c r="I448" s="243"/>
      <c r="J448" s="244">
        <f>ROUND(I448*H448,2)</f>
        <v>0</v>
      </c>
      <c r="K448" s="240" t="s">
        <v>23</v>
      </c>
      <c r="L448" s="245"/>
      <c r="M448" s="246" t="s">
        <v>23</v>
      </c>
      <c r="N448" s="247" t="s">
        <v>44</v>
      </c>
      <c r="O448" s="42"/>
      <c r="P448" s="202">
        <f>O448*H448</f>
        <v>0</v>
      </c>
      <c r="Q448" s="202">
        <v>4.47E-3</v>
      </c>
      <c r="R448" s="202">
        <f>Q448*H448</f>
        <v>1.2962999999999999E-2</v>
      </c>
      <c r="S448" s="202">
        <v>0</v>
      </c>
      <c r="T448" s="203">
        <f>S448*H448</f>
        <v>0</v>
      </c>
      <c r="AR448" s="24" t="s">
        <v>191</v>
      </c>
      <c r="AT448" s="24" t="s">
        <v>494</v>
      </c>
      <c r="AU448" s="24" t="s">
        <v>82</v>
      </c>
      <c r="AY448" s="24" t="s">
        <v>140</v>
      </c>
      <c r="BE448" s="204">
        <f>IF(N448="základní",J448,0)</f>
        <v>0</v>
      </c>
      <c r="BF448" s="204">
        <f>IF(N448="snížená",J448,0)</f>
        <v>0</v>
      </c>
      <c r="BG448" s="204">
        <f>IF(N448="zákl. přenesená",J448,0)</f>
        <v>0</v>
      </c>
      <c r="BH448" s="204">
        <f>IF(N448="sníž. přenesená",J448,0)</f>
        <v>0</v>
      </c>
      <c r="BI448" s="204">
        <f>IF(N448="nulová",J448,0)</f>
        <v>0</v>
      </c>
      <c r="BJ448" s="24" t="s">
        <v>80</v>
      </c>
      <c r="BK448" s="204">
        <f>ROUND(I448*H448,2)</f>
        <v>0</v>
      </c>
      <c r="BL448" s="24" t="s">
        <v>147</v>
      </c>
      <c r="BM448" s="24" t="s">
        <v>1124</v>
      </c>
    </row>
    <row r="449" spans="2:65" s="1" customFormat="1" ht="16.5" customHeight="1">
      <c r="B449" s="41"/>
      <c r="C449" s="193" t="s">
        <v>571</v>
      </c>
      <c r="D449" s="193" t="s">
        <v>142</v>
      </c>
      <c r="E449" s="194" t="s">
        <v>755</v>
      </c>
      <c r="F449" s="195" t="s">
        <v>756</v>
      </c>
      <c r="G449" s="196" t="s">
        <v>613</v>
      </c>
      <c r="H449" s="197">
        <v>18</v>
      </c>
      <c r="I449" s="198"/>
      <c r="J449" s="199">
        <f>ROUND(I449*H449,2)</f>
        <v>0</v>
      </c>
      <c r="K449" s="195" t="s">
        <v>757</v>
      </c>
      <c r="L449" s="61"/>
      <c r="M449" s="200" t="s">
        <v>23</v>
      </c>
      <c r="N449" s="201" t="s">
        <v>44</v>
      </c>
      <c r="O449" s="42"/>
      <c r="P449" s="202">
        <f>O449*H449</f>
        <v>0</v>
      </c>
      <c r="Q449" s="202">
        <v>8.8319999999999996E-2</v>
      </c>
      <c r="R449" s="202">
        <f>Q449*H449</f>
        <v>1.5897599999999998</v>
      </c>
      <c r="S449" s="202">
        <v>0</v>
      </c>
      <c r="T449" s="203">
        <f>S449*H449</f>
        <v>0</v>
      </c>
      <c r="AR449" s="24" t="s">
        <v>147</v>
      </c>
      <c r="AT449" s="24" t="s">
        <v>142</v>
      </c>
      <c r="AU449" s="24" t="s">
        <v>82</v>
      </c>
      <c r="AY449" s="24" t="s">
        <v>140</v>
      </c>
      <c r="BE449" s="204">
        <f>IF(N449="základní",J449,0)</f>
        <v>0</v>
      </c>
      <c r="BF449" s="204">
        <f>IF(N449="snížená",J449,0)</f>
        <v>0</v>
      </c>
      <c r="BG449" s="204">
        <f>IF(N449="zákl. přenesená",J449,0)</f>
        <v>0</v>
      </c>
      <c r="BH449" s="204">
        <f>IF(N449="sníž. přenesená",J449,0)</f>
        <v>0</v>
      </c>
      <c r="BI449" s="204">
        <f>IF(N449="nulová",J449,0)</f>
        <v>0</v>
      </c>
      <c r="BJ449" s="24" t="s">
        <v>80</v>
      </c>
      <c r="BK449" s="204">
        <f>ROUND(I449*H449,2)</f>
        <v>0</v>
      </c>
      <c r="BL449" s="24" t="s">
        <v>147</v>
      </c>
      <c r="BM449" s="24" t="s">
        <v>1125</v>
      </c>
    </row>
    <row r="450" spans="2:65" s="1" customFormat="1" ht="27">
      <c r="B450" s="41"/>
      <c r="C450" s="63"/>
      <c r="D450" s="207" t="s">
        <v>549</v>
      </c>
      <c r="E450" s="63"/>
      <c r="F450" s="248" t="s">
        <v>759</v>
      </c>
      <c r="G450" s="63"/>
      <c r="H450" s="63"/>
      <c r="I450" s="164"/>
      <c r="J450" s="63"/>
      <c r="K450" s="63"/>
      <c r="L450" s="61"/>
      <c r="M450" s="249"/>
      <c r="N450" s="42"/>
      <c r="O450" s="42"/>
      <c r="P450" s="42"/>
      <c r="Q450" s="42"/>
      <c r="R450" s="42"/>
      <c r="S450" s="42"/>
      <c r="T450" s="78"/>
      <c r="AT450" s="24" t="s">
        <v>549</v>
      </c>
      <c r="AU450" s="24" t="s">
        <v>82</v>
      </c>
    </row>
    <row r="451" spans="2:65" s="1" customFormat="1" ht="16.5" customHeight="1">
      <c r="B451" s="41"/>
      <c r="C451" s="193" t="s">
        <v>578</v>
      </c>
      <c r="D451" s="193" t="s">
        <v>142</v>
      </c>
      <c r="E451" s="194" t="s">
        <v>761</v>
      </c>
      <c r="F451" s="195" t="s">
        <v>762</v>
      </c>
      <c r="G451" s="196" t="s">
        <v>613</v>
      </c>
      <c r="H451" s="197">
        <v>12</v>
      </c>
      <c r="I451" s="198"/>
      <c r="J451" s="199">
        <f>ROUND(I451*H451,2)</f>
        <v>0</v>
      </c>
      <c r="K451" s="195" t="s">
        <v>757</v>
      </c>
      <c r="L451" s="61"/>
      <c r="M451" s="200" t="s">
        <v>23</v>
      </c>
      <c r="N451" s="201" t="s">
        <v>44</v>
      </c>
      <c r="O451" s="42"/>
      <c r="P451" s="202">
        <f>O451*H451</f>
        <v>0</v>
      </c>
      <c r="Q451" s="202">
        <v>0.17663999999999999</v>
      </c>
      <c r="R451" s="202">
        <f>Q451*H451</f>
        <v>2.1196799999999998</v>
      </c>
      <c r="S451" s="202">
        <v>0</v>
      </c>
      <c r="T451" s="203">
        <f>S451*H451</f>
        <v>0</v>
      </c>
      <c r="AR451" s="24" t="s">
        <v>147</v>
      </c>
      <c r="AT451" s="24" t="s">
        <v>142</v>
      </c>
      <c r="AU451" s="24" t="s">
        <v>82</v>
      </c>
      <c r="AY451" s="24" t="s">
        <v>140</v>
      </c>
      <c r="BE451" s="204">
        <f>IF(N451="základní",J451,0)</f>
        <v>0</v>
      </c>
      <c r="BF451" s="204">
        <f>IF(N451="snížená",J451,0)</f>
        <v>0</v>
      </c>
      <c r="BG451" s="204">
        <f>IF(N451="zákl. přenesená",J451,0)</f>
        <v>0</v>
      </c>
      <c r="BH451" s="204">
        <f>IF(N451="sníž. přenesená",J451,0)</f>
        <v>0</v>
      </c>
      <c r="BI451" s="204">
        <f>IF(N451="nulová",J451,0)</f>
        <v>0</v>
      </c>
      <c r="BJ451" s="24" t="s">
        <v>80</v>
      </c>
      <c r="BK451" s="204">
        <f>ROUND(I451*H451,2)</f>
        <v>0</v>
      </c>
      <c r="BL451" s="24" t="s">
        <v>147</v>
      </c>
      <c r="BM451" s="24" t="s">
        <v>1126</v>
      </c>
    </row>
    <row r="452" spans="2:65" s="1" customFormat="1" ht="27">
      <c r="B452" s="41"/>
      <c r="C452" s="63"/>
      <c r="D452" s="207" t="s">
        <v>549</v>
      </c>
      <c r="E452" s="63"/>
      <c r="F452" s="248" t="s">
        <v>759</v>
      </c>
      <c r="G452" s="63"/>
      <c r="H452" s="63"/>
      <c r="I452" s="164"/>
      <c r="J452" s="63"/>
      <c r="K452" s="63"/>
      <c r="L452" s="61"/>
      <c r="M452" s="249"/>
      <c r="N452" s="42"/>
      <c r="O452" s="42"/>
      <c r="P452" s="42"/>
      <c r="Q452" s="42"/>
      <c r="R452" s="42"/>
      <c r="S452" s="42"/>
      <c r="T452" s="78"/>
      <c r="AT452" s="24" t="s">
        <v>549</v>
      </c>
      <c r="AU452" s="24" t="s">
        <v>82</v>
      </c>
    </row>
    <row r="453" spans="2:65" s="1" customFormat="1" ht="16.5" customHeight="1">
      <c r="B453" s="41"/>
      <c r="C453" s="193" t="s">
        <v>584</v>
      </c>
      <c r="D453" s="193" t="s">
        <v>142</v>
      </c>
      <c r="E453" s="194" t="s">
        <v>765</v>
      </c>
      <c r="F453" s="195" t="s">
        <v>766</v>
      </c>
      <c r="G453" s="196" t="s">
        <v>613</v>
      </c>
      <c r="H453" s="197">
        <v>9</v>
      </c>
      <c r="I453" s="198"/>
      <c r="J453" s="199">
        <f>ROUND(I453*H453,2)</f>
        <v>0</v>
      </c>
      <c r="K453" s="195" t="s">
        <v>757</v>
      </c>
      <c r="L453" s="61"/>
      <c r="M453" s="200" t="s">
        <v>23</v>
      </c>
      <c r="N453" s="201" t="s">
        <v>44</v>
      </c>
      <c r="O453" s="42"/>
      <c r="P453" s="202">
        <f>O453*H453</f>
        <v>0</v>
      </c>
      <c r="Q453" s="202">
        <v>0.26495999999999997</v>
      </c>
      <c r="R453" s="202">
        <f>Q453*H453</f>
        <v>2.3846399999999996</v>
      </c>
      <c r="S453" s="202">
        <v>0</v>
      </c>
      <c r="T453" s="203">
        <f>S453*H453</f>
        <v>0</v>
      </c>
      <c r="AR453" s="24" t="s">
        <v>147</v>
      </c>
      <c r="AT453" s="24" t="s">
        <v>142</v>
      </c>
      <c r="AU453" s="24" t="s">
        <v>82</v>
      </c>
      <c r="AY453" s="24" t="s">
        <v>140</v>
      </c>
      <c r="BE453" s="204">
        <f>IF(N453="základní",J453,0)</f>
        <v>0</v>
      </c>
      <c r="BF453" s="204">
        <f>IF(N453="snížená",J453,0)</f>
        <v>0</v>
      </c>
      <c r="BG453" s="204">
        <f>IF(N453="zákl. přenesená",J453,0)</f>
        <v>0</v>
      </c>
      <c r="BH453" s="204">
        <f>IF(N453="sníž. přenesená",J453,0)</f>
        <v>0</v>
      </c>
      <c r="BI453" s="204">
        <f>IF(N453="nulová",J453,0)</f>
        <v>0</v>
      </c>
      <c r="BJ453" s="24" t="s">
        <v>80</v>
      </c>
      <c r="BK453" s="204">
        <f>ROUND(I453*H453,2)</f>
        <v>0</v>
      </c>
      <c r="BL453" s="24" t="s">
        <v>147</v>
      </c>
      <c r="BM453" s="24" t="s">
        <v>1127</v>
      </c>
    </row>
    <row r="454" spans="2:65" s="1" customFormat="1" ht="27">
      <c r="B454" s="41"/>
      <c r="C454" s="63"/>
      <c r="D454" s="207" t="s">
        <v>549</v>
      </c>
      <c r="E454" s="63"/>
      <c r="F454" s="248" t="s">
        <v>759</v>
      </c>
      <c r="G454" s="63"/>
      <c r="H454" s="63"/>
      <c r="I454" s="164"/>
      <c r="J454" s="63"/>
      <c r="K454" s="63"/>
      <c r="L454" s="61"/>
      <c r="M454" s="249"/>
      <c r="N454" s="42"/>
      <c r="O454" s="42"/>
      <c r="P454" s="42"/>
      <c r="Q454" s="42"/>
      <c r="R454" s="42"/>
      <c r="S454" s="42"/>
      <c r="T454" s="78"/>
      <c r="AT454" s="24" t="s">
        <v>549</v>
      </c>
      <c r="AU454" s="24" t="s">
        <v>82</v>
      </c>
    </row>
    <row r="455" spans="2:65" s="1" customFormat="1" ht="25.5" customHeight="1">
      <c r="B455" s="41"/>
      <c r="C455" s="193" t="s">
        <v>588</v>
      </c>
      <c r="D455" s="193" t="s">
        <v>142</v>
      </c>
      <c r="E455" s="194" t="s">
        <v>658</v>
      </c>
      <c r="F455" s="195" t="s">
        <v>659</v>
      </c>
      <c r="G455" s="196" t="s">
        <v>199</v>
      </c>
      <c r="H455" s="197">
        <v>1135.9000000000001</v>
      </c>
      <c r="I455" s="198"/>
      <c r="J455" s="199">
        <f>ROUND(I455*H455,2)</f>
        <v>0</v>
      </c>
      <c r="K455" s="195" t="s">
        <v>23</v>
      </c>
      <c r="L455" s="61"/>
      <c r="M455" s="200" t="s">
        <v>23</v>
      </c>
      <c r="N455" s="201" t="s">
        <v>44</v>
      </c>
      <c r="O455" s="42"/>
      <c r="P455" s="202">
        <f>O455*H455</f>
        <v>0</v>
      </c>
      <c r="Q455" s="202">
        <v>1.0000000000000001E-5</v>
      </c>
      <c r="R455" s="202">
        <f>Q455*H455</f>
        <v>1.1359000000000001E-2</v>
      </c>
      <c r="S455" s="202">
        <v>0</v>
      </c>
      <c r="T455" s="203">
        <f>S455*H455</f>
        <v>0</v>
      </c>
      <c r="AR455" s="24" t="s">
        <v>147</v>
      </c>
      <c r="AT455" s="24" t="s">
        <v>142</v>
      </c>
      <c r="AU455" s="24" t="s">
        <v>82</v>
      </c>
      <c r="AY455" s="24" t="s">
        <v>140</v>
      </c>
      <c r="BE455" s="204">
        <f>IF(N455="základní",J455,0)</f>
        <v>0</v>
      </c>
      <c r="BF455" s="204">
        <f>IF(N455="snížená",J455,0)</f>
        <v>0</v>
      </c>
      <c r="BG455" s="204">
        <f>IF(N455="zákl. přenesená",J455,0)</f>
        <v>0</v>
      </c>
      <c r="BH455" s="204">
        <f>IF(N455="sníž. přenesená",J455,0)</f>
        <v>0</v>
      </c>
      <c r="BI455" s="204">
        <f>IF(N455="nulová",J455,0)</f>
        <v>0</v>
      </c>
      <c r="BJ455" s="24" t="s">
        <v>80</v>
      </c>
      <c r="BK455" s="204">
        <f>ROUND(I455*H455,2)</f>
        <v>0</v>
      </c>
      <c r="BL455" s="24" t="s">
        <v>147</v>
      </c>
      <c r="BM455" s="24" t="s">
        <v>1128</v>
      </c>
    </row>
    <row r="456" spans="2:65" s="1" customFormat="1" ht="27">
      <c r="B456" s="41"/>
      <c r="C456" s="63"/>
      <c r="D456" s="207" t="s">
        <v>549</v>
      </c>
      <c r="E456" s="63"/>
      <c r="F456" s="248" t="s">
        <v>661</v>
      </c>
      <c r="G456" s="63"/>
      <c r="H456" s="63"/>
      <c r="I456" s="164"/>
      <c r="J456" s="63"/>
      <c r="K456" s="63"/>
      <c r="L456" s="61"/>
      <c r="M456" s="249"/>
      <c r="N456" s="42"/>
      <c r="O456" s="42"/>
      <c r="P456" s="42"/>
      <c r="Q456" s="42"/>
      <c r="R456" s="42"/>
      <c r="S456" s="42"/>
      <c r="T456" s="78"/>
      <c r="AT456" s="24" t="s">
        <v>549</v>
      </c>
      <c r="AU456" s="24" t="s">
        <v>82</v>
      </c>
    </row>
    <row r="457" spans="2:65" s="1" customFormat="1" ht="16.5" customHeight="1">
      <c r="B457" s="41"/>
      <c r="C457" s="238" t="s">
        <v>592</v>
      </c>
      <c r="D457" s="238" t="s">
        <v>494</v>
      </c>
      <c r="E457" s="239" t="s">
        <v>663</v>
      </c>
      <c r="F457" s="240" t="s">
        <v>664</v>
      </c>
      <c r="G457" s="241" t="s">
        <v>613</v>
      </c>
      <c r="H457" s="242">
        <v>230</v>
      </c>
      <c r="I457" s="243"/>
      <c r="J457" s="244">
        <f>ROUND(I457*H457,2)</f>
        <v>0</v>
      </c>
      <c r="K457" s="240" t="s">
        <v>164</v>
      </c>
      <c r="L457" s="245"/>
      <c r="M457" s="246" t="s">
        <v>23</v>
      </c>
      <c r="N457" s="247" t="s">
        <v>44</v>
      </c>
      <c r="O457" s="42"/>
      <c r="P457" s="202">
        <f>O457*H457</f>
        <v>0</v>
      </c>
      <c r="Q457" s="202">
        <v>2.4799999999999999E-2</v>
      </c>
      <c r="R457" s="202">
        <f>Q457*H457</f>
        <v>5.7039999999999997</v>
      </c>
      <c r="S457" s="202">
        <v>0</v>
      </c>
      <c r="T457" s="203">
        <f>S457*H457</f>
        <v>0</v>
      </c>
      <c r="AR457" s="24" t="s">
        <v>191</v>
      </c>
      <c r="AT457" s="24" t="s">
        <v>494</v>
      </c>
      <c r="AU457" s="24" t="s">
        <v>82</v>
      </c>
      <c r="AY457" s="24" t="s">
        <v>140</v>
      </c>
      <c r="BE457" s="204">
        <f>IF(N457="základní",J457,0)</f>
        <v>0</v>
      </c>
      <c r="BF457" s="204">
        <f>IF(N457="snížená",J457,0)</f>
        <v>0</v>
      </c>
      <c r="BG457" s="204">
        <f>IF(N457="zákl. přenesená",J457,0)</f>
        <v>0</v>
      </c>
      <c r="BH457" s="204">
        <f>IF(N457="sníž. přenesená",J457,0)</f>
        <v>0</v>
      </c>
      <c r="BI457" s="204">
        <f>IF(N457="nulová",J457,0)</f>
        <v>0</v>
      </c>
      <c r="BJ457" s="24" t="s">
        <v>80</v>
      </c>
      <c r="BK457" s="204">
        <f>ROUND(I457*H457,2)</f>
        <v>0</v>
      </c>
      <c r="BL457" s="24" t="s">
        <v>147</v>
      </c>
      <c r="BM457" s="24" t="s">
        <v>1129</v>
      </c>
    </row>
    <row r="458" spans="2:65" s="1" customFormat="1" ht="25.5" customHeight="1">
      <c r="B458" s="41"/>
      <c r="C458" s="193" t="s">
        <v>596</v>
      </c>
      <c r="D458" s="193" t="s">
        <v>142</v>
      </c>
      <c r="E458" s="194" t="s">
        <v>667</v>
      </c>
      <c r="F458" s="195" t="s">
        <v>668</v>
      </c>
      <c r="G458" s="196" t="s">
        <v>199</v>
      </c>
      <c r="H458" s="197">
        <v>31.5</v>
      </c>
      <c r="I458" s="198"/>
      <c r="J458" s="199">
        <f>ROUND(I458*H458,2)</f>
        <v>0</v>
      </c>
      <c r="K458" s="195" t="s">
        <v>164</v>
      </c>
      <c r="L458" s="61"/>
      <c r="M458" s="200" t="s">
        <v>23</v>
      </c>
      <c r="N458" s="201" t="s">
        <v>44</v>
      </c>
      <c r="O458" s="42"/>
      <c r="P458" s="202">
        <f>O458*H458</f>
        <v>0</v>
      </c>
      <c r="Q458" s="202">
        <v>1.0000000000000001E-5</v>
      </c>
      <c r="R458" s="202">
        <f>Q458*H458</f>
        <v>3.1500000000000001E-4</v>
      </c>
      <c r="S458" s="202">
        <v>0</v>
      </c>
      <c r="T458" s="203">
        <f>S458*H458</f>
        <v>0</v>
      </c>
      <c r="AR458" s="24" t="s">
        <v>147</v>
      </c>
      <c r="AT458" s="24" t="s">
        <v>142</v>
      </c>
      <c r="AU458" s="24" t="s">
        <v>82</v>
      </c>
      <c r="AY458" s="24" t="s">
        <v>140</v>
      </c>
      <c r="BE458" s="204">
        <f>IF(N458="základní",J458,0)</f>
        <v>0</v>
      </c>
      <c r="BF458" s="204">
        <f>IF(N458="snížená",J458,0)</f>
        <v>0</v>
      </c>
      <c r="BG458" s="204">
        <f>IF(N458="zákl. přenesená",J458,0)</f>
        <v>0</v>
      </c>
      <c r="BH458" s="204">
        <f>IF(N458="sníž. přenesená",J458,0)</f>
        <v>0</v>
      </c>
      <c r="BI458" s="204">
        <f>IF(N458="nulová",J458,0)</f>
        <v>0</v>
      </c>
      <c r="BJ458" s="24" t="s">
        <v>80</v>
      </c>
      <c r="BK458" s="204">
        <f>ROUND(I458*H458,2)</f>
        <v>0</v>
      </c>
      <c r="BL458" s="24" t="s">
        <v>147</v>
      </c>
      <c r="BM458" s="24" t="s">
        <v>1130</v>
      </c>
    </row>
    <row r="459" spans="2:65" s="1" customFormat="1" ht="27">
      <c r="B459" s="41"/>
      <c r="C459" s="63"/>
      <c r="D459" s="207" t="s">
        <v>549</v>
      </c>
      <c r="E459" s="63"/>
      <c r="F459" s="248" t="s">
        <v>670</v>
      </c>
      <c r="G459" s="63"/>
      <c r="H459" s="63"/>
      <c r="I459" s="164"/>
      <c r="J459" s="63"/>
      <c r="K459" s="63"/>
      <c r="L459" s="61"/>
      <c r="M459" s="249"/>
      <c r="N459" s="42"/>
      <c r="O459" s="42"/>
      <c r="P459" s="42"/>
      <c r="Q459" s="42"/>
      <c r="R459" s="42"/>
      <c r="S459" s="42"/>
      <c r="T459" s="78"/>
      <c r="AT459" s="24" t="s">
        <v>549</v>
      </c>
      <c r="AU459" s="24" t="s">
        <v>82</v>
      </c>
    </row>
    <row r="460" spans="2:65" s="1" customFormat="1" ht="16.5" customHeight="1">
      <c r="B460" s="41"/>
      <c r="C460" s="238" t="s">
        <v>605</v>
      </c>
      <c r="D460" s="238" t="s">
        <v>494</v>
      </c>
      <c r="E460" s="239" t="s">
        <v>672</v>
      </c>
      <c r="F460" s="240" t="s">
        <v>673</v>
      </c>
      <c r="G460" s="241" t="s">
        <v>613</v>
      </c>
      <c r="H460" s="242">
        <v>7</v>
      </c>
      <c r="I460" s="243"/>
      <c r="J460" s="244">
        <f>ROUND(I460*H460,2)</f>
        <v>0</v>
      </c>
      <c r="K460" s="240" t="s">
        <v>164</v>
      </c>
      <c r="L460" s="245"/>
      <c r="M460" s="246" t="s">
        <v>23</v>
      </c>
      <c r="N460" s="247" t="s">
        <v>44</v>
      </c>
      <c r="O460" s="42"/>
      <c r="P460" s="202">
        <f>O460*H460</f>
        <v>0</v>
      </c>
      <c r="Q460" s="202">
        <v>3.1940000000000003E-2</v>
      </c>
      <c r="R460" s="202">
        <f>Q460*H460</f>
        <v>0.22358000000000003</v>
      </c>
      <c r="S460" s="202">
        <v>0</v>
      </c>
      <c r="T460" s="203">
        <f>S460*H460</f>
        <v>0</v>
      </c>
      <c r="AR460" s="24" t="s">
        <v>191</v>
      </c>
      <c r="AT460" s="24" t="s">
        <v>494</v>
      </c>
      <c r="AU460" s="24" t="s">
        <v>82</v>
      </c>
      <c r="AY460" s="24" t="s">
        <v>140</v>
      </c>
      <c r="BE460" s="204">
        <f>IF(N460="základní",J460,0)</f>
        <v>0</v>
      </c>
      <c r="BF460" s="204">
        <f>IF(N460="snížená",J460,0)</f>
        <v>0</v>
      </c>
      <c r="BG460" s="204">
        <f>IF(N460="zákl. přenesená",J460,0)</f>
        <v>0</v>
      </c>
      <c r="BH460" s="204">
        <f>IF(N460="sníž. přenesená",J460,0)</f>
        <v>0</v>
      </c>
      <c r="BI460" s="204">
        <f>IF(N460="nulová",J460,0)</f>
        <v>0</v>
      </c>
      <c r="BJ460" s="24" t="s">
        <v>80</v>
      </c>
      <c r="BK460" s="204">
        <f>ROUND(I460*H460,2)</f>
        <v>0</v>
      </c>
      <c r="BL460" s="24" t="s">
        <v>147</v>
      </c>
      <c r="BM460" s="24" t="s">
        <v>1131</v>
      </c>
    </row>
    <row r="461" spans="2:65" s="1" customFormat="1" ht="16.5" customHeight="1">
      <c r="B461" s="41"/>
      <c r="C461" s="193" t="s">
        <v>610</v>
      </c>
      <c r="D461" s="193" t="s">
        <v>142</v>
      </c>
      <c r="E461" s="194" t="s">
        <v>704</v>
      </c>
      <c r="F461" s="195" t="s">
        <v>705</v>
      </c>
      <c r="G461" s="196" t="s">
        <v>613</v>
      </c>
      <c r="H461" s="197">
        <v>3</v>
      </c>
      <c r="I461" s="198"/>
      <c r="J461" s="199">
        <f>ROUND(I461*H461,2)</f>
        <v>0</v>
      </c>
      <c r="K461" s="195" t="s">
        <v>164</v>
      </c>
      <c r="L461" s="61"/>
      <c r="M461" s="200" t="s">
        <v>23</v>
      </c>
      <c r="N461" s="201" t="s">
        <v>44</v>
      </c>
      <c r="O461" s="42"/>
      <c r="P461" s="202">
        <f>O461*H461</f>
        <v>0</v>
      </c>
      <c r="Q461" s="202">
        <v>3.15E-2</v>
      </c>
      <c r="R461" s="202">
        <f>Q461*H461</f>
        <v>9.4500000000000001E-2</v>
      </c>
      <c r="S461" s="202">
        <v>0</v>
      </c>
      <c r="T461" s="203">
        <f>S461*H461</f>
        <v>0</v>
      </c>
      <c r="AR461" s="24" t="s">
        <v>147</v>
      </c>
      <c r="AT461" s="24" t="s">
        <v>142</v>
      </c>
      <c r="AU461" s="24" t="s">
        <v>82</v>
      </c>
      <c r="AY461" s="24" t="s">
        <v>140</v>
      </c>
      <c r="BE461" s="204">
        <f>IF(N461="základní",J461,0)</f>
        <v>0</v>
      </c>
      <c r="BF461" s="204">
        <f>IF(N461="snížená",J461,0)</f>
        <v>0</v>
      </c>
      <c r="BG461" s="204">
        <f>IF(N461="zákl. přenesená",J461,0)</f>
        <v>0</v>
      </c>
      <c r="BH461" s="204">
        <f>IF(N461="sníž. přenesená",J461,0)</f>
        <v>0</v>
      </c>
      <c r="BI461" s="204">
        <f>IF(N461="nulová",J461,0)</f>
        <v>0</v>
      </c>
      <c r="BJ461" s="24" t="s">
        <v>80</v>
      </c>
      <c r="BK461" s="204">
        <f>ROUND(I461*H461,2)</f>
        <v>0</v>
      </c>
      <c r="BL461" s="24" t="s">
        <v>147</v>
      </c>
      <c r="BM461" s="24" t="s">
        <v>1132</v>
      </c>
    </row>
    <row r="462" spans="2:65" s="1" customFormat="1" ht="16.5" customHeight="1">
      <c r="B462" s="41"/>
      <c r="C462" s="193" t="s">
        <v>616</v>
      </c>
      <c r="D462" s="193" t="s">
        <v>142</v>
      </c>
      <c r="E462" s="194" t="s">
        <v>708</v>
      </c>
      <c r="F462" s="195" t="s">
        <v>709</v>
      </c>
      <c r="G462" s="196" t="s">
        <v>199</v>
      </c>
      <c r="H462" s="197">
        <v>1167.4000000000001</v>
      </c>
      <c r="I462" s="198"/>
      <c r="J462" s="199">
        <f>ROUND(I462*H462,2)</f>
        <v>0</v>
      </c>
      <c r="K462" s="195" t="s">
        <v>757</v>
      </c>
      <c r="L462" s="61"/>
      <c r="M462" s="200" t="s">
        <v>23</v>
      </c>
      <c r="N462" s="201" t="s">
        <v>44</v>
      </c>
      <c r="O462" s="42"/>
      <c r="P462" s="202">
        <f>O462*H462</f>
        <v>0</v>
      </c>
      <c r="Q462" s="202">
        <v>0</v>
      </c>
      <c r="R462" s="202">
        <f>Q462*H462</f>
        <v>0</v>
      </c>
      <c r="S462" s="202">
        <v>0</v>
      </c>
      <c r="T462" s="203">
        <f>S462*H462</f>
        <v>0</v>
      </c>
      <c r="AR462" s="24" t="s">
        <v>147</v>
      </c>
      <c r="AT462" s="24" t="s">
        <v>142</v>
      </c>
      <c r="AU462" s="24" t="s">
        <v>82</v>
      </c>
      <c r="AY462" s="24" t="s">
        <v>140</v>
      </c>
      <c r="BE462" s="204">
        <f>IF(N462="základní",J462,0)</f>
        <v>0</v>
      </c>
      <c r="BF462" s="204">
        <f>IF(N462="snížená",J462,0)</f>
        <v>0</v>
      </c>
      <c r="BG462" s="204">
        <f>IF(N462="zákl. přenesená",J462,0)</f>
        <v>0</v>
      </c>
      <c r="BH462" s="204">
        <f>IF(N462="sníž. přenesená",J462,0)</f>
        <v>0</v>
      </c>
      <c r="BI462" s="204">
        <f>IF(N462="nulová",J462,0)</f>
        <v>0</v>
      </c>
      <c r="BJ462" s="24" t="s">
        <v>80</v>
      </c>
      <c r="BK462" s="204">
        <f>ROUND(I462*H462,2)</f>
        <v>0</v>
      </c>
      <c r="BL462" s="24" t="s">
        <v>147</v>
      </c>
      <c r="BM462" s="24" t="s">
        <v>1133</v>
      </c>
    </row>
    <row r="463" spans="2:65" s="1" customFormat="1" ht="27">
      <c r="B463" s="41"/>
      <c r="C463" s="63"/>
      <c r="D463" s="207" t="s">
        <v>549</v>
      </c>
      <c r="E463" s="63"/>
      <c r="F463" s="248" t="s">
        <v>711</v>
      </c>
      <c r="G463" s="63"/>
      <c r="H463" s="63"/>
      <c r="I463" s="164"/>
      <c r="J463" s="63"/>
      <c r="K463" s="63"/>
      <c r="L463" s="61"/>
      <c r="M463" s="249"/>
      <c r="N463" s="42"/>
      <c r="O463" s="42"/>
      <c r="P463" s="42"/>
      <c r="Q463" s="42"/>
      <c r="R463" s="42"/>
      <c r="S463" s="42"/>
      <c r="T463" s="78"/>
      <c r="AT463" s="24" t="s">
        <v>549</v>
      </c>
      <c r="AU463" s="24" t="s">
        <v>82</v>
      </c>
    </row>
    <row r="464" spans="2:65" s="12" customFormat="1" ht="13.5">
      <c r="B464" s="216"/>
      <c r="C464" s="217"/>
      <c r="D464" s="207" t="s">
        <v>149</v>
      </c>
      <c r="E464" s="218" t="s">
        <v>23</v>
      </c>
      <c r="F464" s="219" t="s">
        <v>1089</v>
      </c>
      <c r="G464" s="217"/>
      <c r="H464" s="220">
        <v>1167.4000000000001</v>
      </c>
      <c r="I464" s="221"/>
      <c r="J464" s="217"/>
      <c r="K464" s="217"/>
      <c r="L464" s="222"/>
      <c r="M464" s="223"/>
      <c r="N464" s="224"/>
      <c r="O464" s="224"/>
      <c r="P464" s="224"/>
      <c r="Q464" s="224"/>
      <c r="R464" s="224"/>
      <c r="S464" s="224"/>
      <c r="T464" s="225"/>
      <c r="AT464" s="226" t="s">
        <v>149</v>
      </c>
      <c r="AU464" s="226" t="s">
        <v>82</v>
      </c>
      <c r="AV464" s="12" t="s">
        <v>82</v>
      </c>
      <c r="AW464" s="12" t="s">
        <v>36</v>
      </c>
      <c r="AX464" s="12" t="s">
        <v>80</v>
      </c>
      <c r="AY464" s="226" t="s">
        <v>140</v>
      </c>
    </row>
    <row r="465" spans="2:65" s="1" customFormat="1" ht="16.5" customHeight="1">
      <c r="B465" s="41"/>
      <c r="C465" s="193" t="s">
        <v>620</v>
      </c>
      <c r="D465" s="193" t="s">
        <v>142</v>
      </c>
      <c r="E465" s="194" t="s">
        <v>717</v>
      </c>
      <c r="F465" s="195" t="s">
        <v>718</v>
      </c>
      <c r="G465" s="196" t="s">
        <v>613</v>
      </c>
      <c r="H465" s="197">
        <v>66</v>
      </c>
      <c r="I465" s="198"/>
      <c r="J465" s="199">
        <f>ROUND(I465*H465,2)</f>
        <v>0</v>
      </c>
      <c r="K465" s="195" t="s">
        <v>164</v>
      </c>
      <c r="L465" s="61"/>
      <c r="M465" s="200" t="s">
        <v>23</v>
      </c>
      <c r="N465" s="201" t="s">
        <v>44</v>
      </c>
      <c r="O465" s="42"/>
      <c r="P465" s="202">
        <f>O465*H465</f>
        <v>0</v>
      </c>
      <c r="Q465" s="202">
        <v>3.7240000000000002E-2</v>
      </c>
      <c r="R465" s="202">
        <f>Q465*H465</f>
        <v>2.45784</v>
      </c>
      <c r="S465" s="202">
        <v>0</v>
      </c>
      <c r="T465" s="203">
        <f>S465*H465</f>
        <v>0</v>
      </c>
      <c r="AR465" s="24" t="s">
        <v>147</v>
      </c>
      <c r="AT465" s="24" t="s">
        <v>142</v>
      </c>
      <c r="AU465" s="24" t="s">
        <v>82</v>
      </c>
      <c r="AY465" s="24" t="s">
        <v>140</v>
      </c>
      <c r="BE465" s="204">
        <f>IF(N465="základní",J465,0)</f>
        <v>0</v>
      </c>
      <c r="BF465" s="204">
        <f>IF(N465="snížená",J465,0)</f>
        <v>0</v>
      </c>
      <c r="BG465" s="204">
        <f>IF(N465="zákl. přenesená",J465,0)</f>
        <v>0</v>
      </c>
      <c r="BH465" s="204">
        <f>IF(N465="sníž. přenesená",J465,0)</f>
        <v>0</v>
      </c>
      <c r="BI465" s="204">
        <f>IF(N465="nulová",J465,0)</f>
        <v>0</v>
      </c>
      <c r="BJ465" s="24" t="s">
        <v>80</v>
      </c>
      <c r="BK465" s="204">
        <f>ROUND(I465*H465,2)</f>
        <v>0</v>
      </c>
      <c r="BL465" s="24" t="s">
        <v>147</v>
      </c>
      <c r="BM465" s="24" t="s">
        <v>1134</v>
      </c>
    </row>
    <row r="466" spans="2:65" s="1" customFormat="1" ht="27">
      <c r="B466" s="41"/>
      <c r="C466" s="63"/>
      <c r="D466" s="207" t="s">
        <v>549</v>
      </c>
      <c r="E466" s="63"/>
      <c r="F466" s="248" t="s">
        <v>720</v>
      </c>
      <c r="G466" s="63"/>
      <c r="H466" s="63"/>
      <c r="I466" s="164"/>
      <c r="J466" s="63"/>
      <c r="K466" s="63"/>
      <c r="L466" s="61"/>
      <c r="M466" s="249"/>
      <c r="N466" s="42"/>
      <c r="O466" s="42"/>
      <c r="P466" s="42"/>
      <c r="Q466" s="42"/>
      <c r="R466" s="42"/>
      <c r="S466" s="42"/>
      <c r="T466" s="78"/>
      <c r="AT466" s="24" t="s">
        <v>549</v>
      </c>
      <c r="AU466" s="24" t="s">
        <v>82</v>
      </c>
    </row>
    <row r="467" spans="2:65" s="1" customFormat="1" ht="16.5" customHeight="1">
      <c r="B467" s="41"/>
      <c r="C467" s="193" t="s">
        <v>624</v>
      </c>
      <c r="D467" s="193" t="s">
        <v>142</v>
      </c>
      <c r="E467" s="194" t="s">
        <v>769</v>
      </c>
      <c r="F467" s="195" t="s">
        <v>770</v>
      </c>
      <c r="G467" s="196" t="s">
        <v>613</v>
      </c>
      <c r="H467" s="197">
        <v>76</v>
      </c>
      <c r="I467" s="198"/>
      <c r="J467" s="199">
        <f>ROUND(I467*H467,2)</f>
        <v>0</v>
      </c>
      <c r="K467" s="195" t="s">
        <v>146</v>
      </c>
      <c r="L467" s="61"/>
      <c r="M467" s="200" t="s">
        <v>23</v>
      </c>
      <c r="N467" s="201" t="s">
        <v>44</v>
      </c>
      <c r="O467" s="42"/>
      <c r="P467" s="202">
        <f>O467*H467</f>
        <v>0</v>
      </c>
      <c r="Q467" s="202">
        <v>9.1800000000000007E-3</v>
      </c>
      <c r="R467" s="202">
        <f>Q467*H467</f>
        <v>0.69768000000000008</v>
      </c>
      <c r="S467" s="202">
        <v>0</v>
      </c>
      <c r="T467" s="203">
        <f>S467*H467</f>
        <v>0</v>
      </c>
      <c r="AR467" s="24" t="s">
        <v>147</v>
      </c>
      <c r="AT467" s="24" t="s">
        <v>142</v>
      </c>
      <c r="AU467" s="24" t="s">
        <v>82</v>
      </c>
      <c r="AY467" s="24" t="s">
        <v>140</v>
      </c>
      <c r="BE467" s="204">
        <f>IF(N467="základní",J467,0)</f>
        <v>0</v>
      </c>
      <c r="BF467" s="204">
        <f>IF(N467="snížená",J467,0)</f>
        <v>0</v>
      </c>
      <c r="BG467" s="204">
        <f>IF(N467="zákl. přenesená",J467,0)</f>
        <v>0</v>
      </c>
      <c r="BH467" s="204">
        <f>IF(N467="sníž. přenesená",J467,0)</f>
        <v>0</v>
      </c>
      <c r="BI467" s="204">
        <f>IF(N467="nulová",J467,0)</f>
        <v>0</v>
      </c>
      <c r="BJ467" s="24" t="s">
        <v>80</v>
      </c>
      <c r="BK467" s="204">
        <f>ROUND(I467*H467,2)</f>
        <v>0</v>
      </c>
      <c r="BL467" s="24" t="s">
        <v>147</v>
      </c>
      <c r="BM467" s="24" t="s">
        <v>1135</v>
      </c>
    </row>
    <row r="468" spans="2:65" s="1" customFormat="1" ht="27">
      <c r="B468" s="41"/>
      <c r="C468" s="63"/>
      <c r="D468" s="207" t="s">
        <v>549</v>
      </c>
      <c r="E468" s="63"/>
      <c r="F468" s="248" t="s">
        <v>772</v>
      </c>
      <c r="G468" s="63"/>
      <c r="H468" s="63"/>
      <c r="I468" s="164"/>
      <c r="J468" s="63"/>
      <c r="K468" s="63"/>
      <c r="L468" s="61"/>
      <c r="M468" s="249"/>
      <c r="N468" s="42"/>
      <c r="O468" s="42"/>
      <c r="P468" s="42"/>
      <c r="Q468" s="42"/>
      <c r="R468" s="42"/>
      <c r="S468" s="42"/>
      <c r="T468" s="78"/>
      <c r="AT468" s="24" t="s">
        <v>549</v>
      </c>
      <c r="AU468" s="24" t="s">
        <v>82</v>
      </c>
    </row>
    <row r="469" spans="2:65" s="1" customFormat="1" ht="16.5" customHeight="1">
      <c r="B469" s="41"/>
      <c r="C469" s="238" t="s">
        <v>628</v>
      </c>
      <c r="D469" s="238" t="s">
        <v>494</v>
      </c>
      <c r="E469" s="239" t="s">
        <v>774</v>
      </c>
      <c r="F469" s="240" t="s">
        <v>775</v>
      </c>
      <c r="G469" s="241" t="s">
        <v>613</v>
      </c>
      <c r="H469" s="242">
        <v>27</v>
      </c>
      <c r="I469" s="243"/>
      <c r="J469" s="244">
        <f t="shared" ref="J469:J474" si="0">ROUND(I469*H469,2)</f>
        <v>0</v>
      </c>
      <c r="K469" s="240" t="s">
        <v>146</v>
      </c>
      <c r="L469" s="245"/>
      <c r="M469" s="246" t="s">
        <v>23</v>
      </c>
      <c r="N469" s="247" t="s">
        <v>44</v>
      </c>
      <c r="O469" s="42"/>
      <c r="P469" s="202">
        <f t="shared" ref="P469:P474" si="1">O469*H469</f>
        <v>0</v>
      </c>
      <c r="Q469" s="202">
        <v>0.185</v>
      </c>
      <c r="R469" s="202">
        <f t="shared" ref="R469:R474" si="2">Q469*H469</f>
        <v>4.9950000000000001</v>
      </c>
      <c r="S469" s="202">
        <v>0</v>
      </c>
      <c r="T469" s="203">
        <f t="shared" ref="T469:T474" si="3">S469*H469</f>
        <v>0</v>
      </c>
      <c r="AR469" s="24" t="s">
        <v>191</v>
      </c>
      <c r="AT469" s="24" t="s">
        <v>494</v>
      </c>
      <c r="AU469" s="24" t="s">
        <v>82</v>
      </c>
      <c r="AY469" s="24" t="s">
        <v>140</v>
      </c>
      <c r="BE469" s="204">
        <f t="shared" ref="BE469:BE474" si="4">IF(N469="základní",J469,0)</f>
        <v>0</v>
      </c>
      <c r="BF469" s="204">
        <f t="shared" ref="BF469:BF474" si="5">IF(N469="snížená",J469,0)</f>
        <v>0</v>
      </c>
      <c r="BG469" s="204">
        <f t="shared" ref="BG469:BG474" si="6">IF(N469="zákl. přenesená",J469,0)</f>
        <v>0</v>
      </c>
      <c r="BH469" s="204">
        <f t="shared" ref="BH469:BH474" si="7">IF(N469="sníž. přenesená",J469,0)</f>
        <v>0</v>
      </c>
      <c r="BI469" s="204">
        <f t="shared" ref="BI469:BI474" si="8">IF(N469="nulová",J469,0)</f>
        <v>0</v>
      </c>
      <c r="BJ469" s="24" t="s">
        <v>80</v>
      </c>
      <c r="BK469" s="204">
        <f t="shared" ref="BK469:BK474" si="9">ROUND(I469*H469,2)</f>
        <v>0</v>
      </c>
      <c r="BL469" s="24" t="s">
        <v>147</v>
      </c>
      <c r="BM469" s="24" t="s">
        <v>1136</v>
      </c>
    </row>
    <row r="470" spans="2:65" s="1" customFormat="1" ht="16.5" customHeight="1">
      <c r="B470" s="41"/>
      <c r="C470" s="238" t="s">
        <v>632</v>
      </c>
      <c r="D470" s="238" t="s">
        <v>494</v>
      </c>
      <c r="E470" s="239" t="s">
        <v>778</v>
      </c>
      <c r="F470" s="240" t="s">
        <v>779</v>
      </c>
      <c r="G470" s="241" t="s">
        <v>613</v>
      </c>
      <c r="H470" s="242">
        <v>49</v>
      </c>
      <c r="I470" s="243"/>
      <c r="J470" s="244">
        <f t="shared" si="0"/>
        <v>0</v>
      </c>
      <c r="K470" s="240" t="s">
        <v>146</v>
      </c>
      <c r="L470" s="245"/>
      <c r="M470" s="246" t="s">
        <v>23</v>
      </c>
      <c r="N470" s="247" t="s">
        <v>44</v>
      </c>
      <c r="O470" s="42"/>
      <c r="P470" s="202">
        <f t="shared" si="1"/>
        <v>0</v>
      </c>
      <c r="Q470" s="202">
        <v>0.37</v>
      </c>
      <c r="R470" s="202">
        <f t="shared" si="2"/>
        <v>18.13</v>
      </c>
      <c r="S470" s="202">
        <v>0</v>
      </c>
      <c r="T470" s="203">
        <f t="shared" si="3"/>
        <v>0</v>
      </c>
      <c r="AR470" s="24" t="s">
        <v>191</v>
      </c>
      <c r="AT470" s="24" t="s">
        <v>494</v>
      </c>
      <c r="AU470" s="24" t="s">
        <v>82</v>
      </c>
      <c r="AY470" s="24" t="s">
        <v>140</v>
      </c>
      <c r="BE470" s="204">
        <f t="shared" si="4"/>
        <v>0</v>
      </c>
      <c r="BF470" s="204">
        <f t="shared" si="5"/>
        <v>0</v>
      </c>
      <c r="BG470" s="204">
        <f t="shared" si="6"/>
        <v>0</v>
      </c>
      <c r="BH470" s="204">
        <f t="shared" si="7"/>
        <v>0</v>
      </c>
      <c r="BI470" s="204">
        <f t="shared" si="8"/>
        <v>0</v>
      </c>
      <c r="BJ470" s="24" t="s">
        <v>80</v>
      </c>
      <c r="BK470" s="204">
        <f t="shared" si="9"/>
        <v>0</v>
      </c>
      <c r="BL470" s="24" t="s">
        <v>147</v>
      </c>
      <c r="BM470" s="24" t="s">
        <v>1137</v>
      </c>
    </row>
    <row r="471" spans="2:65" s="1" customFormat="1" ht="16.5" customHeight="1">
      <c r="B471" s="41"/>
      <c r="C471" s="193" t="s">
        <v>636</v>
      </c>
      <c r="D471" s="193" t="s">
        <v>142</v>
      </c>
      <c r="E471" s="194" t="s">
        <v>782</v>
      </c>
      <c r="F471" s="195" t="s">
        <v>783</v>
      </c>
      <c r="G471" s="196" t="s">
        <v>613</v>
      </c>
      <c r="H471" s="197">
        <v>40</v>
      </c>
      <c r="I471" s="198"/>
      <c r="J471" s="199">
        <f t="shared" si="0"/>
        <v>0</v>
      </c>
      <c r="K471" s="195" t="s">
        <v>146</v>
      </c>
      <c r="L471" s="61"/>
      <c r="M471" s="200" t="s">
        <v>23</v>
      </c>
      <c r="N471" s="201" t="s">
        <v>44</v>
      </c>
      <c r="O471" s="42"/>
      <c r="P471" s="202">
        <f t="shared" si="1"/>
        <v>0</v>
      </c>
      <c r="Q471" s="202">
        <v>1.1469999999999999E-2</v>
      </c>
      <c r="R471" s="202">
        <f t="shared" si="2"/>
        <v>0.45879999999999999</v>
      </c>
      <c r="S471" s="202">
        <v>0</v>
      </c>
      <c r="T471" s="203">
        <f t="shared" si="3"/>
        <v>0</v>
      </c>
      <c r="AR471" s="24" t="s">
        <v>147</v>
      </c>
      <c r="AT471" s="24" t="s">
        <v>142</v>
      </c>
      <c r="AU471" s="24" t="s">
        <v>82</v>
      </c>
      <c r="AY471" s="24" t="s">
        <v>140</v>
      </c>
      <c r="BE471" s="204">
        <f t="shared" si="4"/>
        <v>0</v>
      </c>
      <c r="BF471" s="204">
        <f t="shared" si="5"/>
        <v>0</v>
      </c>
      <c r="BG471" s="204">
        <f t="shared" si="6"/>
        <v>0</v>
      </c>
      <c r="BH471" s="204">
        <f t="shared" si="7"/>
        <v>0</v>
      </c>
      <c r="BI471" s="204">
        <f t="shared" si="8"/>
        <v>0</v>
      </c>
      <c r="BJ471" s="24" t="s">
        <v>80</v>
      </c>
      <c r="BK471" s="204">
        <f t="shared" si="9"/>
        <v>0</v>
      </c>
      <c r="BL471" s="24" t="s">
        <v>147</v>
      </c>
      <c r="BM471" s="24" t="s">
        <v>1138</v>
      </c>
    </row>
    <row r="472" spans="2:65" s="1" customFormat="1" ht="16.5" customHeight="1">
      <c r="B472" s="41"/>
      <c r="C472" s="238" t="s">
        <v>640</v>
      </c>
      <c r="D472" s="238" t="s">
        <v>494</v>
      </c>
      <c r="E472" s="239" t="s">
        <v>786</v>
      </c>
      <c r="F472" s="240" t="s">
        <v>787</v>
      </c>
      <c r="G472" s="241" t="s">
        <v>613</v>
      </c>
      <c r="H472" s="242">
        <v>40</v>
      </c>
      <c r="I472" s="243"/>
      <c r="J472" s="244">
        <f t="shared" si="0"/>
        <v>0</v>
      </c>
      <c r="K472" s="240" t="s">
        <v>164</v>
      </c>
      <c r="L472" s="245"/>
      <c r="M472" s="246" t="s">
        <v>23</v>
      </c>
      <c r="N472" s="247" t="s">
        <v>44</v>
      </c>
      <c r="O472" s="42"/>
      <c r="P472" s="202">
        <f t="shared" si="1"/>
        <v>0</v>
      </c>
      <c r="Q472" s="202">
        <v>0.54800000000000004</v>
      </c>
      <c r="R472" s="202">
        <f t="shared" si="2"/>
        <v>21.92</v>
      </c>
      <c r="S472" s="202">
        <v>0</v>
      </c>
      <c r="T472" s="203">
        <f t="shared" si="3"/>
        <v>0</v>
      </c>
      <c r="AR472" s="24" t="s">
        <v>191</v>
      </c>
      <c r="AT472" s="24" t="s">
        <v>494</v>
      </c>
      <c r="AU472" s="24" t="s">
        <v>82</v>
      </c>
      <c r="AY472" s="24" t="s">
        <v>140</v>
      </c>
      <c r="BE472" s="204">
        <f t="shared" si="4"/>
        <v>0</v>
      </c>
      <c r="BF472" s="204">
        <f t="shared" si="5"/>
        <v>0</v>
      </c>
      <c r="BG472" s="204">
        <f t="shared" si="6"/>
        <v>0</v>
      </c>
      <c r="BH472" s="204">
        <f t="shared" si="7"/>
        <v>0</v>
      </c>
      <c r="BI472" s="204">
        <f t="shared" si="8"/>
        <v>0</v>
      </c>
      <c r="BJ472" s="24" t="s">
        <v>80</v>
      </c>
      <c r="BK472" s="204">
        <f t="shared" si="9"/>
        <v>0</v>
      </c>
      <c r="BL472" s="24" t="s">
        <v>147</v>
      </c>
      <c r="BM472" s="24" t="s">
        <v>1139</v>
      </c>
    </row>
    <row r="473" spans="2:65" s="1" customFormat="1" ht="16.5" customHeight="1">
      <c r="B473" s="41"/>
      <c r="C473" s="193" t="s">
        <v>644</v>
      </c>
      <c r="D473" s="193" t="s">
        <v>142</v>
      </c>
      <c r="E473" s="194" t="s">
        <v>790</v>
      </c>
      <c r="F473" s="195" t="s">
        <v>791</v>
      </c>
      <c r="G473" s="196" t="s">
        <v>613</v>
      </c>
      <c r="H473" s="197">
        <v>40</v>
      </c>
      <c r="I473" s="198"/>
      <c r="J473" s="199">
        <f t="shared" si="0"/>
        <v>0</v>
      </c>
      <c r="K473" s="195" t="s">
        <v>146</v>
      </c>
      <c r="L473" s="61"/>
      <c r="M473" s="200" t="s">
        <v>23</v>
      </c>
      <c r="N473" s="201" t="s">
        <v>44</v>
      </c>
      <c r="O473" s="42"/>
      <c r="P473" s="202">
        <f t="shared" si="1"/>
        <v>0</v>
      </c>
      <c r="Q473" s="202">
        <v>2.7529999999999999E-2</v>
      </c>
      <c r="R473" s="202">
        <f t="shared" si="2"/>
        <v>1.1012</v>
      </c>
      <c r="S473" s="202">
        <v>0</v>
      </c>
      <c r="T473" s="203">
        <f t="shared" si="3"/>
        <v>0</v>
      </c>
      <c r="AR473" s="24" t="s">
        <v>147</v>
      </c>
      <c r="AT473" s="24" t="s">
        <v>142</v>
      </c>
      <c r="AU473" s="24" t="s">
        <v>82</v>
      </c>
      <c r="AY473" s="24" t="s">
        <v>140</v>
      </c>
      <c r="BE473" s="204">
        <f t="shared" si="4"/>
        <v>0</v>
      </c>
      <c r="BF473" s="204">
        <f t="shared" si="5"/>
        <v>0</v>
      </c>
      <c r="BG473" s="204">
        <f t="shared" si="6"/>
        <v>0</v>
      </c>
      <c r="BH473" s="204">
        <f t="shared" si="7"/>
        <v>0</v>
      </c>
      <c r="BI473" s="204">
        <f t="shared" si="8"/>
        <v>0</v>
      </c>
      <c r="BJ473" s="24" t="s">
        <v>80</v>
      </c>
      <c r="BK473" s="204">
        <f t="shared" si="9"/>
        <v>0</v>
      </c>
      <c r="BL473" s="24" t="s">
        <v>147</v>
      </c>
      <c r="BM473" s="24" t="s">
        <v>1140</v>
      </c>
    </row>
    <row r="474" spans="2:65" s="1" customFormat="1" ht="38.25" customHeight="1">
      <c r="B474" s="41"/>
      <c r="C474" s="238" t="s">
        <v>648</v>
      </c>
      <c r="D474" s="238" t="s">
        <v>494</v>
      </c>
      <c r="E474" s="239" t="s">
        <v>794</v>
      </c>
      <c r="F474" s="240" t="s">
        <v>795</v>
      </c>
      <c r="G474" s="241" t="s">
        <v>613</v>
      </c>
      <c r="H474" s="242">
        <v>38</v>
      </c>
      <c r="I474" s="243"/>
      <c r="J474" s="244">
        <f t="shared" si="0"/>
        <v>0</v>
      </c>
      <c r="K474" s="240" t="s">
        <v>23</v>
      </c>
      <c r="L474" s="245"/>
      <c r="M474" s="246" t="s">
        <v>23</v>
      </c>
      <c r="N474" s="247" t="s">
        <v>44</v>
      </c>
      <c r="O474" s="42"/>
      <c r="P474" s="202">
        <f t="shared" si="1"/>
        <v>0</v>
      </c>
      <c r="Q474" s="202">
        <v>2.15</v>
      </c>
      <c r="R474" s="202">
        <f t="shared" si="2"/>
        <v>81.7</v>
      </c>
      <c r="S474" s="202">
        <v>0</v>
      </c>
      <c r="T474" s="203">
        <f t="shared" si="3"/>
        <v>0</v>
      </c>
      <c r="AR474" s="24" t="s">
        <v>191</v>
      </c>
      <c r="AT474" s="24" t="s">
        <v>494</v>
      </c>
      <c r="AU474" s="24" t="s">
        <v>82</v>
      </c>
      <c r="AY474" s="24" t="s">
        <v>140</v>
      </c>
      <c r="BE474" s="204">
        <f t="shared" si="4"/>
        <v>0</v>
      </c>
      <c r="BF474" s="204">
        <f t="shared" si="5"/>
        <v>0</v>
      </c>
      <c r="BG474" s="204">
        <f t="shared" si="6"/>
        <v>0</v>
      </c>
      <c r="BH474" s="204">
        <f t="shared" si="7"/>
        <v>0</v>
      </c>
      <c r="BI474" s="204">
        <f t="shared" si="8"/>
        <v>0</v>
      </c>
      <c r="BJ474" s="24" t="s">
        <v>80</v>
      </c>
      <c r="BK474" s="204">
        <f t="shared" si="9"/>
        <v>0</v>
      </c>
      <c r="BL474" s="24" t="s">
        <v>147</v>
      </c>
      <c r="BM474" s="24" t="s">
        <v>1141</v>
      </c>
    </row>
    <row r="475" spans="2:65" s="1" customFormat="1" ht="27">
      <c r="B475" s="41"/>
      <c r="C475" s="63"/>
      <c r="D475" s="207" t="s">
        <v>549</v>
      </c>
      <c r="E475" s="63"/>
      <c r="F475" s="248" t="s">
        <v>772</v>
      </c>
      <c r="G475" s="63"/>
      <c r="H475" s="63"/>
      <c r="I475" s="164"/>
      <c r="J475" s="63"/>
      <c r="K475" s="63"/>
      <c r="L475" s="61"/>
      <c r="M475" s="249"/>
      <c r="N475" s="42"/>
      <c r="O475" s="42"/>
      <c r="P475" s="42"/>
      <c r="Q475" s="42"/>
      <c r="R475" s="42"/>
      <c r="S475" s="42"/>
      <c r="T475" s="78"/>
      <c r="AT475" s="24" t="s">
        <v>549</v>
      </c>
      <c r="AU475" s="24" t="s">
        <v>82</v>
      </c>
    </row>
    <row r="476" spans="2:65" s="1" customFormat="1" ht="16.5" customHeight="1">
      <c r="B476" s="41"/>
      <c r="C476" s="238" t="s">
        <v>652</v>
      </c>
      <c r="D476" s="238" t="s">
        <v>494</v>
      </c>
      <c r="E476" s="239" t="s">
        <v>798</v>
      </c>
      <c r="F476" s="240" t="s">
        <v>799</v>
      </c>
      <c r="G476" s="241" t="s">
        <v>613</v>
      </c>
      <c r="H476" s="242">
        <v>2</v>
      </c>
      <c r="I476" s="243"/>
      <c r="J476" s="244">
        <f>ROUND(I476*H476,2)</f>
        <v>0</v>
      </c>
      <c r="K476" s="240" t="s">
        <v>23</v>
      </c>
      <c r="L476" s="245"/>
      <c r="M476" s="246" t="s">
        <v>23</v>
      </c>
      <c r="N476" s="247" t="s">
        <v>44</v>
      </c>
      <c r="O476" s="42"/>
      <c r="P476" s="202">
        <f>O476*H476</f>
        <v>0</v>
      </c>
      <c r="Q476" s="202">
        <v>2.15</v>
      </c>
      <c r="R476" s="202">
        <f>Q476*H476</f>
        <v>4.3</v>
      </c>
      <c r="S476" s="202">
        <v>0</v>
      </c>
      <c r="T476" s="203">
        <f>S476*H476</f>
        <v>0</v>
      </c>
      <c r="AR476" s="24" t="s">
        <v>191</v>
      </c>
      <c r="AT476" s="24" t="s">
        <v>494</v>
      </c>
      <c r="AU476" s="24" t="s">
        <v>82</v>
      </c>
      <c r="AY476" s="24" t="s">
        <v>140</v>
      </c>
      <c r="BE476" s="204">
        <f>IF(N476="základní",J476,0)</f>
        <v>0</v>
      </c>
      <c r="BF476" s="204">
        <f>IF(N476="snížená",J476,0)</f>
        <v>0</v>
      </c>
      <c r="BG476" s="204">
        <f>IF(N476="zákl. přenesená",J476,0)</f>
        <v>0</v>
      </c>
      <c r="BH476" s="204">
        <f>IF(N476="sníž. přenesená",J476,0)</f>
        <v>0</v>
      </c>
      <c r="BI476" s="204">
        <f>IF(N476="nulová",J476,0)</f>
        <v>0</v>
      </c>
      <c r="BJ476" s="24" t="s">
        <v>80</v>
      </c>
      <c r="BK476" s="204">
        <f>ROUND(I476*H476,2)</f>
        <v>0</v>
      </c>
      <c r="BL476" s="24" t="s">
        <v>147</v>
      </c>
      <c r="BM476" s="24" t="s">
        <v>1142</v>
      </c>
    </row>
    <row r="477" spans="2:65" s="1" customFormat="1" ht="27">
      <c r="B477" s="41"/>
      <c r="C477" s="63"/>
      <c r="D477" s="207" t="s">
        <v>549</v>
      </c>
      <c r="E477" s="63"/>
      <c r="F477" s="248" t="s">
        <v>772</v>
      </c>
      <c r="G477" s="63"/>
      <c r="H477" s="63"/>
      <c r="I477" s="164"/>
      <c r="J477" s="63"/>
      <c r="K477" s="63"/>
      <c r="L477" s="61"/>
      <c r="M477" s="249"/>
      <c r="N477" s="42"/>
      <c r="O477" s="42"/>
      <c r="P477" s="42"/>
      <c r="Q477" s="42"/>
      <c r="R477" s="42"/>
      <c r="S477" s="42"/>
      <c r="T477" s="78"/>
      <c r="AT477" s="24" t="s">
        <v>549</v>
      </c>
      <c r="AU477" s="24" t="s">
        <v>82</v>
      </c>
    </row>
    <row r="478" spans="2:65" s="1" customFormat="1" ht="25.5" customHeight="1">
      <c r="B478" s="41"/>
      <c r="C478" s="193" t="s">
        <v>657</v>
      </c>
      <c r="D478" s="193" t="s">
        <v>142</v>
      </c>
      <c r="E478" s="194" t="s">
        <v>802</v>
      </c>
      <c r="F478" s="195" t="s">
        <v>803</v>
      </c>
      <c r="G478" s="196" t="s">
        <v>613</v>
      </c>
      <c r="H478" s="197">
        <v>40</v>
      </c>
      <c r="I478" s="198"/>
      <c r="J478" s="199">
        <f>ROUND(I478*H478,2)</f>
        <v>0</v>
      </c>
      <c r="K478" s="195" t="s">
        <v>164</v>
      </c>
      <c r="L478" s="61"/>
      <c r="M478" s="200" t="s">
        <v>23</v>
      </c>
      <c r="N478" s="201" t="s">
        <v>44</v>
      </c>
      <c r="O478" s="42"/>
      <c r="P478" s="202">
        <f>O478*H478</f>
        <v>0</v>
      </c>
      <c r="Q478" s="202">
        <v>7.0200000000000002E-3</v>
      </c>
      <c r="R478" s="202">
        <f>Q478*H478</f>
        <v>0.28079999999999999</v>
      </c>
      <c r="S478" s="202">
        <v>0</v>
      </c>
      <c r="T478" s="203">
        <f>S478*H478</f>
        <v>0</v>
      </c>
      <c r="AR478" s="24" t="s">
        <v>147</v>
      </c>
      <c r="AT478" s="24" t="s">
        <v>142</v>
      </c>
      <c r="AU478" s="24" t="s">
        <v>82</v>
      </c>
      <c r="AY478" s="24" t="s">
        <v>140</v>
      </c>
      <c r="BE478" s="204">
        <f>IF(N478="základní",J478,0)</f>
        <v>0</v>
      </c>
      <c r="BF478" s="204">
        <f>IF(N478="snížená",J478,0)</f>
        <v>0</v>
      </c>
      <c r="BG478" s="204">
        <f>IF(N478="zákl. přenesená",J478,0)</f>
        <v>0</v>
      </c>
      <c r="BH478" s="204">
        <f>IF(N478="sníž. přenesená",J478,0)</f>
        <v>0</v>
      </c>
      <c r="BI478" s="204">
        <f>IF(N478="nulová",J478,0)</f>
        <v>0</v>
      </c>
      <c r="BJ478" s="24" t="s">
        <v>80</v>
      </c>
      <c r="BK478" s="204">
        <f>ROUND(I478*H478,2)</f>
        <v>0</v>
      </c>
      <c r="BL478" s="24" t="s">
        <v>147</v>
      </c>
      <c r="BM478" s="24" t="s">
        <v>1143</v>
      </c>
    </row>
    <row r="479" spans="2:65" s="1" customFormat="1" ht="27">
      <c r="B479" s="41"/>
      <c r="C479" s="63"/>
      <c r="D479" s="207" t="s">
        <v>549</v>
      </c>
      <c r="E479" s="63"/>
      <c r="F479" s="248" t="s">
        <v>772</v>
      </c>
      <c r="G479" s="63"/>
      <c r="H479" s="63"/>
      <c r="I479" s="164"/>
      <c r="J479" s="63"/>
      <c r="K479" s="63"/>
      <c r="L479" s="61"/>
      <c r="M479" s="249"/>
      <c r="N479" s="42"/>
      <c r="O479" s="42"/>
      <c r="P479" s="42"/>
      <c r="Q479" s="42"/>
      <c r="R479" s="42"/>
      <c r="S479" s="42"/>
      <c r="T479" s="78"/>
      <c r="AT479" s="24" t="s">
        <v>549</v>
      </c>
      <c r="AU479" s="24" t="s">
        <v>82</v>
      </c>
    </row>
    <row r="480" spans="2:65" s="1" customFormat="1" ht="16.5" customHeight="1">
      <c r="B480" s="41"/>
      <c r="C480" s="238" t="s">
        <v>662</v>
      </c>
      <c r="D480" s="238" t="s">
        <v>494</v>
      </c>
      <c r="E480" s="239" t="s">
        <v>806</v>
      </c>
      <c r="F480" s="240" t="s">
        <v>807</v>
      </c>
      <c r="G480" s="241" t="s">
        <v>613</v>
      </c>
      <c r="H480" s="242">
        <v>40</v>
      </c>
      <c r="I480" s="243"/>
      <c r="J480" s="244">
        <f>ROUND(I480*H480,2)</f>
        <v>0</v>
      </c>
      <c r="K480" s="240" t="s">
        <v>164</v>
      </c>
      <c r="L480" s="245"/>
      <c r="M480" s="246" t="s">
        <v>23</v>
      </c>
      <c r="N480" s="247" t="s">
        <v>44</v>
      </c>
      <c r="O480" s="42"/>
      <c r="P480" s="202">
        <f>O480*H480</f>
        <v>0</v>
      </c>
      <c r="Q480" s="202">
        <v>0.19400000000000001</v>
      </c>
      <c r="R480" s="202">
        <f>Q480*H480</f>
        <v>7.76</v>
      </c>
      <c r="S480" s="202">
        <v>0</v>
      </c>
      <c r="T480" s="203">
        <f>S480*H480</f>
        <v>0</v>
      </c>
      <c r="AR480" s="24" t="s">
        <v>191</v>
      </c>
      <c r="AT480" s="24" t="s">
        <v>494</v>
      </c>
      <c r="AU480" s="24" t="s">
        <v>82</v>
      </c>
      <c r="AY480" s="24" t="s">
        <v>140</v>
      </c>
      <c r="BE480" s="204">
        <f>IF(N480="základní",J480,0)</f>
        <v>0</v>
      </c>
      <c r="BF480" s="204">
        <f>IF(N480="snížená",J480,0)</f>
        <v>0</v>
      </c>
      <c r="BG480" s="204">
        <f>IF(N480="zákl. přenesená",J480,0)</f>
        <v>0</v>
      </c>
      <c r="BH480" s="204">
        <f>IF(N480="sníž. přenesená",J480,0)</f>
        <v>0</v>
      </c>
      <c r="BI480" s="204">
        <f>IF(N480="nulová",J480,0)</f>
        <v>0</v>
      </c>
      <c r="BJ480" s="24" t="s">
        <v>80</v>
      </c>
      <c r="BK480" s="204">
        <f>ROUND(I480*H480,2)</f>
        <v>0</v>
      </c>
      <c r="BL480" s="24" t="s">
        <v>147</v>
      </c>
      <c r="BM480" s="24" t="s">
        <v>1144</v>
      </c>
    </row>
    <row r="481" spans="2:65" s="1" customFormat="1" ht="27">
      <c r="B481" s="41"/>
      <c r="C481" s="63"/>
      <c r="D481" s="207" t="s">
        <v>549</v>
      </c>
      <c r="E481" s="63"/>
      <c r="F481" s="248" t="s">
        <v>772</v>
      </c>
      <c r="G481" s="63"/>
      <c r="H481" s="63"/>
      <c r="I481" s="164"/>
      <c r="J481" s="63"/>
      <c r="K481" s="63"/>
      <c r="L481" s="61"/>
      <c r="M481" s="249"/>
      <c r="N481" s="42"/>
      <c r="O481" s="42"/>
      <c r="P481" s="42"/>
      <c r="Q481" s="42"/>
      <c r="R481" s="42"/>
      <c r="S481" s="42"/>
      <c r="T481" s="78"/>
      <c r="AT481" s="24" t="s">
        <v>549</v>
      </c>
      <c r="AU481" s="24" t="s">
        <v>82</v>
      </c>
    </row>
    <row r="482" spans="2:65" s="1" customFormat="1" ht="16.5" customHeight="1">
      <c r="B482" s="41"/>
      <c r="C482" s="238" t="s">
        <v>666</v>
      </c>
      <c r="D482" s="238" t="s">
        <v>494</v>
      </c>
      <c r="E482" s="239" t="s">
        <v>810</v>
      </c>
      <c r="F482" s="240" t="s">
        <v>811</v>
      </c>
      <c r="G482" s="241" t="s">
        <v>613</v>
      </c>
      <c r="H482" s="242">
        <v>195</v>
      </c>
      <c r="I482" s="243"/>
      <c r="J482" s="244">
        <f>ROUND(I482*H482,2)</f>
        <v>0</v>
      </c>
      <c r="K482" s="240" t="s">
        <v>146</v>
      </c>
      <c r="L482" s="245"/>
      <c r="M482" s="246" t="s">
        <v>23</v>
      </c>
      <c r="N482" s="247" t="s">
        <v>44</v>
      </c>
      <c r="O482" s="42"/>
      <c r="P482" s="202">
        <f>O482*H482</f>
        <v>0</v>
      </c>
      <c r="Q482" s="202">
        <v>2E-3</v>
      </c>
      <c r="R482" s="202">
        <f>Q482*H482</f>
        <v>0.39</v>
      </c>
      <c r="S482" s="202">
        <v>0</v>
      </c>
      <c r="T482" s="203">
        <f>S482*H482</f>
        <v>0</v>
      </c>
      <c r="AR482" s="24" t="s">
        <v>191</v>
      </c>
      <c r="AT482" s="24" t="s">
        <v>494</v>
      </c>
      <c r="AU482" s="24" t="s">
        <v>82</v>
      </c>
      <c r="AY482" s="24" t="s">
        <v>140</v>
      </c>
      <c r="BE482" s="204">
        <f>IF(N482="základní",J482,0)</f>
        <v>0</v>
      </c>
      <c r="BF482" s="204">
        <f>IF(N482="snížená",J482,0)</f>
        <v>0</v>
      </c>
      <c r="BG482" s="204">
        <f>IF(N482="zákl. přenesená",J482,0)</f>
        <v>0</v>
      </c>
      <c r="BH482" s="204">
        <f>IF(N482="sníž. přenesená",J482,0)</f>
        <v>0</v>
      </c>
      <c r="BI482" s="204">
        <f>IF(N482="nulová",J482,0)</f>
        <v>0</v>
      </c>
      <c r="BJ482" s="24" t="s">
        <v>80</v>
      </c>
      <c r="BK482" s="204">
        <f>ROUND(I482*H482,2)</f>
        <v>0</v>
      </c>
      <c r="BL482" s="24" t="s">
        <v>147</v>
      </c>
      <c r="BM482" s="24" t="s">
        <v>1145</v>
      </c>
    </row>
    <row r="483" spans="2:65" s="10" customFormat="1" ht="29.85" customHeight="1">
      <c r="B483" s="177"/>
      <c r="C483" s="178"/>
      <c r="D483" s="179" t="s">
        <v>72</v>
      </c>
      <c r="E483" s="191" t="s">
        <v>196</v>
      </c>
      <c r="F483" s="191" t="s">
        <v>821</v>
      </c>
      <c r="G483" s="178"/>
      <c r="H483" s="178"/>
      <c r="I483" s="181"/>
      <c r="J483" s="192">
        <f>BK483</f>
        <v>0</v>
      </c>
      <c r="K483" s="178"/>
      <c r="L483" s="183"/>
      <c r="M483" s="184"/>
      <c r="N483" s="185"/>
      <c r="O483" s="185"/>
      <c r="P483" s="186">
        <f>P484+SUM(P485:P497)</f>
        <v>0</v>
      </c>
      <c r="Q483" s="185"/>
      <c r="R483" s="186">
        <f>R484+SUM(R485:R497)</f>
        <v>0</v>
      </c>
      <c r="S483" s="185"/>
      <c r="T483" s="187">
        <f>T484+SUM(T485:T497)</f>
        <v>0</v>
      </c>
      <c r="AR483" s="188" t="s">
        <v>80</v>
      </c>
      <c r="AT483" s="189" t="s">
        <v>72</v>
      </c>
      <c r="AU483" s="189" t="s">
        <v>80</v>
      </c>
      <c r="AY483" s="188" t="s">
        <v>140</v>
      </c>
      <c r="BK483" s="190">
        <f>BK484+SUM(BK485:BK497)</f>
        <v>0</v>
      </c>
    </row>
    <row r="484" spans="2:65" s="1" customFormat="1" ht="16.5" customHeight="1">
      <c r="B484" s="41"/>
      <c r="C484" s="193" t="s">
        <v>671</v>
      </c>
      <c r="D484" s="193" t="s">
        <v>142</v>
      </c>
      <c r="E484" s="194" t="s">
        <v>838</v>
      </c>
      <c r="F484" s="195" t="s">
        <v>839</v>
      </c>
      <c r="G484" s="196" t="s">
        <v>199</v>
      </c>
      <c r="H484" s="197">
        <v>2076.4</v>
      </c>
      <c r="I484" s="198"/>
      <c r="J484" s="199">
        <f>ROUND(I484*H484,2)</f>
        <v>0</v>
      </c>
      <c r="K484" s="195" t="s">
        <v>146</v>
      </c>
      <c r="L484" s="61"/>
      <c r="M484" s="200" t="s">
        <v>23</v>
      </c>
      <c r="N484" s="201" t="s">
        <v>44</v>
      </c>
      <c r="O484" s="42"/>
      <c r="P484" s="202">
        <f>O484*H484</f>
        <v>0</v>
      </c>
      <c r="Q484" s="202">
        <v>0</v>
      </c>
      <c r="R484" s="202">
        <f>Q484*H484</f>
        <v>0</v>
      </c>
      <c r="S484" s="202">
        <v>0</v>
      </c>
      <c r="T484" s="203">
        <f>S484*H484</f>
        <v>0</v>
      </c>
      <c r="AR484" s="24" t="s">
        <v>147</v>
      </c>
      <c r="AT484" s="24" t="s">
        <v>142</v>
      </c>
      <c r="AU484" s="24" t="s">
        <v>82</v>
      </c>
      <c r="AY484" s="24" t="s">
        <v>140</v>
      </c>
      <c r="BE484" s="204">
        <f>IF(N484="základní",J484,0)</f>
        <v>0</v>
      </c>
      <c r="BF484" s="204">
        <f>IF(N484="snížená",J484,0)</f>
        <v>0</v>
      </c>
      <c r="BG484" s="204">
        <f>IF(N484="zákl. přenesená",J484,0)</f>
        <v>0</v>
      </c>
      <c r="BH484" s="204">
        <f>IF(N484="sníž. přenesená",J484,0)</f>
        <v>0</v>
      </c>
      <c r="BI484" s="204">
        <f>IF(N484="nulová",J484,0)</f>
        <v>0</v>
      </c>
      <c r="BJ484" s="24" t="s">
        <v>80</v>
      </c>
      <c r="BK484" s="204">
        <f>ROUND(I484*H484,2)</f>
        <v>0</v>
      </c>
      <c r="BL484" s="24" t="s">
        <v>147</v>
      </c>
      <c r="BM484" s="24" t="s">
        <v>1146</v>
      </c>
    </row>
    <row r="485" spans="2:65" s="12" customFormat="1" ht="13.5">
      <c r="B485" s="216"/>
      <c r="C485" s="217"/>
      <c r="D485" s="207" t="s">
        <v>149</v>
      </c>
      <c r="E485" s="218" t="s">
        <v>23</v>
      </c>
      <c r="F485" s="219" t="s">
        <v>1147</v>
      </c>
      <c r="G485" s="217"/>
      <c r="H485" s="220">
        <v>46.8</v>
      </c>
      <c r="I485" s="221"/>
      <c r="J485" s="217"/>
      <c r="K485" s="217"/>
      <c r="L485" s="222"/>
      <c r="M485" s="223"/>
      <c r="N485" s="224"/>
      <c r="O485" s="224"/>
      <c r="P485" s="224"/>
      <c r="Q485" s="224"/>
      <c r="R485" s="224"/>
      <c r="S485" s="224"/>
      <c r="T485" s="225"/>
      <c r="AT485" s="226" t="s">
        <v>149</v>
      </c>
      <c r="AU485" s="226" t="s">
        <v>82</v>
      </c>
      <c r="AV485" s="12" t="s">
        <v>82</v>
      </c>
      <c r="AW485" s="12" t="s">
        <v>36</v>
      </c>
      <c r="AX485" s="12" t="s">
        <v>73</v>
      </c>
      <c r="AY485" s="226" t="s">
        <v>140</v>
      </c>
    </row>
    <row r="486" spans="2:65" s="12" customFormat="1" ht="13.5">
      <c r="B486" s="216"/>
      <c r="C486" s="217"/>
      <c r="D486" s="207" t="s">
        <v>149</v>
      </c>
      <c r="E486" s="218" t="s">
        <v>23</v>
      </c>
      <c r="F486" s="219" t="s">
        <v>1148</v>
      </c>
      <c r="G486" s="217"/>
      <c r="H486" s="220">
        <v>793.4</v>
      </c>
      <c r="I486" s="221"/>
      <c r="J486" s="217"/>
      <c r="K486" s="217"/>
      <c r="L486" s="222"/>
      <c r="M486" s="223"/>
      <c r="N486" s="224"/>
      <c r="O486" s="224"/>
      <c r="P486" s="224"/>
      <c r="Q486" s="224"/>
      <c r="R486" s="224"/>
      <c r="S486" s="224"/>
      <c r="T486" s="225"/>
      <c r="AT486" s="226" t="s">
        <v>149</v>
      </c>
      <c r="AU486" s="226" t="s">
        <v>82</v>
      </c>
      <c r="AV486" s="12" t="s">
        <v>82</v>
      </c>
      <c r="AW486" s="12" t="s">
        <v>36</v>
      </c>
      <c r="AX486" s="12" t="s">
        <v>73</v>
      </c>
      <c r="AY486" s="226" t="s">
        <v>140</v>
      </c>
    </row>
    <row r="487" spans="2:65" s="12" customFormat="1" ht="13.5">
      <c r="B487" s="216"/>
      <c r="C487" s="217"/>
      <c r="D487" s="207" t="s">
        <v>149</v>
      </c>
      <c r="E487" s="218" t="s">
        <v>23</v>
      </c>
      <c r="F487" s="219" t="s">
        <v>1149</v>
      </c>
      <c r="G487" s="217"/>
      <c r="H487" s="220">
        <v>1236.2</v>
      </c>
      <c r="I487" s="221"/>
      <c r="J487" s="217"/>
      <c r="K487" s="217"/>
      <c r="L487" s="222"/>
      <c r="M487" s="223"/>
      <c r="N487" s="224"/>
      <c r="O487" s="224"/>
      <c r="P487" s="224"/>
      <c r="Q487" s="224"/>
      <c r="R487" s="224"/>
      <c r="S487" s="224"/>
      <c r="T487" s="225"/>
      <c r="AT487" s="226" t="s">
        <v>149</v>
      </c>
      <c r="AU487" s="226" t="s">
        <v>82</v>
      </c>
      <c r="AV487" s="12" t="s">
        <v>82</v>
      </c>
      <c r="AW487" s="12" t="s">
        <v>36</v>
      </c>
      <c r="AX487" s="12" t="s">
        <v>73</v>
      </c>
      <c r="AY487" s="226" t="s">
        <v>140</v>
      </c>
    </row>
    <row r="488" spans="2:65" s="13" customFormat="1" ht="13.5">
      <c r="B488" s="227"/>
      <c r="C488" s="228"/>
      <c r="D488" s="207" t="s">
        <v>149</v>
      </c>
      <c r="E488" s="229" t="s">
        <v>23</v>
      </c>
      <c r="F488" s="230" t="s">
        <v>154</v>
      </c>
      <c r="G488" s="228"/>
      <c r="H488" s="231">
        <v>2076.4</v>
      </c>
      <c r="I488" s="232"/>
      <c r="J488" s="228"/>
      <c r="K488" s="228"/>
      <c r="L488" s="233"/>
      <c r="M488" s="234"/>
      <c r="N488" s="235"/>
      <c r="O488" s="235"/>
      <c r="P488" s="235"/>
      <c r="Q488" s="235"/>
      <c r="R488" s="235"/>
      <c r="S488" s="235"/>
      <c r="T488" s="236"/>
      <c r="AT488" s="237" t="s">
        <v>149</v>
      </c>
      <c r="AU488" s="237" t="s">
        <v>82</v>
      </c>
      <c r="AV488" s="13" t="s">
        <v>147</v>
      </c>
      <c r="AW488" s="13" t="s">
        <v>36</v>
      </c>
      <c r="AX488" s="13" t="s">
        <v>80</v>
      </c>
      <c r="AY488" s="237" t="s">
        <v>140</v>
      </c>
    </row>
    <row r="489" spans="2:65" s="1" customFormat="1" ht="16.5" customHeight="1">
      <c r="B489" s="41"/>
      <c r="C489" s="193" t="s">
        <v>675</v>
      </c>
      <c r="D489" s="193" t="s">
        <v>142</v>
      </c>
      <c r="E489" s="194" t="s">
        <v>842</v>
      </c>
      <c r="F489" s="195" t="s">
        <v>843</v>
      </c>
      <c r="G489" s="196" t="s">
        <v>497</v>
      </c>
      <c r="H489" s="197">
        <v>739.59199999999998</v>
      </c>
      <c r="I489" s="198"/>
      <c r="J489" s="199">
        <f>ROUND(I489*H489,2)</f>
        <v>0</v>
      </c>
      <c r="K489" s="195" t="s">
        <v>23</v>
      </c>
      <c r="L489" s="61"/>
      <c r="M489" s="200" t="s">
        <v>23</v>
      </c>
      <c r="N489" s="201" t="s">
        <v>44</v>
      </c>
      <c r="O489" s="42"/>
      <c r="P489" s="202">
        <f>O489*H489</f>
        <v>0</v>
      </c>
      <c r="Q489" s="202">
        <v>0</v>
      </c>
      <c r="R489" s="202">
        <f>Q489*H489</f>
        <v>0</v>
      </c>
      <c r="S489" s="202">
        <v>0</v>
      </c>
      <c r="T489" s="203">
        <f>S489*H489</f>
        <v>0</v>
      </c>
      <c r="AR489" s="24" t="s">
        <v>147</v>
      </c>
      <c r="AT489" s="24" t="s">
        <v>142</v>
      </c>
      <c r="AU489" s="24" t="s">
        <v>82</v>
      </c>
      <c r="AY489" s="24" t="s">
        <v>140</v>
      </c>
      <c r="BE489" s="204">
        <f>IF(N489="základní",J489,0)</f>
        <v>0</v>
      </c>
      <c r="BF489" s="204">
        <f>IF(N489="snížená",J489,0)</f>
        <v>0</v>
      </c>
      <c r="BG489" s="204">
        <f>IF(N489="zákl. přenesená",J489,0)</f>
        <v>0</v>
      </c>
      <c r="BH489" s="204">
        <f>IF(N489="sníž. přenesená",J489,0)</f>
        <v>0</v>
      </c>
      <c r="BI489" s="204">
        <f>IF(N489="nulová",J489,0)</f>
        <v>0</v>
      </c>
      <c r="BJ489" s="24" t="s">
        <v>80</v>
      </c>
      <c r="BK489" s="204">
        <f>ROUND(I489*H489,2)</f>
        <v>0</v>
      </c>
      <c r="BL489" s="24" t="s">
        <v>147</v>
      </c>
      <c r="BM489" s="24" t="s">
        <v>1150</v>
      </c>
    </row>
    <row r="490" spans="2:65" s="1" customFormat="1" ht="16.5" customHeight="1">
      <c r="B490" s="41"/>
      <c r="C490" s="193" t="s">
        <v>679</v>
      </c>
      <c r="D490" s="193" t="s">
        <v>142</v>
      </c>
      <c r="E490" s="194" t="s">
        <v>846</v>
      </c>
      <c r="F490" s="195" t="s">
        <v>847</v>
      </c>
      <c r="G490" s="196" t="s">
        <v>497</v>
      </c>
      <c r="H490" s="197">
        <v>4437.5519999999997</v>
      </c>
      <c r="I490" s="198"/>
      <c r="J490" s="199">
        <f>ROUND(I490*H490,2)</f>
        <v>0</v>
      </c>
      <c r="K490" s="195" t="s">
        <v>23</v>
      </c>
      <c r="L490" s="61"/>
      <c r="M490" s="200" t="s">
        <v>23</v>
      </c>
      <c r="N490" s="201" t="s">
        <v>44</v>
      </c>
      <c r="O490" s="42"/>
      <c r="P490" s="202">
        <f>O490*H490</f>
        <v>0</v>
      </c>
      <c r="Q490" s="202">
        <v>0</v>
      </c>
      <c r="R490" s="202">
        <f>Q490*H490</f>
        <v>0</v>
      </c>
      <c r="S490" s="202">
        <v>0</v>
      </c>
      <c r="T490" s="203">
        <f>S490*H490</f>
        <v>0</v>
      </c>
      <c r="AR490" s="24" t="s">
        <v>147</v>
      </c>
      <c r="AT490" s="24" t="s">
        <v>142</v>
      </c>
      <c r="AU490" s="24" t="s">
        <v>82</v>
      </c>
      <c r="AY490" s="24" t="s">
        <v>140</v>
      </c>
      <c r="BE490" s="204">
        <f>IF(N490="základní",J490,0)</f>
        <v>0</v>
      </c>
      <c r="BF490" s="204">
        <f>IF(N490="snížená",J490,0)</f>
        <v>0</v>
      </c>
      <c r="BG490" s="204">
        <f>IF(N490="zákl. přenesená",J490,0)</f>
        <v>0</v>
      </c>
      <c r="BH490" s="204">
        <f>IF(N490="sníž. přenesená",J490,0)</f>
        <v>0</v>
      </c>
      <c r="BI490" s="204">
        <f>IF(N490="nulová",J490,0)</f>
        <v>0</v>
      </c>
      <c r="BJ490" s="24" t="s">
        <v>80</v>
      </c>
      <c r="BK490" s="204">
        <f>ROUND(I490*H490,2)</f>
        <v>0</v>
      </c>
      <c r="BL490" s="24" t="s">
        <v>147</v>
      </c>
      <c r="BM490" s="24" t="s">
        <v>1151</v>
      </c>
    </row>
    <row r="491" spans="2:65" s="12" customFormat="1" ht="13.5">
      <c r="B491" s="216"/>
      <c r="C491" s="217"/>
      <c r="D491" s="207" t="s">
        <v>149</v>
      </c>
      <c r="E491" s="218" t="s">
        <v>23</v>
      </c>
      <c r="F491" s="219" t="s">
        <v>1152</v>
      </c>
      <c r="G491" s="217"/>
      <c r="H491" s="220">
        <v>4437.5519999999997</v>
      </c>
      <c r="I491" s="221"/>
      <c r="J491" s="217"/>
      <c r="K491" s="217"/>
      <c r="L491" s="222"/>
      <c r="M491" s="223"/>
      <c r="N491" s="224"/>
      <c r="O491" s="224"/>
      <c r="P491" s="224"/>
      <c r="Q491" s="224"/>
      <c r="R491" s="224"/>
      <c r="S491" s="224"/>
      <c r="T491" s="225"/>
      <c r="AT491" s="226" t="s">
        <v>149</v>
      </c>
      <c r="AU491" s="226" t="s">
        <v>82</v>
      </c>
      <c r="AV491" s="12" t="s">
        <v>82</v>
      </c>
      <c r="AW491" s="12" t="s">
        <v>36</v>
      </c>
      <c r="AX491" s="12" t="s">
        <v>80</v>
      </c>
      <c r="AY491" s="226" t="s">
        <v>140</v>
      </c>
    </row>
    <row r="492" spans="2:65" s="1" customFormat="1" ht="51" customHeight="1">
      <c r="B492" s="41"/>
      <c r="C492" s="193" t="s">
        <v>683</v>
      </c>
      <c r="D492" s="193" t="s">
        <v>142</v>
      </c>
      <c r="E492" s="194" t="s">
        <v>1153</v>
      </c>
      <c r="F492" s="195" t="s">
        <v>1154</v>
      </c>
      <c r="G492" s="196" t="s">
        <v>145</v>
      </c>
      <c r="H492" s="197">
        <v>40.5</v>
      </c>
      <c r="I492" s="198"/>
      <c r="J492" s="199">
        <f>ROUND(I492*H492,2)</f>
        <v>0</v>
      </c>
      <c r="K492" s="195" t="s">
        <v>146</v>
      </c>
      <c r="L492" s="61"/>
      <c r="M492" s="200" t="s">
        <v>23</v>
      </c>
      <c r="N492" s="201" t="s">
        <v>44</v>
      </c>
      <c r="O492" s="42"/>
      <c r="P492" s="202">
        <f>O492*H492</f>
        <v>0</v>
      </c>
      <c r="Q492" s="202">
        <v>0</v>
      </c>
      <c r="R492" s="202">
        <f>Q492*H492</f>
        <v>0</v>
      </c>
      <c r="S492" s="202">
        <v>0</v>
      </c>
      <c r="T492" s="203">
        <f>S492*H492</f>
        <v>0</v>
      </c>
      <c r="AR492" s="24" t="s">
        <v>147</v>
      </c>
      <c r="AT492" s="24" t="s">
        <v>142</v>
      </c>
      <c r="AU492" s="24" t="s">
        <v>82</v>
      </c>
      <c r="AY492" s="24" t="s">
        <v>140</v>
      </c>
      <c r="BE492" s="204">
        <f>IF(N492="základní",J492,0)</f>
        <v>0</v>
      </c>
      <c r="BF492" s="204">
        <f>IF(N492="snížená",J492,0)</f>
        <v>0</v>
      </c>
      <c r="BG492" s="204">
        <f>IF(N492="zákl. přenesená",J492,0)</f>
        <v>0</v>
      </c>
      <c r="BH492" s="204">
        <f>IF(N492="sníž. přenesená",J492,0)</f>
        <v>0</v>
      </c>
      <c r="BI492" s="204">
        <f>IF(N492="nulová",J492,0)</f>
        <v>0</v>
      </c>
      <c r="BJ492" s="24" t="s">
        <v>80</v>
      </c>
      <c r="BK492" s="204">
        <f>ROUND(I492*H492,2)</f>
        <v>0</v>
      </c>
      <c r="BL492" s="24" t="s">
        <v>147</v>
      </c>
      <c r="BM492" s="24" t="s">
        <v>1155</v>
      </c>
    </row>
    <row r="493" spans="2:65" s="11" customFormat="1" ht="13.5">
      <c r="B493" s="205"/>
      <c r="C493" s="206"/>
      <c r="D493" s="207" t="s">
        <v>149</v>
      </c>
      <c r="E493" s="208" t="s">
        <v>23</v>
      </c>
      <c r="F493" s="209" t="s">
        <v>228</v>
      </c>
      <c r="G493" s="206"/>
      <c r="H493" s="208" t="s">
        <v>23</v>
      </c>
      <c r="I493" s="210"/>
      <c r="J493" s="206"/>
      <c r="K493" s="206"/>
      <c r="L493" s="211"/>
      <c r="M493" s="212"/>
      <c r="N493" s="213"/>
      <c r="O493" s="213"/>
      <c r="P493" s="213"/>
      <c r="Q493" s="213"/>
      <c r="R493" s="213"/>
      <c r="S493" s="213"/>
      <c r="T493" s="214"/>
      <c r="AT493" s="215" t="s">
        <v>149</v>
      </c>
      <c r="AU493" s="215" t="s">
        <v>82</v>
      </c>
      <c r="AV493" s="11" t="s">
        <v>80</v>
      </c>
      <c r="AW493" s="11" t="s">
        <v>36</v>
      </c>
      <c r="AX493" s="11" t="s">
        <v>73</v>
      </c>
      <c r="AY493" s="215" t="s">
        <v>140</v>
      </c>
    </row>
    <row r="494" spans="2:65" s="11" customFormat="1" ht="13.5">
      <c r="B494" s="205"/>
      <c r="C494" s="206"/>
      <c r="D494" s="207" t="s">
        <v>149</v>
      </c>
      <c r="E494" s="208" t="s">
        <v>23</v>
      </c>
      <c r="F494" s="209" t="s">
        <v>229</v>
      </c>
      <c r="G494" s="206"/>
      <c r="H494" s="208" t="s">
        <v>23</v>
      </c>
      <c r="I494" s="210"/>
      <c r="J494" s="206"/>
      <c r="K494" s="206"/>
      <c r="L494" s="211"/>
      <c r="M494" s="212"/>
      <c r="N494" s="213"/>
      <c r="O494" s="213"/>
      <c r="P494" s="213"/>
      <c r="Q494" s="213"/>
      <c r="R494" s="213"/>
      <c r="S494" s="213"/>
      <c r="T494" s="214"/>
      <c r="AT494" s="215" t="s">
        <v>149</v>
      </c>
      <c r="AU494" s="215" t="s">
        <v>82</v>
      </c>
      <c r="AV494" s="11" t="s">
        <v>80</v>
      </c>
      <c r="AW494" s="11" t="s">
        <v>36</v>
      </c>
      <c r="AX494" s="11" t="s">
        <v>73</v>
      </c>
      <c r="AY494" s="215" t="s">
        <v>140</v>
      </c>
    </row>
    <row r="495" spans="2:65" s="12" customFormat="1" ht="13.5">
      <c r="B495" s="216"/>
      <c r="C495" s="217"/>
      <c r="D495" s="207" t="s">
        <v>149</v>
      </c>
      <c r="E495" s="218" t="s">
        <v>23</v>
      </c>
      <c r="F495" s="219" t="s">
        <v>939</v>
      </c>
      <c r="G495" s="217"/>
      <c r="H495" s="220">
        <v>40.5</v>
      </c>
      <c r="I495" s="221"/>
      <c r="J495" s="217"/>
      <c r="K495" s="217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149</v>
      </c>
      <c r="AU495" s="226" t="s">
        <v>82</v>
      </c>
      <c r="AV495" s="12" t="s">
        <v>82</v>
      </c>
      <c r="AW495" s="12" t="s">
        <v>36</v>
      </c>
      <c r="AX495" s="12" t="s">
        <v>73</v>
      </c>
      <c r="AY495" s="226" t="s">
        <v>140</v>
      </c>
    </row>
    <row r="496" spans="2:65" s="13" customFormat="1" ht="13.5">
      <c r="B496" s="227"/>
      <c r="C496" s="228"/>
      <c r="D496" s="207" t="s">
        <v>149</v>
      </c>
      <c r="E496" s="229" t="s">
        <v>23</v>
      </c>
      <c r="F496" s="230" t="s">
        <v>154</v>
      </c>
      <c r="G496" s="228"/>
      <c r="H496" s="231">
        <v>40.5</v>
      </c>
      <c r="I496" s="232"/>
      <c r="J496" s="228"/>
      <c r="K496" s="228"/>
      <c r="L496" s="233"/>
      <c r="M496" s="234"/>
      <c r="N496" s="235"/>
      <c r="O496" s="235"/>
      <c r="P496" s="235"/>
      <c r="Q496" s="235"/>
      <c r="R496" s="235"/>
      <c r="S496" s="235"/>
      <c r="T496" s="236"/>
      <c r="AT496" s="237" t="s">
        <v>149</v>
      </c>
      <c r="AU496" s="237" t="s">
        <v>82</v>
      </c>
      <c r="AV496" s="13" t="s">
        <v>147</v>
      </c>
      <c r="AW496" s="13" t="s">
        <v>36</v>
      </c>
      <c r="AX496" s="13" t="s">
        <v>80</v>
      </c>
      <c r="AY496" s="237" t="s">
        <v>140</v>
      </c>
    </row>
    <row r="497" spans="2:65" s="10" customFormat="1" ht="22.35" customHeight="1">
      <c r="B497" s="177"/>
      <c r="C497" s="178"/>
      <c r="D497" s="179" t="s">
        <v>72</v>
      </c>
      <c r="E497" s="191" t="s">
        <v>785</v>
      </c>
      <c r="F497" s="191" t="s">
        <v>850</v>
      </c>
      <c r="G497" s="178"/>
      <c r="H497" s="178"/>
      <c r="I497" s="181"/>
      <c r="J497" s="192">
        <f>BK497</f>
        <v>0</v>
      </c>
      <c r="K497" s="178"/>
      <c r="L497" s="183"/>
      <c r="M497" s="184"/>
      <c r="N497" s="185"/>
      <c r="O497" s="185"/>
      <c r="P497" s="186">
        <f>SUM(P498:P503)</f>
        <v>0</v>
      </c>
      <c r="Q497" s="185"/>
      <c r="R497" s="186">
        <f>SUM(R498:R503)</f>
        <v>0</v>
      </c>
      <c r="S497" s="185"/>
      <c r="T497" s="187">
        <f>SUM(T498:T503)</f>
        <v>0</v>
      </c>
      <c r="AR497" s="188" t="s">
        <v>80</v>
      </c>
      <c r="AT497" s="189" t="s">
        <v>72</v>
      </c>
      <c r="AU497" s="189" t="s">
        <v>82</v>
      </c>
      <c r="AY497" s="188" t="s">
        <v>140</v>
      </c>
      <c r="BK497" s="190">
        <f>SUM(BK498:BK503)</f>
        <v>0</v>
      </c>
    </row>
    <row r="498" spans="2:65" s="1" customFormat="1" ht="16.5" customHeight="1">
      <c r="B498" s="41"/>
      <c r="C498" s="193" t="s">
        <v>687</v>
      </c>
      <c r="D498" s="193" t="s">
        <v>142</v>
      </c>
      <c r="E498" s="194" t="s">
        <v>852</v>
      </c>
      <c r="F498" s="195" t="s">
        <v>853</v>
      </c>
      <c r="G498" s="196" t="s">
        <v>497</v>
      </c>
      <c r="H498" s="197">
        <v>5438.1859999999997</v>
      </c>
      <c r="I498" s="198"/>
      <c r="J498" s="199">
        <f>ROUND(I498*H498,2)</f>
        <v>0</v>
      </c>
      <c r="K498" s="195" t="s">
        <v>23</v>
      </c>
      <c r="L498" s="61"/>
      <c r="M498" s="200" t="s">
        <v>23</v>
      </c>
      <c r="N498" s="201" t="s">
        <v>44</v>
      </c>
      <c r="O498" s="42"/>
      <c r="P498" s="202">
        <f>O498*H498</f>
        <v>0</v>
      </c>
      <c r="Q498" s="202">
        <v>0</v>
      </c>
      <c r="R498" s="202">
        <f>Q498*H498</f>
        <v>0</v>
      </c>
      <c r="S498" s="202">
        <v>0</v>
      </c>
      <c r="T498" s="203">
        <f>S498*H498</f>
        <v>0</v>
      </c>
      <c r="AR498" s="24" t="s">
        <v>147</v>
      </c>
      <c r="AT498" s="24" t="s">
        <v>142</v>
      </c>
      <c r="AU498" s="24" t="s">
        <v>161</v>
      </c>
      <c r="AY498" s="24" t="s">
        <v>140</v>
      </c>
      <c r="BE498" s="204">
        <f>IF(N498="základní",J498,0)</f>
        <v>0</v>
      </c>
      <c r="BF498" s="204">
        <f>IF(N498="snížená",J498,0)</f>
        <v>0</v>
      </c>
      <c r="BG498" s="204">
        <f>IF(N498="zákl. přenesená",J498,0)</f>
        <v>0</v>
      </c>
      <c r="BH498" s="204">
        <f>IF(N498="sníž. přenesená",J498,0)</f>
        <v>0</v>
      </c>
      <c r="BI498" s="204">
        <f>IF(N498="nulová",J498,0)</f>
        <v>0</v>
      </c>
      <c r="BJ498" s="24" t="s">
        <v>80</v>
      </c>
      <c r="BK498" s="204">
        <f>ROUND(I498*H498,2)</f>
        <v>0</v>
      </c>
      <c r="BL498" s="24" t="s">
        <v>147</v>
      </c>
      <c r="BM498" s="24" t="s">
        <v>1156</v>
      </c>
    </row>
    <row r="499" spans="2:65" s="12" customFormat="1" ht="13.5">
      <c r="B499" s="216"/>
      <c r="C499" s="217"/>
      <c r="D499" s="207" t="s">
        <v>149</v>
      </c>
      <c r="E499" s="218" t="s">
        <v>23</v>
      </c>
      <c r="F499" s="219" t="s">
        <v>1157</v>
      </c>
      <c r="G499" s="217"/>
      <c r="H499" s="220">
        <v>2719.0929999999998</v>
      </c>
      <c r="I499" s="221"/>
      <c r="J499" s="217"/>
      <c r="K499" s="217"/>
      <c r="L499" s="222"/>
      <c r="M499" s="223"/>
      <c r="N499" s="224"/>
      <c r="O499" s="224"/>
      <c r="P499" s="224"/>
      <c r="Q499" s="224"/>
      <c r="R499" s="224"/>
      <c r="S499" s="224"/>
      <c r="T499" s="225"/>
      <c r="AT499" s="226" t="s">
        <v>149</v>
      </c>
      <c r="AU499" s="226" t="s">
        <v>161</v>
      </c>
      <c r="AV499" s="12" t="s">
        <v>82</v>
      </c>
      <c r="AW499" s="12" t="s">
        <v>36</v>
      </c>
      <c r="AX499" s="12" t="s">
        <v>73</v>
      </c>
      <c r="AY499" s="226" t="s">
        <v>140</v>
      </c>
    </row>
    <row r="500" spans="2:65" s="12" customFormat="1" ht="13.5">
      <c r="B500" s="216"/>
      <c r="C500" s="217"/>
      <c r="D500" s="207" t="s">
        <v>149</v>
      </c>
      <c r="E500" s="218" t="s">
        <v>23</v>
      </c>
      <c r="F500" s="219" t="s">
        <v>1158</v>
      </c>
      <c r="G500" s="217"/>
      <c r="H500" s="220">
        <v>5438.1859999999997</v>
      </c>
      <c r="I500" s="221"/>
      <c r="J500" s="217"/>
      <c r="K500" s="217"/>
      <c r="L500" s="222"/>
      <c r="M500" s="223"/>
      <c r="N500" s="224"/>
      <c r="O500" s="224"/>
      <c r="P500" s="224"/>
      <c r="Q500" s="224"/>
      <c r="R500" s="224"/>
      <c r="S500" s="224"/>
      <c r="T500" s="225"/>
      <c r="AT500" s="226" t="s">
        <v>149</v>
      </c>
      <c r="AU500" s="226" t="s">
        <v>161</v>
      </c>
      <c r="AV500" s="12" t="s">
        <v>82</v>
      </c>
      <c r="AW500" s="12" t="s">
        <v>36</v>
      </c>
      <c r="AX500" s="12" t="s">
        <v>80</v>
      </c>
      <c r="AY500" s="226" t="s">
        <v>140</v>
      </c>
    </row>
    <row r="501" spans="2:65" s="1" customFormat="1" ht="16.5" customHeight="1">
      <c r="B501" s="41"/>
      <c r="C501" s="193" t="s">
        <v>691</v>
      </c>
      <c r="D501" s="193" t="s">
        <v>142</v>
      </c>
      <c r="E501" s="194" t="s">
        <v>1159</v>
      </c>
      <c r="F501" s="195" t="s">
        <v>858</v>
      </c>
      <c r="G501" s="196" t="s">
        <v>497</v>
      </c>
      <c r="H501" s="197">
        <v>739.59199999999998</v>
      </c>
      <c r="I501" s="198"/>
      <c r="J501" s="199">
        <f>ROUND(I501*H501,2)</f>
        <v>0</v>
      </c>
      <c r="K501" s="195" t="s">
        <v>23</v>
      </c>
      <c r="L501" s="61"/>
      <c r="M501" s="200" t="s">
        <v>23</v>
      </c>
      <c r="N501" s="201" t="s">
        <v>44</v>
      </c>
      <c r="O501" s="42"/>
      <c r="P501" s="202">
        <f>O501*H501</f>
        <v>0</v>
      </c>
      <c r="Q501" s="202">
        <v>0</v>
      </c>
      <c r="R501" s="202">
        <f>Q501*H501</f>
        <v>0</v>
      </c>
      <c r="S501" s="202">
        <v>0</v>
      </c>
      <c r="T501" s="203">
        <f>S501*H501</f>
        <v>0</v>
      </c>
      <c r="AR501" s="24" t="s">
        <v>147</v>
      </c>
      <c r="AT501" s="24" t="s">
        <v>142</v>
      </c>
      <c r="AU501" s="24" t="s">
        <v>161</v>
      </c>
      <c r="AY501" s="24" t="s">
        <v>140</v>
      </c>
      <c r="BE501" s="204">
        <f>IF(N501="základní",J501,0)</f>
        <v>0</v>
      </c>
      <c r="BF501" s="204">
        <f>IF(N501="snížená",J501,0)</f>
        <v>0</v>
      </c>
      <c r="BG501" s="204">
        <f>IF(N501="zákl. přenesená",J501,0)</f>
        <v>0</v>
      </c>
      <c r="BH501" s="204">
        <f>IF(N501="sníž. přenesená",J501,0)</f>
        <v>0</v>
      </c>
      <c r="BI501" s="204">
        <f>IF(N501="nulová",J501,0)</f>
        <v>0</v>
      </c>
      <c r="BJ501" s="24" t="s">
        <v>80</v>
      </c>
      <c r="BK501" s="204">
        <f>ROUND(I501*H501,2)</f>
        <v>0</v>
      </c>
      <c r="BL501" s="24" t="s">
        <v>147</v>
      </c>
      <c r="BM501" s="24" t="s">
        <v>1160</v>
      </c>
    </row>
    <row r="502" spans="2:65" s="1" customFormat="1" ht="27">
      <c r="B502" s="41"/>
      <c r="C502" s="63"/>
      <c r="D502" s="207" t="s">
        <v>549</v>
      </c>
      <c r="E502" s="63"/>
      <c r="F502" s="248" t="s">
        <v>860</v>
      </c>
      <c r="G502" s="63"/>
      <c r="H502" s="63"/>
      <c r="I502" s="164"/>
      <c r="J502" s="63"/>
      <c r="K502" s="63"/>
      <c r="L502" s="61"/>
      <c r="M502" s="249"/>
      <c r="N502" s="42"/>
      <c r="O502" s="42"/>
      <c r="P502" s="42"/>
      <c r="Q502" s="42"/>
      <c r="R502" s="42"/>
      <c r="S502" s="42"/>
      <c r="T502" s="78"/>
      <c r="AT502" s="24" t="s">
        <v>549</v>
      </c>
      <c r="AU502" s="24" t="s">
        <v>161</v>
      </c>
    </row>
    <row r="503" spans="2:65" s="1" customFormat="1" ht="16.5" customHeight="1">
      <c r="B503" s="41"/>
      <c r="C503" s="193" t="s">
        <v>695</v>
      </c>
      <c r="D503" s="193" t="s">
        <v>142</v>
      </c>
      <c r="E503" s="194" t="s">
        <v>862</v>
      </c>
      <c r="F503" s="195" t="s">
        <v>863</v>
      </c>
      <c r="G503" s="196" t="s">
        <v>497</v>
      </c>
      <c r="H503" s="197">
        <v>5553.5050000000001</v>
      </c>
      <c r="I503" s="198"/>
      <c r="J503" s="199">
        <f>ROUND(I503*H503,2)</f>
        <v>0</v>
      </c>
      <c r="K503" s="195" t="s">
        <v>23</v>
      </c>
      <c r="L503" s="61"/>
      <c r="M503" s="200" t="s">
        <v>23</v>
      </c>
      <c r="N503" s="201" t="s">
        <v>44</v>
      </c>
      <c r="O503" s="42"/>
      <c r="P503" s="202">
        <f>O503*H503</f>
        <v>0</v>
      </c>
      <c r="Q503" s="202">
        <v>0</v>
      </c>
      <c r="R503" s="202">
        <f>Q503*H503</f>
        <v>0</v>
      </c>
      <c r="S503" s="202">
        <v>0</v>
      </c>
      <c r="T503" s="203">
        <f>S503*H503</f>
        <v>0</v>
      </c>
      <c r="AR503" s="24" t="s">
        <v>147</v>
      </c>
      <c r="AT503" s="24" t="s">
        <v>142</v>
      </c>
      <c r="AU503" s="24" t="s">
        <v>161</v>
      </c>
      <c r="AY503" s="24" t="s">
        <v>140</v>
      </c>
      <c r="BE503" s="204">
        <f>IF(N503="základní",J503,0)</f>
        <v>0</v>
      </c>
      <c r="BF503" s="204">
        <f>IF(N503="snížená",J503,0)</f>
        <v>0</v>
      </c>
      <c r="BG503" s="204">
        <f>IF(N503="zákl. přenesená",J503,0)</f>
        <v>0</v>
      </c>
      <c r="BH503" s="204">
        <f>IF(N503="sníž. přenesená",J503,0)</f>
        <v>0</v>
      </c>
      <c r="BI503" s="204">
        <f>IF(N503="nulová",J503,0)</f>
        <v>0</v>
      </c>
      <c r="BJ503" s="24" t="s">
        <v>80</v>
      </c>
      <c r="BK503" s="204">
        <f>ROUND(I503*H503,2)</f>
        <v>0</v>
      </c>
      <c r="BL503" s="24" t="s">
        <v>147</v>
      </c>
      <c r="BM503" s="24" t="s">
        <v>1161</v>
      </c>
    </row>
    <row r="504" spans="2:65" s="10" customFormat="1" ht="37.35" customHeight="1">
      <c r="B504" s="177"/>
      <c r="C504" s="178"/>
      <c r="D504" s="179" t="s">
        <v>72</v>
      </c>
      <c r="E504" s="180" t="s">
        <v>865</v>
      </c>
      <c r="F504" s="180" t="s">
        <v>866</v>
      </c>
      <c r="G504" s="178"/>
      <c r="H504" s="178"/>
      <c r="I504" s="181"/>
      <c r="J504" s="182">
        <f>BK504</f>
        <v>0</v>
      </c>
      <c r="K504" s="178"/>
      <c r="L504" s="183"/>
      <c r="M504" s="184"/>
      <c r="N504" s="185"/>
      <c r="O504" s="185"/>
      <c r="P504" s="186">
        <f>P505</f>
        <v>0</v>
      </c>
      <c r="Q504" s="185"/>
      <c r="R504" s="186">
        <f>R505</f>
        <v>0.318</v>
      </c>
      <c r="S504" s="185"/>
      <c r="T504" s="187">
        <f>T505</f>
        <v>0</v>
      </c>
      <c r="AR504" s="188" t="s">
        <v>82</v>
      </c>
      <c r="AT504" s="189" t="s">
        <v>72</v>
      </c>
      <c r="AU504" s="189" t="s">
        <v>73</v>
      </c>
      <c r="AY504" s="188" t="s">
        <v>140</v>
      </c>
      <c r="BK504" s="190">
        <f>BK505</f>
        <v>0</v>
      </c>
    </row>
    <row r="505" spans="2:65" s="10" customFormat="1" ht="19.899999999999999" customHeight="1">
      <c r="B505" s="177"/>
      <c r="C505" s="178"/>
      <c r="D505" s="179" t="s">
        <v>72</v>
      </c>
      <c r="E505" s="191" t="s">
        <v>867</v>
      </c>
      <c r="F505" s="191" t="s">
        <v>868</v>
      </c>
      <c r="G505" s="178"/>
      <c r="H505" s="178"/>
      <c r="I505" s="181"/>
      <c r="J505" s="192">
        <f>BK505</f>
        <v>0</v>
      </c>
      <c r="K505" s="178"/>
      <c r="L505" s="183"/>
      <c r="M505" s="184"/>
      <c r="N505" s="185"/>
      <c r="O505" s="185"/>
      <c r="P505" s="186">
        <f>SUM(P506:P514)</f>
        <v>0</v>
      </c>
      <c r="Q505" s="185"/>
      <c r="R505" s="186">
        <f>SUM(R506:R514)</f>
        <v>0.318</v>
      </c>
      <c r="S505" s="185"/>
      <c r="T505" s="187">
        <f>SUM(T506:T514)</f>
        <v>0</v>
      </c>
      <c r="AR505" s="188" t="s">
        <v>82</v>
      </c>
      <c r="AT505" s="189" t="s">
        <v>72</v>
      </c>
      <c r="AU505" s="189" t="s">
        <v>80</v>
      </c>
      <c r="AY505" s="188" t="s">
        <v>140</v>
      </c>
      <c r="BK505" s="190">
        <f>SUM(BK506:BK514)</f>
        <v>0</v>
      </c>
    </row>
    <row r="506" spans="2:65" s="1" customFormat="1" ht="16.5" customHeight="1">
      <c r="B506" s="41"/>
      <c r="C506" s="193" t="s">
        <v>699</v>
      </c>
      <c r="D506" s="193" t="s">
        <v>142</v>
      </c>
      <c r="E506" s="194" t="s">
        <v>870</v>
      </c>
      <c r="F506" s="195" t="s">
        <v>871</v>
      </c>
      <c r="G506" s="196" t="s">
        <v>145</v>
      </c>
      <c r="H506" s="197">
        <v>339.29199999999997</v>
      </c>
      <c r="I506" s="198"/>
      <c r="J506" s="199">
        <f>ROUND(I506*H506,2)</f>
        <v>0</v>
      </c>
      <c r="K506" s="195" t="s">
        <v>164</v>
      </c>
      <c r="L506" s="61"/>
      <c r="M506" s="200" t="s">
        <v>23</v>
      </c>
      <c r="N506" s="201" t="s">
        <v>44</v>
      </c>
      <c r="O506" s="42"/>
      <c r="P506" s="202">
        <f>O506*H506</f>
        <v>0</v>
      </c>
      <c r="Q506" s="202">
        <v>0</v>
      </c>
      <c r="R506" s="202">
        <f>Q506*H506</f>
        <v>0</v>
      </c>
      <c r="S506" s="202">
        <v>0</v>
      </c>
      <c r="T506" s="203">
        <f>S506*H506</f>
        <v>0</v>
      </c>
      <c r="AR506" s="24" t="s">
        <v>252</v>
      </c>
      <c r="AT506" s="24" t="s">
        <v>142</v>
      </c>
      <c r="AU506" s="24" t="s">
        <v>82</v>
      </c>
      <c r="AY506" s="24" t="s">
        <v>140</v>
      </c>
      <c r="BE506" s="204">
        <f>IF(N506="základní",J506,0)</f>
        <v>0</v>
      </c>
      <c r="BF506" s="204">
        <f>IF(N506="snížená",J506,0)</f>
        <v>0</v>
      </c>
      <c r="BG506" s="204">
        <f>IF(N506="zákl. přenesená",J506,0)</f>
        <v>0</v>
      </c>
      <c r="BH506" s="204">
        <f>IF(N506="sníž. přenesená",J506,0)</f>
        <v>0</v>
      </c>
      <c r="BI506" s="204">
        <f>IF(N506="nulová",J506,0)</f>
        <v>0</v>
      </c>
      <c r="BJ506" s="24" t="s">
        <v>80</v>
      </c>
      <c r="BK506" s="204">
        <f>ROUND(I506*H506,2)</f>
        <v>0</v>
      </c>
      <c r="BL506" s="24" t="s">
        <v>252</v>
      </c>
      <c r="BM506" s="24" t="s">
        <v>1162</v>
      </c>
    </row>
    <row r="507" spans="2:65" s="12" customFormat="1" ht="13.5">
      <c r="B507" s="216"/>
      <c r="C507" s="217"/>
      <c r="D507" s="207" t="s">
        <v>149</v>
      </c>
      <c r="E507" s="218" t="s">
        <v>23</v>
      </c>
      <c r="F507" s="219" t="s">
        <v>1163</v>
      </c>
      <c r="G507" s="217"/>
      <c r="H507" s="220">
        <v>339.29199999999997</v>
      </c>
      <c r="I507" s="221"/>
      <c r="J507" s="217"/>
      <c r="K507" s="217"/>
      <c r="L507" s="222"/>
      <c r="M507" s="223"/>
      <c r="N507" s="224"/>
      <c r="O507" s="224"/>
      <c r="P507" s="224"/>
      <c r="Q507" s="224"/>
      <c r="R507" s="224"/>
      <c r="S507" s="224"/>
      <c r="T507" s="225"/>
      <c r="AT507" s="226" t="s">
        <v>149</v>
      </c>
      <c r="AU507" s="226" t="s">
        <v>82</v>
      </c>
      <c r="AV507" s="12" t="s">
        <v>82</v>
      </c>
      <c r="AW507" s="12" t="s">
        <v>36</v>
      </c>
      <c r="AX507" s="12" t="s">
        <v>80</v>
      </c>
      <c r="AY507" s="226" t="s">
        <v>140</v>
      </c>
    </row>
    <row r="508" spans="2:65" s="1" customFormat="1" ht="16.5" customHeight="1">
      <c r="B508" s="41"/>
      <c r="C508" s="238" t="s">
        <v>703</v>
      </c>
      <c r="D508" s="238" t="s">
        <v>494</v>
      </c>
      <c r="E508" s="239" t="s">
        <v>875</v>
      </c>
      <c r="F508" s="240" t="s">
        <v>876</v>
      </c>
      <c r="G508" s="241" t="s">
        <v>497</v>
      </c>
      <c r="H508" s="242">
        <v>0.11899999999999999</v>
      </c>
      <c r="I508" s="243"/>
      <c r="J508" s="244">
        <f>ROUND(I508*H508,2)</f>
        <v>0</v>
      </c>
      <c r="K508" s="240" t="s">
        <v>164</v>
      </c>
      <c r="L508" s="245"/>
      <c r="M508" s="246" t="s">
        <v>23</v>
      </c>
      <c r="N508" s="247" t="s">
        <v>44</v>
      </c>
      <c r="O508" s="42"/>
      <c r="P508" s="202">
        <f>O508*H508</f>
        <v>0</v>
      </c>
      <c r="Q508" s="202">
        <v>1</v>
      </c>
      <c r="R508" s="202">
        <f>Q508*H508</f>
        <v>0.11899999999999999</v>
      </c>
      <c r="S508" s="202">
        <v>0</v>
      </c>
      <c r="T508" s="203">
        <f>S508*H508</f>
        <v>0</v>
      </c>
      <c r="AR508" s="24" t="s">
        <v>420</v>
      </c>
      <c r="AT508" s="24" t="s">
        <v>494</v>
      </c>
      <c r="AU508" s="24" t="s">
        <v>82</v>
      </c>
      <c r="AY508" s="24" t="s">
        <v>140</v>
      </c>
      <c r="BE508" s="204">
        <f>IF(N508="základní",J508,0)</f>
        <v>0</v>
      </c>
      <c r="BF508" s="204">
        <f>IF(N508="snížená",J508,0)</f>
        <v>0</v>
      </c>
      <c r="BG508" s="204">
        <f>IF(N508="zákl. přenesená",J508,0)</f>
        <v>0</v>
      </c>
      <c r="BH508" s="204">
        <f>IF(N508="sníž. přenesená",J508,0)</f>
        <v>0</v>
      </c>
      <c r="BI508" s="204">
        <f>IF(N508="nulová",J508,0)</f>
        <v>0</v>
      </c>
      <c r="BJ508" s="24" t="s">
        <v>80</v>
      </c>
      <c r="BK508" s="204">
        <f>ROUND(I508*H508,2)</f>
        <v>0</v>
      </c>
      <c r="BL508" s="24" t="s">
        <v>252</v>
      </c>
      <c r="BM508" s="24" t="s">
        <v>1164</v>
      </c>
    </row>
    <row r="509" spans="2:65" s="12" customFormat="1" ht="13.5">
      <c r="B509" s="216"/>
      <c r="C509" s="217"/>
      <c r="D509" s="207" t="s">
        <v>149</v>
      </c>
      <c r="E509" s="217"/>
      <c r="F509" s="219" t="s">
        <v>1165</v>
      </c>
      <c r="G509" s="217"/>
      <c r="H509" s="220">
        <v>0.11899999999999999</v>
      </c>
      <c r="I509" s="221"/>
      <c r="J509" s="217"/>
      <c r="K509" s="217"/>
      <c r="L509" s="222"/>
      <c r="M509" s="223"/>
      <c r="N509" s="224"/>
      <c r="O509" s="224"/>
      <c r="P509" s="224"/>
      <c r="Q509" s="224"/>
      <c r="R509" s="224"/>
      <c r="S509" s="224"/>
      <c r="T509" s="225"/>
      <c r="AT509" s="226" t="s">
        <v>149</v>
      </c>
      <c r="AU509" s="226" t="s">
        <v>82</v>
      </c>
      <c r="AV509" s="12" t="s">
        <v>82</v>
      </c>
      <c r="AW509" s="12" t="s">
        <v>6</v>
      </c>
      <c r="AX509" s="12" t="s">
        <v>80</v>
      </c>
      <c r="AY509" s="226" t="s">
        <v>140</v>
      </c>
    </row>
    <row r="510" spans="2:65" s="1" customFormat="1" ht="16.5" customHeight="1">
      <c r="B510" s="41"/>
      <c r="C510" s="193" t="s">
        <v>707</v>
      </c>
      <c r="D510" s="193" t="s">
        <v>142</v>
      </c>
      <c r="E510" s="194" t="s">
        <v>880</v>
      </c>
      <c r="F510" s="195" t="s">
        <v>881</v>
      </c>
      <c r="G510" s="196" t="s">
        <v>145</v>
      </c>
      <c r="H510" s="197">
        <v>339.29199999999997</v>
      </c>
      <c r="I510" s="198"/>
      <c r="J510" s="199">
        <f>ROUND(I510*H510,2)</f>
        <v>0</v>
      </c>
      <c r="K510" s="195" t="s">
        <v>164</v>
      </c>
      <c r="L510" s="61"/>
      <c r="M510" s="200" t="s">
        <v>23</v>
      </c>
      <c r="N510" s="201" t="s">
        <v>44</v>
      </c>
      <c r="O510" s="42"/>
      <c r="P510" s="202">
        <f>O510*H510</f>
        <v>0</v>
      </c>
      <c r="Q510" s="202">
        <v>0</v>
      </c>
      <c r="R510" s="202">
        <f>Q510*H510</f>
        <v>0</v>
      </c>
      <c r="S510" s="202">
        <v>0</v>
      </c>
      <c r="T510" s="203">
        <f>S510*H510</f>
        <v>0</v>
      </c>
      <c r="AR510" s="24" t="s">
        <v>252</v>
      </c>
      <c r="AT510" s="24" t="s">
        <v>142</v>
      </c>
      <c r="AU510" s="24" t="s">
        <v>82</v>
      </c>
      <c r="AY510" s="24" t="s">
        <v>140</v>
      </c>
      <c r="BE510" s="204">
        <f>IF(N510="základní",J510,0)</f>
        <v>0</v>
      </c>
      <c r="BF510" s="204">
        <f>IF(N510="snížená",J510,0)</f>
        <v>0</v>
      </c>
      <c r="BG510" s="204">
        <f>IF(N510="zákl. přenesená",J510,0)</f>
        <v>0</v>
      </c>
      <c r="BH510" s="204">
        <f>IF(N510="sníž. přenesená",J510,0)</f>
        <v>0</v>
      </c>
      <c r="BI510" s="204">
        <f>IF(N510="nulová",J510,0)</f>
        <v>0</v>
      </c>
      <c r="BJ510" s="24" t="s">
        <v>80</v>
      </c>
      <c r="BK510" s="204">
        <f>ROUND(I510*H510,2)</f>
        <v>0</v>
      </c>
      <c r="BL510" s="24" t="s">
        <v>252</v>
      </c>
      <c r="BM510" s="24" t="s">
        <v>1166</v>
      </c>
    </row>
    <row r="511" spans="2:65" s="12" customFormat="1" ht="13.5">
      <c r="B511" s="216"/>
      <c r="C511" s="217"/>
      <c r="D511" s="207" t="s">
        <v>149</v>
      </c>
      <c r="E511" s="218" t="s">
        <v>23</v>
      </c>
      <c r="F511" s="219" t="s">
        <v>1163</v>
      </c>
      <c r="G511" s="217"/>
      <c r="H511" s="220">
        <v>339.29199999999997</v>
      </c>
      <c r="I511" s="221"/>
      <c r="J511" s="217"/>
      <c r="K511" s="217"/>
      <c r="L511" s="222"/>
      <c r="M511" s="223"/>
      <c r="N511" s="224"/>
      <c r="O511" s="224"/>
      <c r="P511" s="224"/>
      <c r="Q511" s="224"/>
      <c r="R511" s="224"/>
      <c r="S511" s="224"/>
      <c r="T511" s="225"/>
      <c r="AT511" s="226" t="s">
        <v>149</v>
      </c>
      <c r="AU511" s="226" t="s">
        <v>82</v>
      </c>
      <c r="AV511" s="12" t="s">
        <v>82</v>
      </c>
      <c r="AW511" s="12" t="s">
        <v>36</v>
      </c>
      <c r="AX511" s="12" t="s">
        <v>80</v>
      </c>
      <c r="AY511" s="226" t="s">
        <v>140</v>
      </c>
    </row>
    <row r="512" spans="2:65" s="1" customFormat="1" ht="16.5" customHeight="1">
      <c r="B512" s="41"/>
      <c r="C512" s="238" t="s">
        <v>712</v>
      </c>
      <c r="D512" s="238" t="s">
        <v>494</v>
      </c>
      <c r="E512" s="239" t="s">
        <v>884</v>
      </c>
      <c r="F512" s="240" t="s">
        <v>885</v>
      </c>
      <c r="G512" s="241" t="s">
        <v>497</v>
      </c>
      <c r="H512" s="242">
        <v>0.19900000000000001</v>
      </c>
      <c r="I512" s="243"/>
      <c r="J512" s="244">
        <f>ROUND(I512*H512,2)</f>
        <v>0</v>
      </c>
      <c r="K512" s="240" t="s">
        <v>164</v>
      </c>
      <c r="L512" s="245"/>
      <c r="M512" s="246" t="s">
        <v>23</v>
      </c>
      <c r="N512" s="247" t="s">
        <v>44</v>
      </c>
      <c r="O512" s="42"/>
      <c r="P512" s="202">
        <f>O512*H512</f>
        <v>0</v>
      </c>
      <c r="Q512" s="202">
        <v>1</v>
      </c>
      <c r="R512" s="202">
        <f>Q512*H512</f>
        <v>0.19900000000000001</v>
      </c>
      <c r="S512" s="202">
        <v>0</v>
      </c>
      <c r="T512" s="203">
        <f>S512*H512</f>
        <v>0</v>
      </c>
      <c r="AR512" s="24" t="s">
        <v>420</v>
      </c>
      <c r="AT512" s="24" t="s">
        <v>494</v>
      </c>
      <c r="AU512" s="24" t="s">
        <v>82</v>
      </c>
      <c r="AY512" s="24" t="s">
        <v>140</v>
      </c>
      <c r="BE512" s="204">
        <f>IF(N512="základní",J512,0)</f>
        <v>0</v>
      </c>
      <c r="BF512" s="204">
        <f>IF(N512="snížená",J512,0)</f>
        <v>0</v>
      </c>
      <c r="BG512" s="204">
        <f>IF(N512="zákl. přenesená",J512,0)</f>
        <v>0</v>
      </c>
      <c r="BH512" s="204">
        <f>IF(N512="sníž. přenesená",J512,0)</f>
        <v>0</v>
      </c>
      <c r="BI512" s="204">
        <f>IF(N512="nulová",J512,0)</f>
        <v>0</v>
      </c>
      <c r="BJ512" s="24" t="s">
        <v>80</v>
      </c>
      <c r="BK512" s="204">
        <f>ROUND(I512*H512,2)</f>
        <v>0</v>
      </c>
      <c r="BL512" s="24" t="s">
        <v>252</v>
      </c>
      <c r="BM512" s="24" t="s">
        <v>1167</v>
      </c>
    </row>
    <row r="513" spans="2:65" s="12" customFormat="1" ht="13.5">
      <c r="B513" s="216"/>
      <c r="C513" s="217"/>
      <c r="D513" s="207" t="s">
        <v>149</v>
      </c>
      <c r="E513" s="217"/>
      <c r="F513" s="219" t="s">
        <v>1168</v>
      </c>
      <c r="G513" s="217"/>
      <c r="H513" s="220">
        <v>0.19900000000000001</v>
      </c>
      <c r="I513" s="221"/>
      <c r="J513" s="217"/>
      <c r="K513" s="217"/>
      <c r="L513" s="222"/>
      <c r="M513" s="223"/>
      <c r="N513" s="224"/>
      <c r="O513" s="224"/>
      <c r="P513" s="224"/>
      <c r="Q513" s="224"/>
      <c r="R513" s="224"/>
      <c r="S513" s="224"/>
      <c r="T513" s="225"/>
      <c r="AT513" s="226" t="s">
        <v>149</v>
      </c>
      <c r="AU513" s="226" t="s">
        <v>82</v>
      </c>
      <c r="AV513" s="12" t="s">
        <v>82</v>
      </c>
      <c r="AW513" s="12" t="s">
        <v>6</v>
      </c>
      <c r="AX513" s="12" t="s">
        <v>80</v>
      </c>
      <c r="AY513" s="226" t="s">
        <v>140</v>
      </c>
    </row>
    <row r="514" spans="2:65" s="1" customFormat="1" ht="25.5" customHeight="1">
      <c r="B514" s="41"/>
      <c r="C514" s="193" t="s">
        <v>716</v>
      </c>
      <c r="D514" s="193" t="s">
        <v>142</v>
      </c>
      <c r="E514" s="194" t="s">
        <v>889</v>
      </c>
      <c r="F514" s="195" t="s">
        <v>890</v>
      </c>
      <c r="G514" s="196" t="s">
        <v>497</v>
      </c>
      <c r="H514" s="197">
        <v>0.318</v>
      </c>
      <c r="I514" s="198"/>
      <c r="J514" s="199">
        <f>ROUND(I514*H514,2)</f>
        <v>0</v>
      </c>
      <c r="K514" s="195" t="s">
        <v>164</v>
      </c>
      <c r="L514" s="61"/>
      <c r="M514" s="200" t="s">
        <v>23</v>
      </c>
      <c r="N514" s="250" t="s">
        <v>44</v>
      </c>
      <c r="O514" s="251"/>
      <c r="P514" s="252">
        <f>O514*H514</f>
        <v>0</v>
      </c>
      <c r="Q514" s="252">
        <v>0</v>
      </c>
      <c r="R514" s="252">
        <f>Q514*H514</f>
        <v>0</v>
      </c>
      <c r="S514" s="252">
        <v>0</v>
      </c>
      <c r="T514" s="253">
        <f>S514*H514</f>
        <v>0</v>
      </c>
      <c r="AR514" s="24" t="s">
        <v>252</v>
      </c>
      <c r="AT514" s="24" t="s">
        <v>142</v>
      </c>
      <c r="AU514" s="24" t="s">
        <v>82</v>
      </c>
      <c r="AY514" s="24" t="s">
        <v>140</v>
      </c>
      <c r="BE514" s="204">
        <f>IF(N514="základní",J514,0)</f>
        <v>0</v>
      </c>
      <c r="BF514" s="204">
        <f>IF(N514="snížená",J514,0)</f>
        <v>0</v>
      </c>
      <c r="BG514" s="204">
        <f>IF(N514="zákl. přenesená",J514,0)</f>
        <v>0</v>
      </c>
      <c r="BH514" s="204">
        <f>IF(N514="sníž. přenesená",J514,0)</f>
        <v>0</v>
      </c>
      <c r="BI514" s="204">
        <f>IF(N514="nulová",J514,0)</f>
        <v>0</v>
      </c>
      <c r="BJ514" s="24" t="s">
        <v>80</v>
      </c>
      <c r="BK514" s="204">
        <f>ROUND(I514*H514,2)</f>
        <v>0</v>
      </c>
      <c r="BL514" s="24" t="s">
        <v>252</v>
      </c>
      <c r="BM514" s="24" t="s">
        <v>1169</v>
      </c>
    </row>
    <row r="515" spans="2:65" s="1" customFormat="1" ht="6.95" customHeight="1">
      <c r="B515" s="56"/>
      <c r="C515" s="57"/>
      <c r="D515" s="57"/>
      <c r="E515" s="57"/>
      <c r="F515" s="57"/>
      <c r="G515" s="57"/>
      <c r="H515" s="57"/>
      <c r="I515" s="140"/>
      <c r="J515" s="57"/>
      <c r="K515" s="57"/>
      <c r="L515" s="61"/>
    </row>
  </sheetData>
  <sheetProtection algorithmName="SHA-512" hashValue="6bnaDrQsmONNt8EQpnNZWASDmwQA9EItGhmCYxvrK5YAoRCqGb2PXoCvMECUAA5flYP4CY6XoDsXJqvfYpFt3w==" saltValue="qzY1rHAzG0Ttbjvq/gbMMxwVo58U1xNdw1xgLUBECO5p/X+30yL6jhY8zWwQ3Elr/Uiek3nF3f01KJ7UhKtAjw==" spinCount="100000" sheet="1" objects="1" scenarios="1" formatColumns="0" formatRows="0" autoFilter="0"/>
  <autoFilter ref="C85:K514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93</v>
      </c>
      <c r="G1" s="389" t="s">
        <v>94</v>
      </c>
      <c r="H1" s="389"/>
      <c r="I1" s="115"/>
      <c r="J1" s="114" t="s">
        <v>95</v>
      </c>
      <c r="K1" s="113" t="s">
        <v>96</v>
      </c>
      <c r="L1" s="114" t="s">
        <v>97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4" t="s">
        <v>87</v>
      </c>
      <c r="AZ2" s="116" t="s">
        <v>98</v>
      </c>
      <c r="BA2" s="116" t="s">
        <v>99</v>
      </c>
      <c r="BB2" s="116" t="s">
        <v>23</v>
      </c>
      <c r="BC2" s="116" t="s">
        <v>1170</v>
      </c>
      <c r="BD2" s="116" t="s">
        <v>82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82</v>
      </c>
      <c r="AZ3" s="116" t="s">
        <v>101</v>
      </c>
      <c r="BA3" s="116" t="s">
        <v>102</v>
      </c>
      <c r="BB3" s="116" t="s">
        <v>23</v>
      </c>
      <c r="BC3" s="116" t="s">
        <v>1171</v>
      </c>
      <c r="BD3" s="116" t="s">
        <v>82</v>
      </c>
    </row>
    <row r="4" spans="1:70" ht="36.950000000000003" customHeight="1">
      <c r="B4" s="28"/>
      <c r="C4" s="29"/>
      <c r="D4" s="30" t="s">
        <v>104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1:70" ht="16.5" customHeight="1">
      <c r="B7" s="28"/>
      <c r="C7" s="29"/>
      <c r="D7" s="29"/>
      <c r="E7" s="381" t="str">
        <f>'Rekapitulace stavby'!K6</f>
        <v>Kanalizace Kolín - Zibohlavy</v>
      </c>
      <c r="F7" s="382"/>
      <c r="G7" s="382"/>
      <c r="H7" s="382"/>
      <c r="I7" s="118"/>
      <c r="J7" s="29"/>
      <c r="K7" s="31"/>
    </row>
    <row r="8" spans="1:70" s="1" customFormat="1">
      <c r="B8" s="41"/>
      <c r="C8" s="42"/>
      <c r="D8" s="37" t="s">
        <v>105</v>
      </c>
      <c r="E8" s="42"/>
      <c r="F8" s="42"/>
      <c r="G8" s="42"/>
      <c r="H8" s="42"/>
      <c r="I8" s="119"/>
      <c r="J8" s="42"/>
      <c r="K8" s="45"/>
    </row>
    <row r="9" spans="1:70" s="1" customFormat="1" ht="36.950000000000003" customHeight="1">
      <c r="B9" s="41"/>
      <c r="C9" s="42"/>
      <c r="D9" s="42"/>
      <c r="E9" s="383" t="s">
        <v>1172</v>
      </c>
      <c r="F9" s="384"/>
      <c r="G9" s="384"/>
      <c r="H9" s="384"/>
      <c r="I9" s="119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0" t="s">
        <v>22</v>
      </c>
      <c r="J11" s="35" t="s">
        <v>23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20" t="s">
        <v>26</v>
      </c>
      <c r="J12" s="121" t="str">
        <f>'Rekapitulace stavby'!AN8</f>
        <v>8. 1. 2018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20" t="s">
        <v>29</v>
      </c>
      <c r="J14" s="35" t="s">
        <v>23</v>
      </c>
      <c r="K14" s="45"/>
    </row>
    <row r="15" spans="1:70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20" t="s">
        <v>31</v>
      </c>
      <c r="J15" s="35" t="s">
        <v>23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20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20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20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9"/>
      <c r="J23" s="42"/>
      <c r="K23" s="45"/>
    </row>
    <row r="24" spans="2:11" s="6" customFormat="1" ht="16.5" customHeight="1">
      <c r="B24" s="122"/>
      <c r="C24" s="123"/>
      <c r="D24" s="123"/>
      <c r="E24" s="370" t="s">
        <v>23</v>
      </c>
      <c r="F24" s="370"/>
      <c r="G24" s="370"/>
      <c r="H24" s="370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39</v>
      </c>
      <c r="E27" s="42"/>
      <c r="F27" s="42"/>
      <c r="G27" s="42"/>
      <c r="H27" s="42"/>
      <c r="I27" s="119"/>
      <c r="J27" s="129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30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1">
        <f>ROUND(SUM(BE86:BE346), 2)</f>
        <v>0</v>
      </c>
      <c r="G30" s="42"/>
      <c r="H30" s="42"/>
      <c r="I30" s="132">
        <v>0.21</v>
      </c>
      <c r="J30" s="131">
        <f>ROUND(ROUND((SUM(BE86:BE346)),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1">
        <f>ROUND(SUM(BF86:BF346), 2)</f>
        <v>0</v>
      </c>
      <c r="G31" s="42"/>
      <c r="H31" s="42"/>
      <c r="I31" s="132">
        <v>0.15</v>
      </c>
      <c r="J31" s="131">
        <f>ROUND(ROUND((SUM(BF86:BF346)),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46</v>
      </c>
      <c r="F32" s="131">
        <f>ROUND(SUM(BG86:BG346), 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47</v>
      </c>
      <c r="F33" s="131">
        <f>ROUND(SUM(BH86:BH346), 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48</v>
      </c>
      <c r="F34" s="131">
        <f>ROUND(SUM(BI86:BI346), 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49</v>
      </c>
      <c r="E36" s="79"/>
      <c r="F36" s="79"/>
      <c r="G36" s="135" t="s">
        <v>50</v>
      </c>
      <c r="H36" s="136" t="s">
        <v>51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0000000000003" customHeight="1">
      <c r="B42" s="41"/>
      <c r="C42" s="30" t="s">
        <v>107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16.5" customHeight="1">
      <c r="B45" s="41"/>
      <c r="C45" s="42"/>
      <c r="D45" s="42"/>
      <c r="E45" s="381" t="str">
        <f>E7</f>
        <v>Kanalizace Kolín - Zibohlavy</v>
      </c>
      <c r="F45" s="382"/>
      <c r="G45" s="382"/>
      <c r="H45" s="382"/>
      <c r="I45" s="119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17.25" customHeight="1">
      <c r="B47" s="41"/>
      <c r="C47" s="42"/>
      <c r="D47" s="42"/>
      <c r="E47" s="383" t="str">
        <f>E9</f>
        <v>ZibohPriv - Kanalizační přivaděč Zibohlavy - Radovesnice</v>
      </c>
      <c r="F47" s="384"/>
      <c r="G47" s="384"/>
      <c r="H47" s="384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Zibohlavy</v>
      </c>
      <c r="G49" s="42"/>
      <c r="H49" s="42"/>
      <c r="I49" s="120" t="s">
        <v>26</v>
      </c>
      <c r="J49" s="121" t="str">
        <f>IF(J12="","",J12)</f>
        <v>8. 1. 2018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Město Kolín</v>
      </c>
      <c r="G51" s="42"/>
      <c r="H51" s="42"/>
      <c r="I51" s="120" t="s">
        <v>34</v>
      </c>
      <c r="J51" s="370" t="str">
        <f>E21</f>
        <v>VODOS Kolín s.r.o.</v>
      </c>
      <c r="K51" s="45"/>
    </row>
    <row r="52" spans="2:47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9"/>
      <c r="J52" s="385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47" s="1" customFormat="1" ht="29.25" customHeight="1">
      <c r="B54" s="41"/>
      <c r="C54" s="145" t="s">
        <v>108</v>
      </c>
      <c r="D54" s="133"/>
      <c r="E54" s="133"/>
      <c r="F54" s="133"/>
      <c r="G54" s="133"/>
      <c r="H54" s="133"/>
      <c r="I54" s="146"/>
      <c r="J54" s="147" t="s">
        <v>109</v>
      </c>
      <c r="K54" s="148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110</v>
      </c>
      <c r="D56" s="42"/>
      <c r="E56" s="42"/>
      <c r="F56" s="42"/>
      <c r="G56" s="42"/>
      <c r="H56" s="42"/>
      <c r="I56" s="119"/>
      <c r="J56" s="129">
        <f>J86</f>
        <v>0</v>
      </c>
      <c r="K56" s="45"/>
      <c r="AU56" s="24" t="s">
        <v>111</v>
      </c>
    </row>
    <row r="57" spans="2:47" s="7" customFormat="1" ht="24.95" customHeight="1">
      <c r="B57" s="150"/>
      <c r="C57" s="151"/>
      <c r="D57" s="152" t="s">
        <v>112</v>
      </c>
      <c r="E57" s="153"/>
      <c r="F57" s="153"/>
      <c r="G57" s="153"/>
      <c r="H57" s="153"/>
      <c r="I57" s="154"/>
      <c r="J57" s="155">
        <f>J87</f>
        <v>0</v>
      </c>
      <c r="K57" s="156"/>
    </row>
    <row r="58" spans="2:47" s="8" customFormat="1" ht="19.899999999999999" customHeight="1">
      <c r="B58" s="157"/>
      <c r="C58" s="158"/>
      <c r="D58" s="159" t="s">
        <v>113</v>
      </c>
      <c r="E58" s="160"/>
      <c r="F58" s="160"/>
      <c r="G58" s="160"/>
      <c r="H58" s="160"/>
      <c r="I58" s="161"/>
      <c r="J58" s="162">
        <f>J88</f>
        <v>0</v>
      </c>
      <c r="K58" s="163"/>
    </row>
    <row r="59" spans="2:47" s="8" customFormat="1" ht="19.899999999999999" customHeight="1">
      <c r="B59" s="157"/>
      <c r="C59" s="158"/>
      <c r="D59" s="159" t="s">
        <v>114</v>
      </c>
      <c r="E59" s="160"/>
      <c r="F59" s="160"/>
      <c r="G59" s="160"/>
      <c r="H59" s="160"/>
      <c r="I59" s="161"/>
      <c r="J59" s="162">
        <f>J212</f>
        <v>0</v>
      </c>
      <c r="K59" s="163"/>
    </row>
    <row r="60" spans="2:47" s="8" customFormat="1" ht="19.899999999999999" customHeight="1">
      <c r="B60" s="157"/>
      <c r="C60" s="158"/>
      <c r="D60" s="159" t="s">
        <v>115</v>
      </c>
      <c r="E60" s="160"/>
      <c r="F60" s="160"/>
      <c r="G60" s="160"/>
      <c r="H60" s="160"/>
      <c r="I60" s="161"/>
      <c r="J60" s="162">
        <f>J220</f>
        <v>0</v>
      </c>
      <c r="K60" s="163"/>
    </row>
    <row r="61" spans="2:47" s="8" customFormat="1" ht="19.899999999999999" customHeight="1">
      <c r="B61" s="157"/>
      <c r="C61" s="158"/>
      <c r="D61" s="159" t="s">
        <v>116</v>
      </c>
      <c r="E61" s="160"/>
      <c r="F61" s="160"/>
      <c r="G61" s="160"/>
      <c r="H61" s="160"/>
      <c r="I61" s="161"/>
      <c r="J61" s="162">
        <f>J226</f>
        <v>0</v>
      </c>
      <c r="K61" s="163"/>
    </row>
    <row r="62" spans="2:47" s="8" customFormat="1" ht="19.899999999999999" customHeight="1">
      <c r="B62" s="157"/>
      <c r="C62" s="158"/>
      <c r="D62" s="159" t="s">
        <v>117</v>
      </c>
      <c r="E62" s="160"/>
      <c r="F62" s="160"/>
      <c r="G62" s="160"/>
      <c r="H62" s="160"/>
      <c r="I62" s="161"/>
      <c r="J62" s="162">
        <f>J255</f>
        <v>0</v>
      </c>
      <c r="K62" s="163"/>
    </row>
    <row r="63" spans="2:47" s="8" customFormat="1" ht="19.899999999999999" customHeight="1">
      <c r="B63" s="157"/>
      <c r="C63" s="158"/>
      <c r="D63" s="159" t="s">
        <v>118</v>
      </c>
      <c r="E63" s="160"/>
      <c r="F63" s="160"/>
      <c r="G63" s="160"/>
      <c r="H63" s="160"/>
      <c r="I63" s="161"/>
      <c r="J63" s="162">
        <f>J329</f>
        <v>0</v>
      </c>
      <c r="K63" s="163"/>
    </row>
    <row r="64" spans="2:47" s="8" customFormat="1" ht="14.85" customHeight="1">
      <c r="B64" s="157"/>
      <c r="C64" s="158"/>
      <c r="D64" s="159" t="s">
        <v>119</v>
      </c>
      <c r="E64" s="160"/>
      <c r="F64" s="160"/>
      <c r="G64" s="160"/>
      <c r="H64" s="160"/>
      <c r="I64" s="161"/>
      <c r="J64" s="162">
        <f>J336</f>
        <v>0</v>
      </c>
      <c r="K64" s="163"/>
    </row>
    <row r="65" spans="2:12" s="7" customFormat="1" ht="24.95" customHeight="1">
      <c r="B65" s="150"/>
      <c r="C65" s="151"/>
      <c r="D65" s="152" t="s">
        <v>120</v>
      </c>
      <c r="E65" s="153"/>
      <c r="F65" s="153"/>
      <c r="G65" s="153"/>
      <c r="H65" s="153"/>
      <c r="I65" s="154"/>
      <c r="J65" s="155">
        <f>J341</f>
        <v>0</v>
      </c>
      <c r="K65" s="156"/>
    </row>
    <row r="66" spans="2:12" s="8" customFormat="1" ht="19.899999999999999" customHeight="1">
      <c r="B66" s="157"/>
      <c r="C66" s="158"/>
      <c r="D66" s="159" t="s">
        <v>123</v>
      </c>
      <c r="E66" s="160"/>
      <c r="F66" s="160"/>
      <c r="G66" s="160"/>
      <c r="H66" s="160"/>
      <c r="I66" s="161"/>
      <c r="J66" s="162">
        <f>J342</f>
        <v>0</v>
      </c>
      <c r="K66" s="163"/>
    </row>
    <row r="67" spans="2:12" s="1" customFormat="1" ht="21.75" customHeight="1">
      <c r="B67" s="41"/>
      <c r="C67" s="42"/>
      <c r="D67" s="42"/>
      <c r="E67" s="42"/>
      <c r="F67" s="42"/>
      <c r="G67" s="42"/>
      <c r="H67" s="42"/>
      <c r="I67" s="119"/>
      <c r="J67" s="42"/>
      <c r="K67" s="4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40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3"/>
      <c r="J72" s="60"/>
      <c r="K72" s="60"/>
      <c r="L72" s="61"/>
    </row>
    <row r="73" spans="2:12" s="1" customFormat="1" ht="36.950000000000003" customHeight="1">
      <c r="B73" s="41"/>
      <c r="C73" s="62" t="s">
        <v>124</v>
      </c>
      <c r="D73" s="63"/>
      <c r="E73" s="63"/>
      <c r="F73" s="63"/>
      <c r="G73" s="63"/>
      <c r="H73" s="63"/>
      <c r="I73" s="164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4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4"/>
      <c r="J75" s="63"/>
      <c r="K75" s="63"/>
      <c r="L75" s="61"/>
    </row>
    <row r="76" spans="2:12" s="1" customFormat="1" ht="16.5" customHeight="1">
      <c r="B76" s="41"/>
      <c r="C76" s="63"/>
      <c r="D76" s="63"/>
      <c r="E76" s="386" t="str">
        <f>E7</f>
        <v>Kanalizace Kolín - Zibohlavy</v>
      </c>
      <c r="F76" s="387"/>
      <c r="G76" s="387"/>
      <c r="H76" s="387"/>
      <c r="I76" s="164"/>
      <c r="J76" s="63"/>
      <c r="K76" s="63"/>
      <c r="L76" s="61"/>
    </row>
    <row r="77" spans="2:12" s="1" customFormat="1" ht="14.45" customHeight="1">
      <c r="B77" s="41"/>
      <c r="C77" s="65" t="s">
        <v>105</v>
      </c>
      <c r="D77" s="63"/>
      <c r="E77" s="63"/>
      <c r="F77" s="63"/>
      <c r="G77" s="63"/>
      <c r="H77" s="63"/>
      <c r="I77" s="164"/>
      <c r="J77" s="63"/>
      <c r="K77" s="63"/>
      <c r="L77" s="61"/>
    </row>
    <row r="78" spans="2:12" s="1" customFormat="1" ht="17.25" customHeight="1">
      <c r="B78" s="41"/>
      <c r="C78" s="63"/>
      <c r="D78" s="63"/>
      <c r="E78" s="377" t="str">
        <f>E9</f>
        <v>ZibohPriv - Kanalizační přivaděč Zibohlavy - Radovesnice</v>
      </c>
      <c r="F78" s="388"/>
      <c r="G78" s="388"/>
      <c r="H78" s="388"/>
      <c r="I78" s="164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4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65" t="str">
        <f>F12</f>
        <v>Zibohlavy</v>
      </c>
      <c r="G80" s="63"/>
      <c r="H80" s="63"/>
      <c r="I80" s="166" t="s">
        <v>26</v>
      </c>
      <c r="J80" s="73" t="str">
        <f>IF(J12="","",J12)</f>
        <v>8. 1. 2018</v>
      </c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64"/>
      <c r="J81" s="63"/>
      <c r="K81" s="63"/>
      <c r="L81" s="61"/>
    </row>
    <row r="82" spans="2:65" s="1" customFormat="1">
      <c r="B82" s="41"/>
      <c r="C82" s="65" t="s">
        <v>28</v>
      </c>
      <c r="D82" s="63"/>
      <c r="E82" s="63"/>
      <c r="F82" s="165" t="str">
        <f>E15</f>
        <v>Město Kolín</v>
      </c>
      <c r="G82" s="63"/>
      <c r="H82" s="63"/>
      <c r="I82" s="166" t="s">
        <v>34</v>
      </c>
      <c r="J82" s="165" t="str">
        <f>E21</f>
        <v>VODOS Kolín s.r.o.</v>
      </c>
      <c r="K82" s="63"/>
      <c r="L82" s="61"/>
    </row>
    <row r="83" spans="2:65" s="1" customFormat="1" ht="14.45" customHeight="1">
      <c r="B83" s="41"/>
      <c r="C83" s="65" t="s">
        <v>32</v>
      </c>
      <c r="D83" s="63"/>
      <c r="E83" s="63"/>
      <c r="F83" s="165" t="str">
        <f>IF(E18="","",E18)</f>
        <v/>
      </c>
      <c r="G83" s="63"/>
      <c r="H83" s="63"/>
      <c r="I83" s="164"/>
      <c r="J83" s="63"/>
      <c r="K83" s="63"/>
      <c r="L83" s="61"/>
    </row>
    <row r="84" spans="2:65" s="1" customFormat="1" ht="10.35" customHeight="1">
      <c r="B84" s="41"/>
      <c r="C84" s="63"/>
      <c r="D84" s="63"/>
      <c r="E84" s="63"/>
      <c r="F84" s="63"/>
      <c r="G84" s="63"/>
      <c r="H84" s="63"/>
      <c r="I84" s="164"/>
      <c r="J84" s="63"/>
      <c r="K84" s="63"/>
      <c r="L84" s="61"/>
    </row>
    <row r="85" spans="2:65" s="9" customFormat="1" ht="29.25" customHeight="1">
      <c r="B85" s="167"/>
      <c r="C85" s="168" t="s">
        <v>125</v>
      </c>
      <c r="D85" s="169" t="s">
        <v>58</v>
      </c>
      <c r="E85" s="169" t="s">
        <v>54</v>
      </c>
      <c r="F85" s="169" t="s">
        <v>126</v>
      </c>
      <c r="G85" s="169" t="s">
        <v>127</v>
      </c>
      <c r="H85" s="169" t="s">
        <v>128</v>
      </c>
      <c r="I85" s="170" t="s">
        <v>129</v>
      </c>
      <c r="J85" s="169" t="s">
        <v>109</v>
      </c>
      <c r="K85" s="171" t="s">
        <v>130</v>
      </c>
      <c r="L85" s="172"/>
      <c r="M85" s="81" t="s">
        <v>131</v>
      </c>
      <c r="N85" s="82" t="s">
        <v>43</v>
      </c>
      <c r="O85" s="82" t="s">
        <v>132</v>
      </c>
      <c r="P85" s="82" t="s">
        <v>133</v>
      </c>
      <c r="Q85" s="82" t="s">
        <v>134</v>
      </c>
      <c r="R85" s="82" t="s">
        <v>135</v>
      </c>
      <c r="S85" s="82" t="s">
        <v>136</v>
      </c>
      <c r="T85" s="83" t="s">
        <v>137</v>
      </c>
    </row>
    <row r="86" spans="2:65" s="1" customFormat="1" ht="29.25" customHeight="1">
      <c r="B86" s="41"/>
      <c r="C86" s="87" t="s">
        <v>110</v>
      </c>
      <c r="D86" s="63"/>
      <c r="E86" s="63"/>
      <c r="F86" s="63"/>
      <c r="G86" s="63"/>
      <c r="H86" s="63"/>
      <c r="I86" s="164"/>
      <c r="J86" s="173">
        <f>BK86</f>
        <v>0</v>
      </c>
      <c r="K86" s="63"/>
      <c r="L86" s="61"/>
      <c r="M86" s="84"/>
      <c r="N86" s="85"/>
      <c r="O86" s="85"/>
      <c r="P86" s="174">
        <f>P87+P341</f>
        <v>0</v>
      </c>
      <c r="Q86" s="85"/>
      <c r="R86" s="174">
        <f>R87+R341</f>
        <v>526.09750412000005</v>
      </c>
      <c r="S86" s="85"/>
      <c r="T86" s="175">
        <f>T87+T341</f>
        <v>11.895999999999999</v>
      </c>
      <c r="AT86" s="24" t="s">
        <v>72</v>
      </c>
      <c r="AU86" s="24" t="s">
        <v>111</v>
      </c>
      <c r="BK86" s="176">
        <f>BK87+BK341</f>
        <v>0</v>
      </c>
    </row>
    <row r="87" spans="2:65" s="10" customFormat="1" ht="37.35" customHeight="1">
      <c r="B87" s="177"/>
      <c r="C87" s="178"/>
      <c r="D87" s="179" t="s">
        <v>72</v>
      </c>
      <c r="E87" s="180" t="s">
        <v>138</v>
      </c>
      <c r="F87" s="180" t="s">
        <v>139</v>
      </c>
      <c r="G87" s="178"/>
      <c r="H87" s="178"/>
      <c r="I87" s="181"/>
      <c r="J87" s="182">
        <f>BK87</f>
        <v>0</v>
      </c>
      <c r="K87" s="178"/>
      <c r="L87" s="183"/>
      <c r="M87" s="184"/>
      <c r="N87" s="185"/>
      <c r="O87" s="185"/>
      <c r="P87" s="186">
        <f>P88+P212+P220+P226+P255+P329</f>
        <v>0</v>
      </c>
      <c r="Q87" s="185"/>
      <c r="R87" s="186">
        <f>R88+R212+R220+R226+R255+R329</f>
        <v>526.04213412000001</v>
      </c>
      <c r="S87" s="185"/>
      <c r="T87" s="187">
        <f>T88+T212+T220+T226+T255+T329</f>
        <v>11.895999999999999</v>
      </c>
      <c r="AR87" s="188" t="s">
        <v>80</v>
      </c>
      <c r="AT87" s="189" t="s">
        <v>72</v>
      </c>
      <c r="AU87" s="189" t="s">
        <v>73</v>
      </c>
      <c r="AY87" s="188" t="s">
        <v>140</v>
      </c>
      <c r="BK87" s="190">
        <f>BK88+BK212+BK220+BK226+BK255+BK329</f>
        <v>0</v>
      </c>
    </row>
    <row r="88" spans="2:65" s="10" customFormat="1" ht="19.899999999999999" customHeight="1">
      <c r="B88" s="177"/>
      <c r="C88" s="178"/>
      <c r="D88" s="179" t="s">
        <v>72</v>
      </c>
      <c r="E88" s="191" t="s">
        <v>80</v>
      </c>
      <c r="F88" s="191" t="s">
        <v>141</v>
      </c>
      <c r="G88" s="178"/>
      <c r="H88" s="178"/>
      <c r="I88" s="181"/>
      <c r="J88" s="192">
        <f>BK88</f>
        <v>0</v>
      </c>
      <c r="K88" s="178"/>
      <c r="L88" s="183"/>
      <c r="M88" s="184"/>
      <c r="N88" s="185"/>
      <c r="O88" s="185"/>
      <c r="P88" s="186">
        <f>SUM(P89:P211)</f>
        <v>0</v>
      </c>
      <c r="Q88" s="185"/>
      <c r="R88" s="186">
        <f>SUM(R89:R211)</f>
        <v>350.11166362</v>
      </c>
      <c r="S88" s="185"/>
      <c r="T88" s="187">
        <f>SUM(T89:T211)</f>
        <v>11.895999999999999</v>
      </c>
      <c r="AR88" s="188" t="s">
        <v>80</v>
      </c>
      <c r="AT88" s="189" t="s">
        <v>72</v>
      </c>
      <c r="AU88" s="189" t="s">
        <v>80</v>
      </c>
      <c r="AY88" s="188" t="s">
        <v>140</v>
      </c>
      <c r="BK88" s="190">
        <f>SUM(BK89:BK211)</f>
        <v>0</v>
      </c>
    </row>
    <row r="89" spans="2:65" s="1" customFormat="1" ht="38.25" customHeight="1">
      <c r="B89" s="41"/>
      <c r="C89" s="193" t="s">
        <v>80</v>
      </c>
      <c r="D89" s="193" t="s">
        <v>142</v>
      </c>
      <c r="E89" s="194" t="s">
        <v>1173</v>
      </c>
      <c r="F89" s="195" t="s">
        <v>1174</v>
      </c>
      <c r="G89" s="196" t="s">
        <v>145</v>
      </c>
      <c r="H89" s="197">
        <v>19</v>
      </c>
      <c r="I89" s="198"/>
      <c r="J89" s="199">
        <f>ROUND(I89*H89,2)</f>
        <v>0</v>
      </c>
      <c r="K89" s="195" t="s">
        <v>146</v>
      </c>
      <c r="L89" s="61"/>
      <c r="M89" s="200" t="s">
        <v>23</v>
      </c>
      <c r="N89" s="201" t="s">
        <v>44</v>
      </c>
      <c r="O89" s="42"/>
      <c r="P89" s="202">
        <f>O89*H89</f>
        <v>0</v>
      </c>
      <c r="Q89" s="202">
        <v>0</v>
      </c>
      <c r="R89" s="202">
        <f>Q89*H89</f>
        <v>0</v>
      </c>
      <c r="S89" s="202">
        <v>0.28999999999999998</v>
      </c>
      <c r="T89" s="203">
        <f>S89*H89</f>
        <v>5.51</v>
      </c>
      <c r="AR89" s="24" t="s">
        <v>147</v>
      </c>
      <c r="AT89" s="24" t="s">
        <v>142</v>
      </c>
      <c r="AU89" s="24" t="s">
        <v>82</v>
      </c>
      <c r="AY89" s="24" t="s">
        <v>140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80</v>
      </c>
      <c r="BK89" s="204">
        <f>ROUND(I89*H89,2)</f>
        <v>0</v>
      </c>
      <c r="BL89" s="24" t="s">
        <v>147</v>
      </c>
      <c r="BM89" s="24" t="s">
        <v>1175</v>
      </c>
    </row>
    <row r="90" spans="2:65" s="11" customFormat="1" ht="13.5">
      <c r="B90" s="205"/>
      <c r="C90" s="206"/>
      <c r="D90" s="207" t="s">
        <v>149</v>
      </c>
      <c r="E90" s="208" t="s">
        <v>23</v>
      </c>
      <c r="F90" s="209" t="s">
        <v>1176</v>
      </c>
      <c r="G90" s="206"/>
      <c r="H90" s="208" t="s">
        <v>23</v>
      </c>
      <c r="I90" s="210"/>
      <c r="J90" s="206"/>
      <c r="K90" s="206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149</v>
      </c>
      <c r="AU90" s="215" t="s">
        <v>82</v>
      </c>
      <c r="AV90" s="11" t="s">
        <v>80</v>
      </c>
      <c r="AW90" s="11" t="s">
        <v>36</v>
      </c>
      <c r="AX90" s="11" t="s">
        <v>73</v>
      </c>
      <c r="AY90" s="215" t="s">
        <v>140</v>
      </c>
    </row>
    <row r="91" spans="2:65" s="11" customFormat="1" ht="13.5">
      <c r="B91" s="205"/>
      <c r="C91" s="206"/>
      <c r="D91" s="207" t="s">
        <v>149</v>
      </c>
      <c r="E91" s="208" t="s">
        <v>23</v>
      </c>
      <c r="F91" s="209" t="s">
        <v>1177</v>
      </c>
      <c r="G91" s="206"/>
      <c r="H91" s="208" t="s">
        <v>23</v>
      </c>
      <c r="I91" s="210"/>
      <c r="J91" s="206"/>
      <c r="K91" s="206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149</v>
      </c>
      <c r="AU91" s="215" t="s">
        <v>82</v>
      </c>
      <c r="AV91" s="11" t="s">
        <v>80</v>
      </c>
      <c r="AW91" s="11" t="s">
        <v>36</v>
      </c>
      <c r="AX91" s="11" t="s">
        <v>73</v>
      </c>
      <c r="AY91" s="215" t="s">
        <v>140</v>
      </c>
    </row>
    <row r="92" spans="2:65" s="12" customFormat="1" ht="13.5">
      <c r="B92" s="216"/>
      <c r="C92" s="217"/>
      <c r="D92" s="207" t="s">
        <v>149</v>
      </c>
      <c r="E92" s="218" t="s">
        <v>23</v>
      </c>
      <c r="F92" s="219" t="s">
        <v>1178</v>
      </c>
      <c r="G92" s="217"/>
      <c r="H92" s="220">
        <v>9.5</v>
      </c>
      <c r="I92" s="221"/>
      <c r="J92" s="217"/>
      <c r="K92" s="217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149</v>
      </c>
      <c r="AU92" s="226" t="s">
        <v>82</v>
      </c>
      <c r="AV92" s="12" t="s">
        <v>82</v>
      </c>
      <c r="AW92" s="12" t="s">
        <v>36</v>
      </c>
      <c r="AX92" s="12" t="s">
        <v>73</v>
      </c>
      <c r="AY92" s="226" t="s">
        <v>140</v>
      </c>
    </row>
    <row r="93" spans="2:65" s="11" customFormat="1" ht="13.5">
      <c r="B93" s="205"/>
      <c r="C93" s="206"/>
      <c r="D93" s="207" t="s">
        <v>149</v>
      </c>
      <c r="E93" s="208" t="s">
        <v>23</v>
      </c>
      <c r="F93" s="209" t="s">
        <v>1179</v>
      </c>
      <c r="G93" s="206"/>
      <c r="H93" s="208" t="s">
        <v>23</v>
      </c>
      <c r="I93" s="210"/>
      <c r="J93" s="206"/>
      <c r="K93" s="206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149</v>
      </c>
      <c r="AU93" s="215" t="s">
        <v>82</v>
      </c>
      <c r="AV93" s="11" t="s">
        <v>80</v>
      </c>
      <c r="AW93" s="11" t="s">
        <v>36</v>
      </c>
      <c r="AX93" s="11" t="s">
        <v>73</v>
      </c>
      <c r="AY93" s="215" t="s">
        <v>140</v>
      </c>
    </row>
    <row r="94" spans="2:65" s="12" customFormat="1" ht="13.5">
      <c r="B94" s="216"/>
      <c r="C94" s="217"/>
      <c r="D94" s="207" t="s">
        <v>149</v>
      </c>
      <c r="E94" s="218" t="s">
        <v>23</v>
      </c>
      <c r="F94" s="219" t="s">
        <v>1178</v>
      </c>
      <c r="G94" s="217"/>
      <c r="H94" s="220">
        <v>9.5</v>
      </c>
      <c r="I94" s="221"/>
      <c r="J94" s="217"/>
      <c r="K94" s="217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149</v>
      </c>
      <c r="AU94" s="226" t="s">
        <v>82</v>
      </c>
      <c r="AV94" s="12" t="s">
        <v>82</v>
      </c>
      <c r="AW94" s="12" t="s">
        <v>36</v>
      </c>
      <c r="AX94" s="12" t="s">
        <v>73</v>
      </c>
      <c r="AY94" s="226" t="s">
        <v>140</v>
      </c>
    </row>
    <row r="95" spans="2:65" s="13" customFormat="1" ht="13.5">
      <c r="B95" s="227"/>
      <c r="C95" s="228"/>
      <c r="D95" s="207" t="s">
        <v>149</v>
      </c>
      <c r="E95" s="229" t="s">
        <v>23</v>
      </c>
      <c r="F95" s="230" t="s">
        <v>154</v>
      </c>
      <c r="G95" s="228"/>
      <c r="H95" s="231">
        <v>19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AT95" s="237" t="s">
        <v>149</v>
      </c>
      <c r="AU95" s="237" t="s">
        <v>82</v>
      </c>
      <c r="AV95" s="13" t="s">
        <v>147</v>
      </c>
      <c r="AW95" s="13" t="s">
        <v>36</v>
      </c>
      <c r="AX95" s="13" t="s">
        <v>80</v>
      </c>
      <c r="AY95" s="237" t="s">
        <v>140</v>
      </c>
    </row>
    <row r="96" spans="2:65" s="1" customFormat="1" ht="38.25" customHeight="1">
      <c r="B96" s="41"/>
      <c r="C96" s="193" t="s">
        <v>82</v>
      </c>
      <c r="D96" s="193" t="s">
        <v>142</v>
      </c>
      <c r="E96" s="194" t="s">
        <v>1180</v>
      </c>
      <c r="F96" s="195" t="s">
        <v>1181</v>
      </c>
      <c r="G96" s="196" t="s">
        <v>145</v>
      </c>
      <c r="H96" s="197">
        <v>7</v>
      </c>
      <c r="I96" s="198"/>
      <c r="J96" s="199">
        <f>ROUND(I96*H96,2)</f>
        <v>0</v>
      </c>
      <c r="K96" s="195" t="s">
        <v>146</v>
      </c>
      <c r="L96" s="61"/>
      <c r="M96" s="200" t="s">
        <v>23</v>
      </c>
      <c r="N96" s="201" t="s">
        <v>44</v>
      </c>
      <c r="O96" s="42"/>
      <c r="P96" s="202">
        <f>O96*H96</f>
        <v>0</v>
      </c>
      <c r="Q96" s="202">
        <v>0</v>
      </c>
      <c r="R96" s="202">
        <f>Q96*H96</f>
        <v>0</v>
      </c>
      <c r="S96" s="202">
        <v>0.44</v>
      </c>
      <c r="T96" s="203">
        <f>S96*H96</f>
        <v>3.08</v>
      </c>
      <c r="AR96" s="24" t="s">
        <v>147</v>
      </c>
      <c r="AT96" s="24" t="s">
        <v>142</v>
      </c>
      <c r="AU96" s="24" t="s">
        <v>82</v>
      </c>
      <c r="AY96" s="24" t="s">
        <v>140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4" t="s">
        <v>80</v>
      </c>
      <c r="BK96" s="204">
        <f>ROUND(I96*H96,2)</f>
        <v>0</v>
      </c>
      <c r="BL96" s="24" t="s">
        <v>147</v>
      </c>
      <c r="BM96" s="24" t="s">
        <v>1182</v>
      </c>
    </row>
    <row r="97" spans="2:65" s="11" customFormat="1" ht="13.5">
      <c r="B97" s="205"/>
      <c r="C97" s="206"/>
      <c r="D97" s="207" t="s">
        <v>149</v>
      </c>
      <c r="E97" s="208" t="s">
        <v>23</v>
      </c>
      <c r="F97" s="209" t="s">
        <v>1176</v>
      </c>
      <c r="G97" s="206"/>
      <c r="H97" s="208" t="s">
        <v>23</v>
      </c>
      <c r="I97" s="210"/>
      <c r="J97" s="206"/>
      <c r="K97" s="206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149</v>
      </c>
      <c r="AU97" s="215" t="s">
        <v>82</v>
      </c>
      <c r="AV97" s="11" t="s">
        <v>80</v>
      </c>
      <c r="AW97" s="11" t="s">
        <v>36</v>
      </c>
      <c r="AX97" s="11" t="s">
        <v>73</v>
      </c>
      <c r="AY97" s="215" t="s">
        <v>140</v>
      </c>
    </row>
    <row r="98" spans="2:65" s="12" customFormat="1" ht="13.5">
      <c r="B98" s="216"/>
      <c r="C98" s="217"/>
      <c r="D98" s="207" t="s">
        <v>149</v>
      </c>
      <c r="E98" s="218" t="s">
        <v>23</v>
      </c>
      <c r="F98" s="219" t="s">
        <v>202</v>
      </c>
      <c r="G98" s="217"/>
      <c r="H98" s="220">
        <v>7</v>
      </c>
      <c r="I98" s="221"/>
      <c r="J98" s="217"/>
      <c r="K98" s="217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149</v>
      </c>
      <c r="AU98" s="226" t="s">
        <v>82</v>
      </c>
      <c r="AV98" s="12" t="s">
        <v>82</v>
      </c>
      <c r="AW98" s="12" t="s">
        <v>36</v>
      </c>
      <c r="AX98" s="12" t="s">
        <v>73</v>
      </c>
      <c r="AY98" s="226" t="s">
        <v>140</v>
      </c>
    </row>
    <row r="99" spans="2:65" s="13" customFormat="1" ht="13.5">
      <c r="B99" s="227"/>
      <c r="C99" s="228"/>
      <c r="D99" s="207" t="s">
        <v>149</v>
      </c>
      <c r="E99" s="229" t="s">
        <v>23</v>
      </c>
      <c r="F99" s="230" t="s">
        <v>154</v>
      </c>
      <c r="G99" s="228"/>
      <c r="H99" s="231">
        <v>7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AT99" s="237" t="s">
        <v>149</v>
      </c>
      <c r="AU99" s="237" t="s">
        <v>82</v>
      </c>
      <c r="AV99" s="13" t="s">
        <v>147</v>
      </c>
      <c r="AW99" s="13" t="s">
        <v>36</v>
      </c>
      <c r="AX99" s="13" t="s">
        <v>80</v>
      </c>
      <c r="AY99" s="237" t="s">
        <v>140</v>
      </c>
    </row>
    <row r="100" spans="2:65" s="1" customFormat="1" ht="38.25" customHeight="1">
      <c r="B100" s="41"/>
      <c r="C100" s="193" t="s">
        <v>161</v>
      </c>
      <c r="D100" s="193" t="s">
        <v>142</v>
      </c>
      <c r="E100" s="194" t="s">
        <v>1183</v>
      </c>
      <c r="F100" s="195" t="s">
        <v>1184</v>
      </c>
      <c r="G100" s="196" t="s">
        <v>145</v>
      </c>
      <c r="H100" s="197">
        <v>9.5</v>
      </c>
      <c r="I100" s="198"/>
      <c r="J100" s="199">
        <f>ROUND(I100*H100,2)</f>
        <v>0</v>
      </c>
      <c r="K100" s="195" t="s">
        <v>146</v>
      </c>
      <c r="L100" s="61"/>
      <c r="M100" s="200" t="s">
        <v>23</v>
      </c>
      <c r="N100" s="201" t="s">
        <v>44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0.22</v>
      </c>
      <c r="T100" s="203">
        <f>S100*H100</f>
        <v>2.09</v>
      </c>
      <c r="AR100" s="24" t="s">
        <v>147</v>
      </c>
      <c r="AT100" s="24" t="s">
        <v>142</v>
      </c>
      <c r="AU100" s="24" t="s">
        <v>82</v>
      </c>
      <c r="AY100" s="24" t="s">
        <v>140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80</v>
      </c>
      <c r="BK100" s="204">
        <f>ROUND(I100*H100,2)</f>
        <v>0</v>
      </c>
      <c r="BL100" s="24" t="s">
        <v>147</v>
      </c>
      <c r="BM100" s="24" t="s">
        <v>1185</v>
      </c>
    </row>
    <row r="101" spans="2:65" s="11" customFormat="1" ht="13.5">
      <c r="B101" s="205"/>
      <c r="C101" s="206"/>
      <c r="D101" s="207" t="s">
        <v>149</v>
      </c>
      <c r="E101" s="208" t="s">
        <v>23</v>
      </c>
      <c r="F101" s="209" t="s">
        <v>1176</v>
      </c>
      <c r="G101" s="206"/>
      <c r="H101" s="208" t="s">
        <v>23</v>
      </c>
      <c r="I101" s="210"/>
      <c r="J101" s="206"/>
      <c r="K101" s="206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149</v>
      </c>
      <c r="AU101" s="215" t="s">
        <v>82</v>
      </c>
      <c r="AV101" s="11" t="s">
        <v>80</v>
      </c>
      <c r="AW101" s="11" t="s">
        <v>36</v>
      </c>
      <c r="AX101" s="11" t="s">
        <v>73</v>
      </c>
      <c r="AY101" s="215" t="s">
        <v>140</v>
      </c>
    </row>
    <row r="102" spans="2:65" s="12" customFormat="1" ht="13.5">
      <c r="B102" s="216"/>
      <c r="C102" s="217"/>
      <c r="D102" s="207" t="s">
        <v>149</v>
      </c>
      <c r="E102" s="218" t="s">
        <v>23</v>
      </c>
      <c r="F102" s="219" t="s">
        <v>1178</v>
      </c>
      <c r="G102" s="217"/>
      <c r="H102" s="220">
        <v>9.5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149</v>
      </c>
      <c r="AU102" s="226" t="s">
        <v>82</v>
      </c>
      <c r="AV102" s="12" t="s">
        <v>82</v>
      </c>
      <c r="AW102" s="12" t="s">
        <v>36</v>
      </c>
      <c r="AX102" s="12" t="s">
        <v>80</v>
      </c>
      <c r="AY102" s="226" t="s">
        <v>140</v>
      </c>
    </row>
    <row r="103" spans="2:65" s="1" customFormat="1" ht="38.25" customHeight="1">
      <c r="B103" s="41"/>
      <c r="C103" s="193" t="s">
        <v>147</v>
      </c>
      <c r="D103" s="193" t="s">
        <v>142</v>
      </c>
      <c r="E103" s="194" t="s">
        <v>1186</v>
      </c>
      <c r="F103" s="195" t="s">
        <v>1187</v>
      </c>
      <c r="G103" s="196" t="s">
        <v>145</v>
      </c>
      <c r="H103" s="197">
        <v>9.5</v>
      </c>
      <c r="I103" s="198"/>
      <c r="J103" s="199">
        <f>ROUND(I103*H103,2)</f>
        <v>0</v>
      </c>
      <c r="K103" s="195" t="s">
        <v>146</v>
      </c>
      <c r="L103" s="61"/>
      <c r="M103" s="200" t="s">
        <v>23</v>
      </c>
      <c r="N103" s="201" t="s">
        <v>44</v>
      </c>
      <c r="O103" s="42"/>
      <c r="P103" s="202">
        <f>O103*H103</f>
        <v>0</v>
      </c>
      <c r="Q103" s="202">
        <v>4.0000000000000003E-5</v>
      </c>
      <c r="R103" s="202">
        <f>Q103*H103</f>
        <v>3.8000000000000002E-4</v>
      </c>
      <c r="S103" s="202">
        <v>0.128</v>
      </c>
      <c r="T103" s="203">
        <f>S103*H103</f>
        <v>1.216</v>
      </c>
      <c r="AR103" s="24" t="s">
        <v>147</v>
      </c>
      <c r="AT103" s="24" t="s">
        <v>142</v>
      </c>
      <c r="AU103" s="24" t="s">
        <v>82</v>
      </c>
      <c r="AY103" s="24" t="s">
        <v>140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4" t="s">
        <v>80</v>
      </c>
      <c r="BK103" s="204">
        <f>ROUND(I103*H103,2)</f>
        <v>0</v>
      </c>
      <c r="BL103" s="24" t="s">
        <v>147</v>
      </c>
      <c r="BM103" s="24" t="s">
        <v>1188</v>
      </c>
    </row>
    <row r="104" spans="2:65" s="11" customFormat="1" ht="13.5">
      <c r="B104" s="205"/>
      <c r="C104" s="206"/>
      <c r="D104" s="207" t="s">
        <v>149</v>
      </c>
      <c r="E104" s="208" t="s">
        <v>23</v>
      </c>
      <c r="F104" s="209" t="s">
        <v>1189</v>
      </c>
      <c r="G104" s="206"/>
      <c r="H104" s="208" t="s">
        <v>23</v>
      </c>
      <c r="I104" s="210"/>
      <c r="J104" s="206"/>
      <c r="K104" s="206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149</v>
      </c>
      <c r="AU104" s="215" t="s">
        <v>82</v>
      </c>
      <c r="AV104" s="11" t="s">
        <v>80</v>
      </c>
      <c r="AW104" s="11" t="s">
        <v>36</v>
      </c>
      <c r="AX104" s="11" t="s">
        <v>73</v>
      </c>
      <c r="AY104" s="215" t="s">
        <v>140</v>
      </c>
    </row>
    <row r="105" spans="2:65" s="11" customFormat="1" ht="13.5">
      <c r="B105" s="205"/>
      <c r="C105" s="206"/>
      <c r="D105" s="207" t="s">
        <v>149</v>
      </c>
      <c r="E105" s="208" t="s">
        <v>23</v>
      </c>
      <c r="F105" s="209" t="s">
        <v>1190</v>
      </c>
      <c r="G105" s="206"/>
      <c r="H105" s="208" t="s">
        <v>23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149</v>
      </c>
      <c r="AU105" s="215" t="s">
        <v>82</v>
      </c>
      <c r="AV105" s="11" t="s">
        <v>80</v>
      </c>
      <c r="AW105" s="11" t="s">
        <v>36</v>
      </c>
      <c r="AX105" s="11" t="s">
        <v>73</v>
      </c>
      <c r="AY105" s="215" t="s">
        <v>140</v>
      </c>
    </row>
    <row r="106" spans="2:65" s="12" customFormat="1" ht="13.5">
      <c r="B106" s="216"/>
      <c r="C106" s="217"/>
      <c r="D106" s="207" t="s">
        <v>149</v>
      </c>
      <c r="E106" s="218" t="s">
        <v>23</v>
      </c>
      <c r="F106" s="219" t="s">
        <v>1178</v>
      </c>
      <c r="G106" s="217"/>
      <c r="H106" s="220">
        <v>9.5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149</v>
      </c>
      <c r="AU106" s="226" t="s">
        <v>82</v>
      </c>
      <c r="AV106" s="12" t="s">
        <v>82</v>
      </c>
      <c r="AW106" s="12" t="s">
        <v>36</v>
      </c>
      <c r="AX106" s="12" t="s">
        <v>80</v>
      </c>
      <c r="AY106" s="226" t="s">
        <v>140</v>
      </c>
    </row>
    <row r="107" spans="2:65" s="1" customFormat="1" ht="63.75" customHeight="1">
      <c r="B107" s="41"/>
      <c r="C107" s="193" t="s">
        <v>176</v>
      </c>
      <c r="D107" s="193" t="s">
        <v>142</v>
      </c>
      <c r="E107" s="194" t="s">
        <v>197</v>
      </c>
      <c r="F107" s="195" t="s">
        <v>1191</v>
      </c>
      <c r="G107" s="196" t="s">
        <v>199</v>
      </c>
      <c r="H107" s="197">
        <v>1</v>
      </c>
      <c r="I107" s="198"/>
      <c r="J107" s="199">
        <f>ROUND(I107*H107,2)</f>
        <v>0</v>
      </c>
      <c r="K107" s="195" t="s">
        <v>146</v>
      </c>
      <c r="L107" s="61"/>
      <c r="M107" s="200" t="s">
        <v>23</v>
      </c>
      <c r="N107" s="201" t="s">
        <v>44</v>
      </c>
      <c r="O107" s="42"/>
      <c r="P107" s="202">
        <f>O107*H107</f>
        <v>0</v>
      </c>
      <c r="Q107" s="202">
        <v>8.6800000000000002E-3</v>
      </c>
      <c r="R107" s="202">
        <f>Q107*H107</f>
        <v>8.6800000000000002E-3</v>
      </c>
      <c r="S107" s="202">
        <v>0</v>
      </c>
      <c r="T107" s="203">
        <f>S107*H107</f>
        <v>0</v>
      </c>
      <c r="AR107" s="24" t="s">
        <v>147</v>
      </c>
      <c r="AT107" s="24" t="s">
        <v>142</v>
      </c>
      <c r="AU107" s="24" t="s">
        <v>82</v>
      </c>
      <c r="AY107" s="24" t="s">
        <v>140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4" t="s">
        <v>80</v>
      </c>
      <c r="BK107" s="204">
        <f>ROUND(I107*H107,2)</f>
        <v>0</v>
      </c>
      <c r="BL107" s="24" t="s">
        <v>147</v>
      </c>
      <c r="BM107" s="24" t="s">
        <v>1192</v>
      </c>
    </row>
    <row r="108" spans="2:65" s="11" customFormat="1" ht="13.5">
      <c r="B108" s="205"/>
      <c r="C108" s="206"/>
      <c r="D108" s="207" t="s">
        <v>149</v>
      </c>
      <c r="E108" s="208" t="s">
        <v>23</v>
      </c>
      <c r="F108" s="209" t="s">
        <v>1193</v>
      </c>
      <c r="G108" s="206"/>
      <c r="H108" s="208" t="s">
        <v>23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149</v>
      </c>
      <c r="AU108" s="215" t="s">
        <v>82</v>
      </c>
      <c r="AV108" s="11" t="s">
        <v>80</v>
      </c>
      <c r="AW108" s="11" t="s">
        <v>36</v>
      </c>
      <c r="AX108" s="11" t="s">
        <v>73</v>
      </c>
      <c r="AY108" s="215" t="s">
        <v>140</v>
      </c>
    </row>
    <row r="109" spans="2:65" s="12" customFormat="1" ht="13.5">
      <c r="B109" s="216"/>
      <c r="C109" s="217"/>
      <c r="D109" s="207" t="s">
        <v>149</v>
      </c>
      <c r="E109" s="218" t="s">
        <v>23</v>
      </c>
      <c r="F109" s="219" t="s">
        <v>950</v>
      </c>
      <c r="G109" s="217"/>
      <c r="H109" s="220">
        <v>1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149</v>
      </c>
      <c r="AU109" s="226" t="s">
        <v>82</v>
      </c>
      <c r="AV109" s="12" t="s">
        <v>82</v>
      </c>
      <c r="AW109" s="12" t="s">
        <v>36</v>
      </c>
      <c r="AX109" s="12" t="s">
        <v>80</v>
      </c>
      <c r="AY109" s="226" t="s">
        <v>140</v>
      </c>
    </row>
    <row r="110" spans="2:65" s="1" customFormat="1" ht="16.5" customHeight="1">
      <c r="B110" s="41"/>
      <c r="C110" s="193" t="s">
        <v>181</v>
      </c>
      <c r="D110" s="193" t="s">
        <v>142</v>
      </c>
      <c r="E110" s="194" t="s">
        <v>205</v>
      </c>
      <c r="F110" s="195" t="s">
        <v>206</v>
      </c>
      <c r="G110" s="196" t="s">
        <v>199</v>
      </c>
      <c r="H110" s="197">
        <v>2</v>
      </c>
      <c r="I110" s="198"/>
      <c r="J110" s="199">
        <f>ROUND(I110*H110,2)</f>
        <v>0</v>
      </c>
      <c r="K110" s="195" t="s">
        <v>146</v>
      </c>
      <c r="L110" s="61"/>
      <c r="M110" s="200" t="s">
        <v>23</v>
      </c>
      <c r="N110" s="201" t="s">
        <v>44</v>
      </c>
      <c r="O110" s="42"/>
      <c r="P110" s="202">
        <f>O110*H110</f>
        <v>0</v>
      </c>
      <c r="Q110" s="202">
        <v>3.6900000000000002E-2</v>
      </c>
      <c r="R110" s="202">
        <f>Q110*H110</f>
        <v>7.3800000000000004E-2</v>
      </c>
      <c r="S110" s="202">
        <v>0</v>
      </c>
      <c r="T110" s="203">
        <f>S110*H110</f>
        <v>0</v>
      </c>
      <c r="AR110" s="24" t="s">
        <v>147</v>
      </c>
      <c r="AT110" s="24" t="s">
        <v>142</v>
      </c>
      <c r="AU110" s="24" t="s">
        <v>82</v>
      </c>
      <c r="AY110" s="24" t="s">
        <v>140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80</v>
      </c>
      <c r="BK110" s="204">
        <f>ROUND(I110*H110,2)</f>
        <v>0</v>
      </c>
      <c r="BL110" s="24" t="s">
        <v>147</v>
      </c>
      <c r="BM110" s="24" t="s">
        <v>1194</v>
      </c>
    </row>
    <row r="111" spans="2:65" s="1" customFormat="1" ht="27">
      <c r="B111" s="41"/>
      <c r="C111" s="63"/>
      <c r="D111" s="207" t="s">
        <v>549</v>
      </c>
      <c r="E111" s="63"/>
      <c r="F111" s="248" t="s">
        <v>1195</v>
      </c>
      <c r="G111" s="63"/>
      <c r="H111" s="63"/>
      <c r="I111" s="164"/>
      <c r="J111" s="63"/>
      <c r="K111" s="63"/>
      <c r="L111" s="61"/>
      <c r="M111" s="249"/>
      <c r="N111" s="42"/>
      <c r="O111" s="42"/>
      <c r="P111" s="42"/>
      <c r="Q111" s="42"/>
      <c r="R111" s="42"/>
      <c r="S111" s="42"/>
      <c r="T111" s="78"/>
      <c r="AT111" s="24" t="s">
        <v>549</v>
      </c>
      <c r="AU111" s="24" t="s">
        <v>82</v>
      </c>
    </row>
    <row r="112" spans="2:65" s="11" customFormat="1" ht="13.5">
      <c r="B112" s="205"/>
      <c r="C112" s="206"/>
      <c r="D112" s="207" t="s">
        <v>149</v>
      </c>
      <c r="E112" s="208" t="s">
        <v>23</v>
      </c>
      <c r="F112" s="209" t="s">
        <v>1193</v>
      </c>
      <c r="G112" s="206"/>
      <c r="H112" s="208" t="s">
        <v>23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149</v>
      </c>
      <c r="AU112" s="215" t="s">
        <v>82</v>
      </c>
      <c r="AV112" s="11" t="s">
        <v>80</v>
      </c>
      <c r="AW112" s="11" t="s">
        <v>36</v>
      </c>
      <c r="AX112" s="11" t="s">
        <v>73</v>
      </c>
      <c r="AY112" s="215" t="s">
        <v>140</v>
      </c>
    </row>
    <row r="113" spans="2:65" s="12" customFormat="1" ht="13.5">
      <c r="B113" s="216"/>
      <c r="C113" s="217"/>
      <c r="D113" s="207" t="s">
        <v>149</v>
      </c>
      <c r="E113" s="218" t="s">
        <v>23</v>
      </c>
      <c r="F113" s="219" t="s">
        <v>1196</v>
      </c>
      <c r="G113" s="217"/>
      <c r="H113" s="220">
        <v>2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149</v>
      </c>
      <c r="AU113" s="226" t="s">
        <v>82</v>
      </c>
      <c r="AV113" s="12" t="s">
        <v>82</v>
      </c>
      <c r="AW113" s="12" t="s">
        <v>36</v>
      </c>
      <c r="AX113" s="12" t="s">
        <v>80</v>
      </c>
      <c r="AY113" s="226" t="s">
        <v>140</v>
      </c>
    </row>
    <row r="114" spans="2:65" s="1" customFormat="1" ht="16.5" customHeight="1">
      <c r="B114" s="41"/>
      <c r="C114" s="193" t="s">
        <v>186</v>
      </c>
      <c r="D114" s="193" t="s">
        <v>142</v>
      </c>
      <c r="E114" s="194" t="s">
        <v>212</v>
      </c>
      <c r="F114" s="195" t="s">
        <v>213</v>
      </c>
      <c r="G114" s="196" t="s">
        <v>214</v>
      </c>
      <c r="H114" s="197">
        <v>5.0419999999999998</v>
      </c>
      <c r="I114" s="198"/>
      <c r="J114" s="199">
        <f>ROUND(I114*H114,2)</f>
        <v>0</v>
      </c>
      <c r="K114" s="195" t="s">
        <v>146</v>
      </c>
      <c r="L114" s="61"/>
      <c r="M114" s="200" t="s">
        <v>23</v>
      </c>
      <c r="N114" s="201" t="s">
        <v>44</v>
      </c>
      <c r="O114" s="42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AR114" s="24" t="s">
        <v>147</v>
      </c>
      <c r="AT114" s="24" t="s">
        <v>142</v>
      </c>
      <c r="AU114" s="24" t="s">
        <v>82</v>
      </c>
      <c r="AY114" s="24" t="s">
        <v>140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4" t="s">
        <v>80</v>
      </c>
      <c r="BK114" s="204">
        <f>ROUND(I114*H114,2)</f>
        <v>0</v>
      </c>
      <c r="BL114" s="24" t="s">
        <v>147</v>
      </c>
      <c r="BM114" s="24" t="s">
        <v>1197</v>
      </c>
    </row>
    <row r="115" spans="2:65" s="12" customFormat="1" ht="13.5">
      <c r="B115" s="216"/>
      <c r="C115" s="217"/>
      <c r="D115" s="207" t="s">
        <v>149</v>
      </c>
      <c r="E115" s="218" t="s">
        <v>23</v>
      </c>
      <c r="F115" s="219" t="s">
        <v>1198</v>
      </c>
      <c r="G115" s="217"/>
      <c r="H115" s="220">
        <v>3.2549999999999999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149</v>
      </c>
      <c r="AU115" s="226" t="s">
        <v>82</v>
      </c>
      <c r="AV115" s="12" t="s">
        <v>82</v>
      </c>
      <c r="AW115" s="12" t="s">
        <v>36</v>
      </c>
      <c r="AX115" s="12" t="s">
        <v>73</v>
      </c>
      <c r="AY115" s="226" t="s">
        <v>140</v>
      </c>
    </row>
    <row r="116" spans="2:65" s="12" customFormat="1" ht="13.5">
      <c r="B116" s="216"/>
      <c r="C116" s="217"/>
      <c r="D116" s="207" t="s">
        <v>149</v>
      </c>
      <c r="E116" s="218" t="s">
        <v>23</v>
      </c>
      <c r="F116" s="219" t="s">
        <v>1199</v>
      </c>
      <c r="G116" s="217"/>
      <c r="H116" s="220">
        <v>1.7869999999999999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149</v>
      </c>
      <c r="AU116" s="226" t="s">
        <v>82</v>
      </c>
      <c r="AV116" s="12" t="s">
        <v>82</v>
      </c>
      <c r="AW116" s="12" t="s">
        <v>36</v>
      </c>
      <c r="AX116" s="12" t="s">
        <v>73</v>
      </c>
      <c r="AY116" s="226" t="s">
        <v>140</v>
      </c>
    </row>
    <row r="117" spans="2:65" s="13" customFormat="1" ht="13.5">
      <c r="B117" s="227"/>
      <c r="C117" s="228"/>
      <c r="D117" s="207" t="s">
        <v>149</v>
      </c>
      <c r="E117" s="229" t="s">
        <v>23</v>
      </c>
      <c r="F117" s="230" t="s">
        <v>154</v>
      </c>
      <c r="G117" s="228"/>
      <c r="H117" s="231">
        <v>5.0419999999999998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149</v>
      </c>
      <c r="AU117" s="237" t="s">
        <v>82</v>
      </c>
      <c r="AV117" s="13" t="s">
        <v>147</v>
      </c>
      <c r="AW117" s="13" t="s">
        <v>36</v>
      </c>
      <c r="AX117" s="13" t="s">
        <v>80</v>
      </c>
      <c r="AY117" s="237" t="s">
        <v>140</v>
      </c>
    </row>
    <row r="118" spans="2:65" s="1" customFormat="1" ht="16.5" customHeight="1">
      <c r="B118" s="41"/>
      <c r="C118" s="193" t="s">
        <v>191</v>
      </c>
      <c r="D118" s="193" t="s">
        <v>142</v>
      </c>
      <c r="E118" s="194" t="s">
        <v>225</v>
      </c>
      <c r="F118" s="195" t="s">
        <v>226</v>
      </c>
      <c r="G118" s="196" t="s">
        <v>214</v>
      </c>
      <c r="H118" s="197">
        <v>36.94</v>
      </c>
      <c r="I118" s="198"/>
      <c r="J118" s="199">
        <f>ROUND(I118*H118,2)</f>
        <v>0</v>
      </c>
      <c r="K118" s="195" t="s">
        <v>146</v>
      </c>
      <c r="L118" s="61"/>
      <c r="M118" s="200" t="s">
        <v>23</v>
      </c>
      <c r="N118" s="201" t="s">
        <v>44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4" t="s">
        <v>147</v>
      </c>
      <c r="AT118" s="24" t="s">
        <v>142</v>
      </c>
      <c r="AU118" s="24" t="s">
        <v>82</v>
      </c>
      <c r="AY118" s="24" t="s">
        <v>140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80</v>
      </c>
      <c r="BK118" s="204">
        <f>ROUND(I118*H118,2)</f>
        <v>0</v>
      </c>
      <c r="BL118" s="24" t="s">
        <v>147</v>
      </c>
      <c r="BM118" s="24" t="s">
        <v>1200</v>
      </c>
    </row>
    <row r="119" spans="2:65" s="11" customFormat="1" ht="13.5">
      <c r="B119" s="205"/>
      <c r="C119" s="206"/>
      <c r="D119" s="207" t="s">
        <v>149</v>
      </c>
      <c r="E119" s="208" t="s">
        <v>23</v>
      </c>
      <c r="F119" s="209" t="s">
        <v>1176</v>
      </c>
      <c r="G119" s="206"/>
      <c r="H119" s="208" t="s">
        <v>23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149</v>
      </c>
      <c r="AU119" s="215" t="s">
        <v>82</v>
      </c>
      <c r="AV119" s="11" t="s">
        <v>80</v>
      </c>
      <c r="AW119" s="11" t="s">
        <v>36</v>
      </c>
      <c r="AX119" s="11" t="s">
        <v>73</v>
      </c>
      <c r="AY119" s="215" t="s">
        <v>140</v>
      </c>
    </row>
    <row r="120" spans="2:65" s="12" customFormat="1" ht="13.5">
      <c r="B120" s="216"/>
      <c r="C120" s="217"/>
      <c r="D120" s="207" t="s">
        <v>149</v>
      </c>
      <c r="E120" s="218" t="s">
        <v>23</v>
      </c>
      <c r="F120" s="219" t="s">
        <v>1201</v>
      </c>
      <c r="G120" s="217"/>
      <c r="H120" s="220">
        <v>36.94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149</v>
      </c>
      <c r="AU120" s="226" t="s">
        <v>82</v>
      </c>
      <c r="AV120" s="12" t="s">
        <v>82</v>
      </c>
      <c r="AW120" s="12" t="s">
        <v>36</v>
      </c>
      <c r="AX120" s="12" t="s">
        <v>80</v>
      </c>
      <c r="AY120" s="226" t="s">
        <v>140</v>
      </c>
    </row>
    <row r="121" spans="2:65" s="1" customFormat="1" ht="16.5" customHeight="1">
      <c r="B121" s="41"/>
      <c r="C121" s="193" t="s">
        <v>196</v>
      </c>
      <c r="D121" s="193" t="s">
        <v>142</v>
      </c>
      <c r="E121" s="194" t="s">
        <v>235</v>
      </c>
      <c r="F121" s="195" t="s">
        <v>236</v>
      </c>
      <c r="G121" s="196" t="s">
        <v>214</v>
      </c>
      <c r="H121" s="197">
        <v>39.139000000000003</v>
      </c>
      <c r="I121" s="198"/>
      <c r="J121" s="199">
        <f>ROUND(I121*H121,2)</f>
        <v>0</v>
      </c>
      <c r="K121" s="195" t="s">
        <v>164</v>
      </c>
      <c r="L121" s="61"/>
      <c r="M121" s="200" t="s">
        <v>23</v>
      </c>
      <c r="N121" s="201" t="s">
        <v>44</v>
      </c>
      <c r="O121" s="42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AR121" s="24" t="s">
        <v>147</v>
      </c>
      <c r="AT121" s="24" t="s">
        <v>142</v>
      </c>
      <c r="AU121" s="24" t="s">
        <v>82</v>
      </c>
      <c r="AY121" s="24" t="s">
        <v>140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4" t="s">
        <v>80</v>
      </c>
      <c r="BK121" s="204">
        <f>ROUND(I121*H121,2)</f>
        <v>0</v>
      </c>
      <c r="BL121" s="24" t="s">
        <v>147</v>
      </c>
      <c r="BM121" s="24" t="s">
        <v>1202</v>
      </c>
    </row>
    <row r="122" spans="2:65" s="11" customFormat="1" ht="13.5">
      <c r="B122" s="205"/>
      <c r="C122" s="206"/>
      <c r="D122" s="207" t="s">
        <v>149</v>
      </c>
      <c r="E122" s="208" t="s">
        <v>23</v>
      </c>
      <c r="F122" s="209" t="s">
        <v>1203</v>
      </c>
      <c r="G122" s="206"/>
      <c r="H122" s="208" t="s">
        <v>23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149</v>
      </c>
      <c r="AU122" s="215" t="s">
        <v>82</v>
      </c>
      <c r="AV122" s="11" t="s">
        <v>80</v>
      </c>
      <c r="AW122" s="11" t="s">
        <v>36</v>
      </c>
      <c r="AX122" s="11" t="s">
        <v>73</v>
      </c>
      <c r="AY122" s="215" t="s">
        <v>140</v>
      </c>
    </row>
    <row r="123" spans="2:65" s="11" customFormat="1" ht="13.5">
      <c r="B123" s="205"/>
      <c r="C123" s="206"/>
      <c r="D123" s="207" t="s">
        <v>149</v>
      </c>
      <c r="E123" s="208" t="s">
        <v>23</v>
      </c>
      <c r="F123" s="209" t="s">
        <v>239</v>
      </c>
      <c r="G123" s="206"/>
      <c r="H123" s="208" t="s">
        <v>23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149</v>
      </c>
      <c r="AU123" s="215" t="s">
        <v>82</v>
      </c>
      <c r="AV123" s="11" t="s">
        <v>80</v>
      </c>
      <c r="AW123" s="11" t="s">
        <v>36</v>
      </c>
      <c r="AX123" s="11" t="s">
        <v>73</v>
      </c>
      <c r="AY123" s="215" t="s">
        <v>140</v>
      </c>
    </row>
    <row r="124" spans="2:65" s="12" customFormat="1" ht="13.5">
      <c r="B124" s="216"/>
      <c r="C124" s="217"/>
      <c r="D124" s="207" t="s">
        <v>149</v>
      </c>
      <c r="E124" s="218" t="s">
        <v>23</v>
      </c>
      <c r="F124" s="219" t="s">
        <v>1204</v>
      </c>
      <c r="G124" s="217"/>
      <c r="H124" s="220">
        <v>52.185000000000002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149</v>
      </c>
      <c r="AU124" s="226" t="s">
        <v>82</v>
      </c>
      <c r="AV124" s="12" t="s">
        <v>82</v>
      </c>
      <c r="AW124" s="12" t="s">
        <v>36</v>
      </c>
      <c r="AX124" s="12" t="s">
        <v>73</v>
      </c>
      <c r="AY124" s="226" t="s">
        <v>140</v>
      </c>
    </row>
    <row r="125" spans="2:65" s="13" customFormat="1" ht="13.5">
      <c r="B125" s="227"/>
      <c r="C125" s="228"/>
      <c r="D125" s="207" t="s">
        <v>149</v>
      </c>
      <c r="E125" s="229" t="s">
        <v>98</v>
      </c>
      <c r="F125" s="230" t="s">
        <v>154</v>
      </c>
      <c r="G125" s="228"/>
      <c r="H125" s="231">
        <v>52.185000000000002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149</v>
      </c>
      <c r="AU125" s="237" t="s">
        <v>82</v>
      </c>
      <c r="AV125" s="13" t="s">
        <v>147</v>
      </c>
      <c r="AW125" s="13" t="s">
        <v>36</v>
      </c>
      <c r="AX125" s="13" t="s">
        <v>73</v>
      </c>
      <c r="AY125" s="237" t="s">
        <v>140</v>
      </c>
    </row>
    <row r="126" spans="2:65" s="12" customFormat="1" ht="13.5">
      <c r="B126" s="216"/>
      <c r="C126" s="217"/>
      <c r="D126" s="207" t="s">
        <v>149</v>
      </c>
      <c r="E126" s="218" t="s">
        <v>23</v>
      </c>
      <c r="F126" s="219" t="s">
        <v>1205</v>
      </c>
      <c r="G126" s="217"/>
      <c r="H126" s="220">
        <v>39.139000000000003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149</v>
      </c>
      <c r="AU126" s="226" t="s">
        <v>82</v>
      </c>
      <c r="AV126" s="12" t="s">
        <v>82</v>
      </c>
      <c r="AW126" s="12" t="s">
        <v>36</v>
      </c>
      <c r="AX126" s="12" t="s">
        <v>80</v>
      </c>
      <c r="AY126" s="226" t="s">
        <v>140</v>
      </c>
    </row>
    <row r="127" spans="2:65" s="1" customFormat="1" ht="16.5" customHeight="1">
      <c r="B127" s="41"/>
      <c r="C127" s="193" t="s">
        <v>204</v>
      </c>
      <c r="D127" s="193" t="s">
        <v>142</v>
      </c>
      <c r="E127" s="194" t="s">
        <v>244</v>
      </c>
      <c r="F127" s="195" t="s">
        <v>245</v>
      </c>
      <c r="G127" s="196" t="s">
        <v>214</v>
      </c>
      <c r="H127" s="197">
        <v>19.57</v>
      </c>
      <c r="I127" s="198"/>
      <c r="J127" s="199">
        <f>ROUND(I127*H127,2)</f>
        <v>0</v>
      </c>
      <c r="K127" s="195" t="s">
        <v>164</v>
      </c>
      <c r="L127" s="61"/>
      <c r="M127" s="200" t="s">
        <v>23</v>
      </c>
      <c r="N127" s="201" t="s">
        <v>44</v>
      </c>
      <c r="O127" s="42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24" t="s">
        <v>147</v>
      </c>
      <c r="AT127" s="24" t="s">
        <v>142</v>
      </c>
      <c r="AU127" s="24" t="s">
        <v>82</v>
      </c>
      <c r="AY127" s="24" t="s">
        <v>140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4" t="s">
        <v>80</v>
      </c>
      <c r="BK127" s="204">
        <f>ROUND(I127*H127,2)</f>
        <v>0</v>
      </c>
      <c r="BL127" s="24" t="s">
        <v>147</v>
      </c>
      <c r="BM127" s="24" t="s">
        <v>1206</v>
      </c>
    </row>
    <row r="128" spans="2:65" s="12" customFormat="1" ht="13.5">
      <c r="B128" s="216"/>
      <c r="C128" s="217"/>
      <c r="D128" s="207" t="s">
        <v>149</v>
      </c>
      <c r="E128" s="218" t="s">
        <v>23</v>
      </c>
      <c r="F128" s="219" t="s">
        <v>1207</v>
      </c>
      <c r="G128" s="217"/>
      <c r="H128" s="220">
        <v>19.57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149</v>
      </c>
      <c r="AU128" s="226" t="s">
        <v>82</v>
      </c>
      <c r="AV128" s="12" t="s">
        <v>82</v>
      </c>
      <c r="AW128" s="12" t="s">
        <v>36</v>
      </c>
      <c r="AX128" s="12" t="s">
        <v>80</v>
      </c>
      <c r="AY128" s="226" t="s">
        <v>140</v>
      </c>
    </row>
    <row r="129" spans="2:65" s="1" customFormat="1" ht="25.5" customHeight="1">
      <c r="B129" s="41"/>
      <c r="C129" s="193" t="s">
        <v>211</v>
      </c>
      <c r="D129" s="193" t="s">
        <v>142</v>
      </c>
      <c r="E129" s="194" t="s">
        <v>248</v>
      </c>
      <c r="F129" s="195" t="s">
        <v>249</v>
      </c>
      <c r="G129" s="196" t="s">
        <v>214</v>
      </c>
      <c r="H129" s="197">
        <v>10.436999999999999</v>
      </c>
      <c r="I129" s="198"/>
      <c r="J129" s="199">
        <f>ROUND(I129*H129,2)</f>
        <v>0</v>
      </c>
      <c r="K129" s="195" t="s">
        <v>146</v>
      </c>
      <c r="L129" s="61"/>
      <c r="M129" s="200" t="s">
        <v>23</v>
      </c>
      <c r="N129" s="201" t="s">
        <v>44</v>
      </c>
      <c r="O129" s="42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AR129" s="24" t="s">
        <v>147</v>
      </c>
      <c r="AT129" s="24" t="s">
        <v>142</v>
      </c>
      <c r="AU129" s="24" t="s">
        <v>82</v>
      </c>
      <c r="AY129" s="24" t="s">
        <v>140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4" t="s">
        <v>80</v>
      </c>
      <c r="BK129" s="204">
        <f>ROUND(I129*H129,2)</f>
        <v>0</v>
      </c>
      <c r="BL129" s="24" t="s">
        <v>147</v>
      </c>
      <c r="BM129" s="24" t="s">
        <v>1208</v>
      </c>
    </row>
    <row r="130" spans="2:65" s="11" customFormat="1" ht="27">
      <c r="B130" s="205"/>
      <c r="C130" s="206"/>
      <c r="D130" s="207" t="s">
        <v>149</v>
      </c>
      <c r="E130" s="208" t="s">
        <v>23</v>
      </c>
      <c r="F130" s="209" t="s">
        <v>238</v>
      </c>
      <c r="G130" s="206"/>
      <c r="H130" s="208" t="s">
        <v>23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149</v>
      </c>
      <c r="AU130" s="215" t="s">
        <v>82</v>
      </c>
      <c r="AV130" s="11" t="s">
        <v>80</v>
      </c>
      <c r="AW130" s="11" t="s">
        <v>36</v>
      </c>
      <c r="AX130" s="11" t="s">
        <v>73</v>
      </c>
      <c r="AY130" s="215" t="s">
        <v>140</v>
      </c>
    </row>
    <row r="131" spans="2:65" s="12" customFormat="1" ht="13.5">
      <c r="B131" s="216"/>
      <c r="C131" s="217"/>
      <c r="D131" s="207" t="s">
        <v>149</v>
      </c>
      <c r="E131" s="218" t="s">
        <v>23</v>
      </c>
      <c r="F131" s="219" t="s">
        <v>1209</v>
      </c>
      <c r="G131" s="217"/>
      <c r="H131" s="220">
        <v>10.436999999999999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149</v>
      </c>
      <c r="AU131" s="226" t="s">
        <v>82</v>
      </c>
      <c r="AV131" s="12" t="s">
        <v>82</v>
      </c>
      <c r="AW131" s="12" t="s">
        <v>36</v>
      </c>
      <c r="AX131" s="12" t="s">
        <v>80</v>
      </c>
      <c r="AY131" s="226" t="s">
        <v>140</v>
      </c>
    </row>
    <row r="132" spans="2:65" s="1" customFormat="1" ht="16.5" customHeight="1">
      <c r="B132" s="41"/>
      <c r="C132" s="193" t="s">
        <v>224</v>
      </c>
      <c r="D132" s="193" t="s">
        <v>142</v>
      </c>
      <c r="E132" s="194" t="s">
        <v>253</v>
      </c>
      <c r="F132" s="195" t="s">
        <v>254</v>
      </c>
      <c r="G132" s="196" t="s">
        <v>214</v>
      </c>
      <c r="H132" s="197">
        <v>10.436999999999999</v>
      </c>
      <c r="I132" s="198"/>
      <c r="J132" s="199">
        <f>ROUND(I132*H132,2)</f>
        <v>0</v>
      </c>
      <c r="K132" s="195" t="s">
        <v>164</v>
      </c>
      <c r="L132" s="61"/>
      <c r="M132" s="200" t="s">
        <v>23</v>
      </c>
      <c r="N132" s="201" t="s">
        <v>44</v>
      </c>
      <c r="O132" s="42"/>
      <c r="P132" s="202">
        <f>O132*H132</f>
        <v>0</v>
      </c>
      <c r="Q132" s="202">
        <v>0</v>
      </c>
      <c r="R132" s="202">
        <f>Q132*H132</f>
        <v>0</v>
      </c>
      <c r="S132" s="202">
        <v>0</v>
      </c>
      <c r="T132" s="203">
        <f>S132*H132</f>
        <v>0</v>
      </c>
      <c r="AR132" s="24" t="s">
        <v>147</v>
      </c>
      <c r="AT132" s="24" t="s">
        <v>142</v>
      </c>
      <c r="AU132" s="24" t="s">
        <v>82</v>
      </c>
      <c r="AY132" s="24" t="s">
        <v>140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4" t="s">
        <v>80</v>
      </c>
      <c r="BK132" s="204">
        <f>ROUND(I132*H132,2)</f>
        <v>0</v>
      </c>
      <c r="BL132" s="24" t="s">
        <v>147</v>
      </c>
      <c r="BM132" s="24" t="s">
        <v>1210</v>
      </c>
    </row>
    <row r="133" spans="2:65" s="12" customFormat="1" ht="13.5">
      <c r="B133" s="216"/>
      <c r="C133" s="217"/>
      <c r="D133" s="207" t="s">
        <v>149</v>
      </c>
      <c r="E133" s="218" t="s">
        <v>23</v>
      </c>
      <c r="F133" s="219" t="s">
        <v>1211</v>
      </c>
      <c r="G133" s="217"/>
      <c r="H133" s="220">
        <v>10.436999999999999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149</v>
      </c>
      <c r="AU133" s="226" t="s">
        <v>82</v>
      </c>
      <c r="AV133" s="12" t="s">
        <v>82</v>
      </c>
      <c r="AW133" s="12" t="s">
        <v>36</v>
      </c>
      <c r="AX133" s="12" t="s">
        <v>80</v>
      </c>
      <c r="AY133" s="226" t="s">
        <v>140</v>
      </c>
    </row>
    <row r="134" spans="2:65" s="1" customFormat="1" ht="16.5" customHeight="1">
      <c r="B134" s="41"/>
      <c r="C134" s="193" t="s">
        <v>234</v>
      </c>
      <c r="D134" s="193" t="s">
        <v>142</v>
      </c>
      <c r="E134" s="194" t="s">
        <v>258</v>
      </c>
      <c r="F134" s="195" t="s">
        <v>259</v>
      </c>
      <c r="G134" s="196" t="s">
        <v>214</v>
      </c>
      <c r="H134" s="197">
        <v>5.2190000000000003</v>
      </c>
      <c r="I134" s="198"/>
      <c r="J134" s="199">
        <f>ROUND(I134*H134,2)</f>
        <v>0</v>
      </c>
      <c r="K134" s="195" t="s">
        <v>164</v>
      </c>
      <c r="L134" s="61"/>
      <c r="M134" s="200" t="s">
        <v>23</v>
      </c>
      <c r="N134" s="201" t="s">
        <v>44</v>
      </c>
      <c r="O134" s="42"/>
      <c r="P134" s="202">
        <f>O134*H134</f>
        <v>0</v>
      </c>
      <c r="Q134" s="202">
        <v>3.5000000000000001E-3</v>
      </c>
      <c r="R134" s="202">
        <f>Q134*H134</f>
        <v>1.8266500000000001E-2</v>
      </c>
      <c r="S134" s="202">
        <v>0</v>
      </c>
      <c r="T134" s="203">
        <f>S134*H134</f>
        <v>0</v>
      </c>
      <c r="AR134" s="24" t="s">
        <v>147</v>
      </c>
      <c r="AT134" s="24" t="s">
        <v>142</v>
      </c>
      <c r="AU134" s="24" t="s">
        <v>82</v>
      </c>
      <c r="AY134" s="24" t="s">
        <v>140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4" t="s">
        <v>80</v>
      </c>
      <c r="BK134" s="204">
        <f>ROUND(I134*H134,2)</f>
        <v>0</v>
      </c>
      <c r="BL134" s="24" t="s">
        <v>147</v>
      </c>
      <c r="BM134" s="24" t="s">
        <v>1212</v>
      </c>
    </row>
    <row r="135" spans="2:65" s="11" customFormat="1" ht="27">
      <c r="B135" s="205"/>
      <c r="C135" s="206"/>
      <c r="D135" s="207" t="s">
        <v>149</v>
      </c>
      <c r="E135" s="208" t="s">
        <v>23</v>
      </c>
      <c r="F135" s="209" t="s">
        <v>238</v>
      </c>
      <c r="G135" s="206"/>
      <c r="H135" s="208" t="s">
        <v>23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149</v>
      </c>
      <c r="AU135" s="215" t="s">
        <v>82</v>
      </c>
      <c r="AV135" s="11" t="s">
        <v>80</v>
      </c>
      <c r="AW135" s="11" t="s">
        <v>36</v>
      </c>
      <c r="AX135" s="11" t="s">
        <v>73</v>
      </c>
      <c r="AY135" s="215" t="s">
        <v>140</v>
      </c>
    </row>
    <row r="136" spans="2:65" s="12" customFormat="1" ht="13.5">
      <c r="B136" s="216"/>
      <c r="C136" s="217"/>
      <c r="D136" s="207" t="s">
        <v>149</v>
      </c>
      <c r="E136" s="218" t="s">
        <v>23</v>
      </c>
      <c r="F136" s="219" t="s">
        <v>265</v>
      </c>
      <c r="G136" s="217"/>
      <c r="H136" s="220">
        <v>5.2190000000000003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149</v>
      </c>
      <c r="AU136" s="226" t="s">
        <v>82</v>
      </c>
      <c r="AV136" s="12" t="s">
        <v>82</v>
      </c>
      <c r="AW136" s="12" t="s">
        <v>36</v>
      </c>
      <c r="AX136" s="12" t="s">
        <v>80</v>
      </c>
      <c r="AY136" s="226" t="s">
        <v>140</v>
      </c>
    </row>
    <row r="137" spans="2:65" s="1" customFormat="1" ht="38.25" customHeight="1">
      <c r="B137" s="41"/>
      <c r="C137" s="193" t="s">
        <v>243</v>
      </c>
      <c r="D137" s="193" t="s">
        <v>142</v>
      </c>
      <c r="E137" s="194" t="s">
        <v>1213</v>
      </c>
      <c r="F137" s="195" t="s">
        <v>1214</v>
      </c>
      <c r="G137" s="196" t="s">
        <v>214</v>
      </c>
      <c r="H137" s="197">
        <v>727.08500000000004</v>
      </c>
      <c r="I137" s="198"/>
      <c r="J137" s="199">
        <f>ROUND(I137*H137,2)</f>
        <v>0</v>
      </c>
      <c r="K137" s="195" t="s">
        <v>146</v>
      </c>
      <c r="L137" s="61"/>
      <c r="M137" s="200" t="s">
        <v>23</v>
      </c>
      <c r="N137" s="201" t="s">
        <v>44</v>
      </c>
      <c r="O137" s="42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AR137" s="24" t="s">
        <v>147</v>
      </c>
      <c r="AT137" s="24" t="s">
        <v>142</v>
      </c>
      <c r="AU137" s="24" t="s">
        <v>82</v>
      </c>
      <c r="AY137" s="24" t="s">
        <v>140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4" t="s">
        <v>80</v>
      </c>
      <c r="BK137" s="204">
        <f>ROUND(I137*H137,2)</f>
        <v>0</v>
      </c>
      <c r="BL137" s="24" t="s">
        <v>147</v>
      </c>
      <c r="BM137" s="24" t="s">
        <v>1215</v>
      </c>
    </row>
    <row r="138" spans="2:65" s="11" customFormat="1" ht="27">
      <c r="B138" s="205"/>
      <c r="C138" s="206"/>
      <c r="D138" s="207" t="s">
        <v>149</v>
      </c>
      <c r="E138" s="208" t="s">
        <v>23</v>
      </c>
      <c r="F138" s="209" t="s">
        <v>1216</v>
      </c>
      <c r="G138" s="206"/>
      <c r="H138" s="208" t="s">
        <v>23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149</v>
      </c>
      <c r="AU138" s="215" t="s">
        <v>82</v>
      </c>
      <c r="AV138" s="11" t="s">
        <v>80</v>
      </c>
      <c r="AW138" s="11" t="s">
        <v>36</v>
      </c>
      <c r="AX138" s="11" t="s">
        <v>73</v>
      </c>
      <c r="AY138" s="215" t="s">
        <v>140</v>
      </c>
    </row>
    <row r="139" spans="2:65" s="12" customFormat="1" ht="13.5">
      <c r="B139" s="216"/>
      <c r="C139" s="217"/>
      <c r="D139" s="207" t="s">
        <v>149</v>
      </c>
      <c r="E139" s="218" t="s">
        <v>23</v>
      </c>
      <c r="F139" s="219" t="s">
        <v>1217</v>
      </c>
      <c r="G139" s="217"/>
      <c r="H139" s="220">
        <v>19.998000000000001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149</v>
      </c>
      <c r="AU139" s="226" t="s">
        <v>82</v>
      </c>
      <c r="AV139" s="12" t="s">
        <v>82</v>
      </c>
      <c r="AW139" s="12" t="s">
        <v>36</v>
      </c>
      <c r="AX139" s="12" t="s">
        <v>73</v>
      </c>
      <c r="AY139" s="226" t="s">
        <v>140</v>
      </c>
    </row>
    <row r="140" spans="2:65" s="12" customFormat="1" ht="13.5">
      <c r="B140" s="216"/>
      <c r="C140" s="217"/>
      <c r="D140" s="207" t="s">
        <v>149</v>
      </c>
      <c r="E140" s="218" t="s">
        <v>23</v>
      </c>
      <c r="F140" s="219" t="s">
        <v>1218</v>
      </c>
      <c r="G140" s="217"/>
      <c r="H140" s="220">
        <v>936.42899999999997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149</v>
      </c>
      <c r="AU140" s="226" t="s">
        <v>82</v>
      </c>
      <c r="AV140" s="12" t="s">
        <v>82</v>
      </c>
      <c r="AW140" s="12" t="s">
        <v>36</v>
      </c>
      <c r="AX140" s="12" t="s">
        <v>73</v>
      </c>
      <c r="AY140" s="226" t="s">
        <v>140</v>
      </c>
    </row>
    <row r="141" spans="2:65" s="12" customFormat="1" ht="13.5">
      <c r="B141" s="216"/>
      <c r="C141" s="217"/>
      <c r="D141" s="207" t="s">
        <v>149</v>
      </c>
      <c r="E141" s="218" t="s">
        <v>23</v>
      </c>
      <c r="F141" s="219" t="s">
        <v>1219</v>
      </c>
      <c r="G141" s="217"/>
      <c r="H141" s="220">
        <v>13.02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149</v>
      </c>
      <c r="AU141" s="226" t="s">
        <v>82</v>
      </c>
      <c r="AV141" s="12" t="s">
        <v>82</v>
      </c>
      <c r="AW141" s="12" t="s">
        <v>36</v>
      </c>
      <c r="AX141" s="12" t="s">
        <v>73</v>
      </c>
      <c r="AY141" s="226" t="s">
        <v>140</v>
      </c>
    </row>
    <row r="142" spans="2:65" s="13" customFormat="1" ht="13.5">
      <c r="B142" s="227"/>
      <c r="C142" s="228"/>
      <c r="D142" s="207" t="s">
        <v>149</v>
      </c>
      <c r="E142" s="229" t="s">
        <v>101</v>
      </c>
      <c r="F142" s="230" t="s">
        <v>154</v>
      </c>
      <c r="G142" s="228"/>
      <c r="H142" s="231">
        <v>969.447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149</v>
      </c>
      <c r="AU142" s="237" t="s">
        <v>82</v>
      </c>
      <c r="AV142" s="13" t="s">
        <v>147</v>
      </c>
      <c r="AW142" s="13" t="s">
        <v>36</v>
      </c>
      <c r="AX142" s="13" t="s">
        <v>73</v>
      </c>
      <c r="AY142" s="237" t="s">
        <v>140</v>
      </c>
    </row>
    <row r="143" spans="2:65" s="12" customFormat="1" ht="13.5">
      <c r="B143" s="216"/>
      <c r="C143" s="217"/>
      <c r="D143" s="207" t="s">
        <v>149</v>
      </c>
      <c r="E143" s="218" t="s">
        <v>23</v>
      </c>
      <c r="F143" s="219" t="s">
        <v>1220</v>
      </c>
      <c r="G143" s="217"/>
      <c r="H143" s="220">
        <v>727.08500000000004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149</v>
      </c>
      <c r="AU143" s="226" t="s">
        <v>82</v>
      </c>
      <c r="AV143" s="12" t="s">
        <v>82</v>
      </c>
      <c r="AW143" s="12" t="s">
        <v>36</v>
      </c>
      <c r="AX143" s="12" t="s">
        <v>80</v>
      </c>
      <c r="AY143" s="226" t="s">
        <v>140</v>
      </c>
    </row>
    <row r="144" spans="2:65" s="1" customFormat="1" ht="16.5" customHeight="1">
      <c r="B144" s="41"/>
      <c r="C144" s="193" t="s">
        <v>10</v>
      </c>
      <c r="D144" s="193" t="s">
        <v>142</v>
      </c>
      <c r="E144" s="194" t="s">
        <v>299</v>
      </c>
      <c r="F144" s="195" t="s">
        <v>300</v>
      </c>
      <c r="G144" s="196" t="s">
        <v>214</v>
      </c>
      <c r="H144" s="197">
        <v>363.54300000000001</v>
      </c>
      <c r="I144" s="198"/>
      <c r="J144" s="199">
        <f>ROUND(I144*H144,2)</f>
        <v>0</v>
      </c>
      <c r="K144" s="195" t="s">
        <v>146</v>
      </c>
      <c r="L144" s="61"/>
      <c r="M144" s="200" t="s">
        <v>23</v>
      </c>
      <c r="N144" s="201" t="s">
        <v>44</v>
      </c>
      <c r="O144" s="42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AR144" s="24" t="s">
        <v>147</v>
      </c>
      <c r="AT144" s="24" t="s">
        <v>142</v>
      </c>
      <c r="AU144" s="24" t="s">
        <v>82</v>
      </c>
      <c r="AY144" s="24" t="s">
        <v>140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4" t="s">
        <v>80</v>
      </c>
      <c r="BK144" s="204">
        <f>ROUND(I144*H144,2)</f>
        <v>0</v>
      </c>
      <c r="BL144" s="24" t="s">
        <v>147</v>
      </c>
      <c r="BM144" s="24" t="s">
        <v>1221</v>
      </c>
    </row>
    <row r="145" spans="2:65" s="12" customFormat="1" ht="13.5">
      <c r="B145" s="216"/>
      <c r="C145" s="217"/>
      <c r="D145" s="207" t="s">
        <v>149</v>
      </c>
      <c r="E145" s="218" t="s">
        <v>23</v>
      </c>
      <c r="F145" s="219" t="s">
        <v>1222</v>
      </c>
      <c r="G145" s="217"/>
      <c r="H145" s="220">
        <v>363.54300000000001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149</v>
      </c>
      <c r="AU145" s="226" t="s">
        <v>82</v>
      </c>
      <c r="AV145" s="12" t="s">
        <v>82</v>
      </c>
      <c r="AW145" s="12" t="s">
        <v>36</v>
      </c>
      <c r="AX145" s="12" t="s">
        <v>80</v>
      </c>
      <c r="AY145" s="226" t="s">
        <v>140</v>
      </c>
    </row>
    <row r="146" spans="2:65" s="1" customFormat="1" ht="38.25" customHeight="1">
      <c r="B146" s="41"/>
      <c r="C146" s="193" t="s">
        <v>252</v>
      </c>
      <c r="D146" s="193" t="s">
        <v>142</v>
      </c>
      <c r="E146" s="194" t="s">
        <v>303</v>
      </c>
      <c r="F146" s="195" t="s">
        <v>304</v>
      </c>
      <c r="G146" s="196" t="s">
        <v>214</v>
      </c>
      <c r="H146" s="197">
        <v>193.88900000000001</v>
      </c>
      <c r="I146" s="198"/>
      <c r="J146" s="199">
        <f>ROUND(I146*H146,2)</f>
        <v>0</v>
      </c>
      <c r="K146" s="195" t="s">
        <v>146</v>
      </c>
      <c r="L146" s="61"/>
      <c r="M146" s="200" t="s">
        <v>23</v>
      </c>
      <c r="N146" s="201" t="s">
        <v>44</v>
      </c>
      <c r="O146" s="42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AR146" s="24" t="s">
        <v>147</v>
      </c>
      <c r="AT146" s="24" t="s">
        <v>142</v>
      </c>
      <c r="AU146" s="24" t="s">
        <v>82</v>
      </c>
      <c r="AY146" s="24" t="s">
        <v>140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4" t="s">
        <v>80</v>
      </c>
      <c r="BK146" s="204">
        <f>ROUND(I146*H146,2)</f>
        <v>0</v>
      </c>
      <c r="BL146" s="24" t="s">
        <v>147</v>
      </c>
      <c r="BM146" s="24" t="s">
        <v>1223</v>
      </c>
    </row>
    <row r="147" spans="2:65" s="11" customFormat="1" ht="27">
      <c r="B147" s="205"/>
      <c r="C147" s="206"/>
      <c r="D147" s="207" t="s">
        <v>149</v>
      </c>
      <c r="E147" s="208" t="s">
        <v>23</v>
      </c>
      <c r="F147" s="209" t="s">
        <v>1216</v>
      </c>
      <c r="G147" s="206"/>
      <c r="H147" s="208" t="s">
        <v>23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149</v>
      </c>
      <c r="AU147" s="215" t="s">
        <v>82</v>
      </c>
      <c r="AV147" s="11" t="s">
        <v>80</v>
      </c>
      <c r="AW147" s="11" t="s">
        <v>36</v>
      </c>
      <c r="AX147" s="11" t="s">
        <v>73</v>
      </c>
      <c r="AY147" s="215" t="s">
        <v>140</v>
      </c>
    </row>
    <row r="148" spans="2:65" s="12" customFormat="1" ht="13.5">
      <c r="B148" s="216"/>
      <c r="C148" s="217"/>
      <c r="D148" s="207" t="s">
        <v>149</v>
      </c>
      <c r="E148" s="218" t="s">
        <v>23</v>
      </c>
      <c r="F148" s="219" t="s">
        <v>1224</v>
      </c>
      <c r="G148" s="217"/>
      <c r="H148" s="220">
        <v>193.88900000000001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149</v>
      </c>
      <c r="AU148" s="226" t="s">
        <v>82</v>
      </c>
      <c r="AV148" s="12" t="s">
        <v>82</v>
      </c>
      <c r="AW148" s="12" t="s">
        <v>36</v>
      </c>
      <c r="AX148" s="12" t="s">
        <v>80</v>
      </c>
      <c r="AY148" s="226" t="s">
        <v>140</v>
      </c>
    </row>
    <row r="149" spans="2:65" s="1" customFormat="1" ht="16.5" customHeight="1">
      <c r="B149" s="41"/>
      <c r="C149" s="193" t="s">
        <v>257</v>
      </c>
      <c r="D149" s="193" t="s">
        <v>142</v>
      </c>
      <c r="E149" s="194" t="s">
        <v>309</v>
      </c>
      <c r="F149" s="195" t="s">
        <v>310</v>
      </c>
      <c r="G149" s="196" t="s">
        <v>214</v>
      </c>
      <c r="H149" s="197">
        <v>96.944999999999993</v>
      </c>
      <c r="I149" s="198"/>
      <c r="J149" s="199">
        <f>ROUND(I149*H149,2)</f>
        <v>0</v>
      </c>
      <c r="K149" s="195" t="s">
        <v>146</v>
      </c>
      <c r="L149" s="61"/>
      <c r="M149" s="200" t="s">
        <v>23</v>
      </c>
      <c r="N149" s="201" t="s">
        <v>44</v>
      </c>
      <c r="O149" s="42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AR149" s="24" t="s">
        <v>147</v>
      </c>
      <c r="AT149" s="24" t="s">
        <v>142</v>
      </c>
      <c r="AU149" s="24" t="s">
        <v>82</v>
      </c>
      <c r="AY149" s="24" t="s">
        <v>140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4" t="s">
        <v>80</v>
      </c>
      <c r="BK149" s="204">
        <f>ROUND(I149*H149,2)</f>
        <v>0</v>
      </c>
      <c r="BL149" s="24" t="s">
        <v>147</v>
      </c>
      <c r="BM149" s="24" t="s">
        <v>1225</v>
      </c>
    </row>
    <row r="150" spans="2:65" s="12" customFormat="1" ht="13.5">
      <c r="B150" s="216"/>
      <c r="C150" s="217"/>
      <c r="D150" s="207" t="s">
        <v>149</v>
      </c>
      <c r="E150" s="218" t="s">
        <v>23</v>
      </c>
      <c r="F150" s="219" t="s">
        <v>1226</v>
      </c>
      <c r="G150" s="217"/>
      <c r="H150" s="220">
        <v>96.944999999999993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149</v>
      </c>
      <c r="AU150" s="226" t="s">
        <v>82</v>
      </c>
      <c r="AV150" s="12" t="s">
        <v>82</v>
      </c>
      <c r="AW150" s="12" t="s">
        <v>36</v>
      </c>
      <c r="AX150" s="12" t="s">
        <v>80</v>
      </c>
      <c r="AY150" s="226" t="s">
        <v>140</v>
      </c>
    </row>
    <row r="151" spans="2:65" s="1" customFormat="1" ht="38.25" customHeight="1">
      <c r="B151" s="41"/>
      <c r="C151" s="193" t="s">
        <v>261</v>
      </c>
      <c r="D151" s="193" t="s">
        <v>142</v>
      </c>
      <c r="E151" s="194" t="s">
        <v>314</v>
      </c>
      <c r="F151" s="195" t="s">
        <v>1227</v>
      </c>
      <c r="G151" s="196" t="s">
        <v>214</v>
      </c>
      <c r="H151" s="197">
        <v>48.472000000000001</v>
      </c>
      <c r="I151" s="198"/>
      <c r="J151" s="199">
        <f>ROUND(I151*H151,2)</f>
        <v>0</v>
      </c>
      <c r="K151" s="195" t="s">
        <v>146</v>
      </c>
      <c r="L151" s="61"/>
      <c r="M151" s="200" t="s">
        <v>23</v>
      </c>
      <c r="N151" s="201" t="s">
        <v>44</v>
      </c>
      <c r="O151" s="42"/>
      <c r="P151" s="202">
        <f>O151*H151</f>
        <v>0</v>
      </c>
      <c r="Q151" s="202">
        <v>1.0460000000000001E-2</v>
      </c>
      <c r="R151" s="202">
        <f>Q151*H151</f>
        <v>0.50701711999999999</v>
      </c>
      <c r="S151" s="202">
        <v>0</v>
      </c>
      <c r="T151" s="203">
        <f>S151*H151</f>
        <v>0</v>
      </c>
      <c r="AR151" s="24" t="s">
        <v>147</v>
      </c>
      <c r="AT151" s="24" t="s">
        <v>142</v>
      </c>
      <c r="AU151" s="24" t="s">
        <v>82</v>
      </c>
      <c r="AY151" s="24" t="s">
        <v>140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4" t="s">
        <v>80</v>
      </c>
      <c r="BK151" s="204">
        <f>ROUND(I151*H151,2)</f>
        <v>0</v>
      </c>
      <c r="BL151" s="24" t="s">
        <v>147</v>
      </c>
      <c r="BM151" s="24" t="s">
        <v>1228</v>
      </c>
    </row>
    <row r="152" spans="2:65" s="11" customFormat="1" ht="27">
      <c r="B152" s="205"/>
      <c r="C152" s="206"/>
      <c r="D152" s="207" t="s">
        <v>149</v>
      </c>
      <c r="E152" s="208" t="s">
        <v>23</v>
      </c>
      <c r="F152" s="209" t="s">
        <v>1216</v>
      </c>
      <c r="G152" s="206"/>
      <c r="H152" s="208" t="s">
        <v>23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149</v>
      </c>
      <c r="AU152" s="215" t="s">
        <v>82</v>
      </c>
      <c r="AV152" s="11" t="s">
        <v>80</v>
      </c>
      <c r="AW152" s="11" t="s">
        <v>36</v>
      </c>
      <c r="AX152" s="11" t="s">
        <v>73</v>
      </c>
      <c r="AY152" s="215" t="s">
        <v>140</v>
      </c>
    </row>
    <row r="153" spans="2:65" s="12" customFormat="1" ht="13.5">
      <c r="B153" s="216"/>
      <c r="C153" s="217"/>
      <c r="D153" s="207" t="s">
        <v>149</v>
      </c>
      <c r="E153" s="218" t="s">
        <v>23</v>
      </c>
      <c r="F153" s="219" t="s">
        <v>1229</v>
      </c>
      <c r="G153" s="217"/>
      <c r="H153" s="220">
        <v>48.472000000000001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149</v>
      </c>
      <c r="AU153" s="226" t="s">
        <v>82</v>
      </c>
      <c r="AV153" s="12" t="s">
        <v>82</v>
      </c>
      <c r="AW153" s="12" t="s">
        <v>36</v>
      </c>
      <c r="AX153" s="12" t="s">
        <v>80</v>
      </c>
      <c r="AY153" s="226" t="s">
        <v>140</v>
      </c>
    </row>
    <row r="154" spans="2:65" s="1" customFormat="1" ht="25.5" customHeight="1">
      <c r="B154" s="41"/>
      <c r="C154" s="193" t="s">
        <v>266</v>
      </c>
      <c r="D154" s="193" t="s">
        <v>142</v>
      </c>
      <c r="E154" s="194" t="s">
        <v>1230</v>
      </c>
      <c r="F154" s="195" t="s">
        <v>1231</v>
      </c>
      <c r="G154" s="196" t="s">
        <v>199</v>
      </c>
      <c r="H154" s="197">
        <v>8.6</v>
      </c>
      <c r="I154" s="198"/>
      <c r="J154" s="199">
        <f>ROUND(I154*H154,2)</f>
        <v>0</v>
      </c>
      <c r="K154" s="195" t="s">
        <v>146</v>
      </c>
      <c r="L154" s="61"/>
      <c r="M154" s="200" t="s">
        <v>23</v>
      </c>
      <c r="N154" s="201" t="s">
        <v>44</v>
      </c>
      <c r="O154" s="42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AR154" s="24" t="s">
        <v>147</v>
      </c>
      <c r="AT154" s="24" t="s">
        <v>142</v>
      </c>
      <c r="AU154" s="24" t="s">
        <v>82</v>
      </c>
      <c r="AY154" s="24" t="s">
        <v>140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4" t="s">
        <v>80</v>
      </c>
      <c r="BK154" s="204">
        <f>ROUND(I154*H154,2)</f>
        <v>0</v>
      </c>
      <c r="BL154" s="24" t="s">
        <v>147</v>
      </c>
      <c r="BM154" s="24" t="s">
        <v>1232</v>
      </c>
    </row>
    <row r="155" spans="2:65" s="1" customFormat="1" ht="25.5" customHeight="1">
      <c r="B155" s="41"/>
      <c r="C155" s="193" t="s">
        <v>298</v>
      </c>
      <c r="D155" s="193" t="s">
        <v>142</v>
      </c>
      <c r="E155" s="194" t="s">
        <v>323</v>
      </c>
      <c r="F155" s="195" t="s">
        <v>324</v>
      </c>
      <c r="G155" s="196" t="s">
        <v>145</v>
      </c>
      <c r="H155" s="197">
        <v>2022.673</v>
      </c>
      <c r="I155" s="198"/>
      <c r="J155" s="199">
        <f>ROUND(I155*H155,2)</f>
        <v>0</v>
      </c>
      <c r="K155" s="195" t="s">
        <v>146</v>
      </c>
      <c r="L155" s="61"/>
      <c r="M155" s="200" t="s">
        <v>23</v>
      </c>
      <c r="N155" s="201" t="s">
        <v>44</v>
      </c>
      <c r="O155" s="42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4" t="s">
        <v>147</v>
      </c>
      <c r="AT155" s="24" t="s">
        <v>142</v>
      </c>
      <c r="AU155" s="24" t="s">
        <v>82</v>
      </c>
      <c r="AY155" s="24" t="s">
        <v>140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4" t="s">
        <v>80</v>
      </c>
      <c r="BK155" s="204">
        <f>ROUND(I155*H155,2)</f>
        <v>0</v>
      </c>
      <c r="BL155" s="24" t="s">
        <v>147</v>
      </c>
      <c r="BM155" s="24" t="s">
        <v>1233</v>
      </c>
    </row>
    <row r="156" spans="2:65" s="11" customFormat="1" ht="13.5">
      <c r="B156" s="205"/>
      <c r="C156" s="206"/>
      <c r="D156" s="207" t="s">
        <v>149</v>
      </c>
      <c r="E156" s="208" t="s">
        <v>23</v>
      </c>
      <c r="F156" s="209" t="s">
        <v>1234</v>
      </c>
      <c r="G156" s="206"/>
      <c r="H156" s="208" t="s">
        <v>23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149</v>
      </c>
      <c r="AU156" s="215" t="s">
        <v>82</v>
      </c>
      <c r="AV156" s="11" t="s">
        <v>80</v>
      </c>
      <c r="AW156" s="11" t="s">
        <v>36</v>
      </c>
      <c r="AX156" s="11" t="s">
        <v>73</v>
      </c>
      <c r="AY156" s="215" t="s">
        <v>140</v>
      </c>
    </row>
    <row r="157" spans="2:65" s="12" customFormat="1" ht="13.5">
      <c r="B157" s="216"/>
      <c r="C157" s="217"/>
      <c r="D157" s="207" t="s">
        <v>149</v>
      </c>
      <c r="E157" s="218" t="s">
        <v>23</v>
      </c>
      <c r="F157" s="219" t="s">
        <v>1235</v>
      </c>
      <c r="G157" s="217"/>
      <c r="H157" s="220">
        <v>45.695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149</v>
      </c>
      <c r="AU157" s="226" t="s">
        <v>82</v>
      </c>
      <c r="AV157" s="12" t="s">
        <v>82</v>
      </c>
      <c r="AW157" s="12" t="s">
        <v>36</v>
      </c>
      <c r="AX157" s="12" t="s">
        <v>73</v>
      </c>
      <c r="AY157" s="226" t="s">
        <v>140</v>
      </c>
    </row>
    <row r="158" spans="2:65" s="12" customFormat="1" ht="13.5">
      <c r="B158" s="216"/>
      <c r="C158" s="217"/>
      <c r="D158" s="207" t="s">
        <v>149</v>
      </c>
      <c r="E158" s="218" t="s">
        <v>23</v>
      </c>
      <c r="F158" s="219" t="s">
        <v>1236</v>
      </c>
      <c r="G158" s="217"/>
      <c r="H158" s="220">
        <v>1946.7380000000001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149</v>
      </c>
      <c r="AU158" s="226" t="s">
        <v>82</v>
      </c>
      <c r="AV158" s="12" t="s">
        <v>82</v>
      </c>
      <c r="AW158" s="12" t="s">
        <v>36</v>
      </c>
      <c r="AX158" s="12" t="s">
        <v>73</v>
      </c>
      <c r="AY158" s="226" t="s">
        <v>140</v>
      </c>
    </row>
    <row r="159" spans="2:65" s="12" customFormat="1" ht="13.5">
      <c r="B159" s="216"/>
      <c r="C159" s="217"/>
      <c r="D159" s="207" t="s">
        <v>149</v>
      </c>
      <c r="E159" s="218" t="s">
        <v>23</v>
      </c>
      <c r="F159" s="219" t="s">
        <v>1237</v>
      </c>
      <c r="G159" s="217"/>
      <c r="H159" s="220">
        <v>30.24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149</v>
      </c>
      <c r="AU159" s="226" t="s">
        <v>82</v>
      </c>
      <c r="AV159" s="12" t="s">
        <v>82</v>
      </c>
      <c r="AW159" s="12" t="s">
        <v>36</v>
      </c>
      <c r="AX159" s="12" t="s">
        <v>73</v>
      </c>
      <c r="AY159" s="226" t="s">
        <v>140</v>
      </c>
    </row>
    <row r="160" spans="2:65" s="13" customFormat="1" ht="13.5">
      <c r="B160" s="227"/>
      <c r="C160" s="228"/>
      <c r="D160" s="207" t="s">
        <v>149</v>
      </c>
      <c r="E160" s="229" t="s">
        <v>23</v>
      </c>
      <c r="F160" s="230" t="s">
        <v>154</v>
      </c>
      <c r="G160" s="228"/>
      <c r="H160" s="231">
        <v>2022.673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149</v>
      </c>
      <c r="AU160" s="237" t="s">
        <v>82</v>
      </c>
      <c r="AV160" s="13" t="s">
        <v>147</v>
      </c>
      <c r="AW160" s="13" t="s">
        <v>36</v>
      </c>
      <c r="AX160" s="13" t="s">
        <v>80</v>
      </c>
      <c r="AY160" s="237" t="s">
        <v>140</v>
      </c>
    </row>
    <row r="161" spans="2:65" s="1" customFormat="1" ht="38.25" customHeight="1">
      <c r="B161" s="41"/>
      <c r="C161" s="193" t="s">
        <v>9</v>
      </c>
      <c r="D161" s="193" t="s">
        <v>142</v>
      </c>
      <c r="E161" s="194" t="s">
        <v>357</v>
      </c>
      <c r="F161" s="195" t="s">
        <v>358</v>
      </c>
      <c r="G161" s="196" t="s">
        <v>145</v>
      </c>
      <c r="H161" s="197">
        <v>53.41</v>
      </c>
      <c r="I161" s="198"/>
      <c r="J161" s="199">
        <f>ROUND(I161*H161,2)</f>
        <v>0</v>
      </c>
      <c r="K161" s="195" t="s">
        <v>146</v>
      </c>
      <c r="L161" s="61"/>
      <c r="M161" s="200" t="s">
        <v>23</v>
      </c>
      <c r="N161" s="201" t="s">
        <v>44</v>
      </c>
      <c r="O161" s="42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AR161" s="24" t="s">
        <v>147</v>
      </c>
      <c r="AT161" s="24" t="s">
        <v>142</v>
      </c>
      <c r="AU161" s="24" t="s">
        <v>82</v>
      </c>
      <c r="AY161" s="24" t="s">
        <v>140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4" t="s">
        <v>80</v>
      </c>
      <c r="BK161" s="204">
        <f>ROUND(I161*H161,2)</f>
        <v>0</v>
      </c>
      <c r="BL161" s="24" t="s">
        <v>147</v>
      </c>
      <c r="BM161" s="24" t="s">
        <v>1238</v>
      </c>
    </row>
    <row r="162" spans="2:65" s="11" customFormat="1" ht="13.5">
      <c r="B162" s="205"/>
      <c r="C162" s="206"/>
      <c r="D162" s="207" t="s">
        <v>149</v>
      </c>
      <c r="E162" s="208" t="s">
        <v>23</v>
      </c>
      <c r="F162" s="209" t="s">
        <v>360</v>
      </c>
      <c r="G162" s="206"/>
      <c r="H162" s="208" t="s">
        <v>23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149</v>
      </c>
      <c r="AU162" s="215" t="s">
        <v>82</v>
      </c>
      <c r="AV162" s="11" t="s">
        <v>80</v>
      </c>
      <c r="AW162" s="11" t="s">
        <v>36</v>
      </c>
      <c r="AX162" s="11" t="s">
        <v>73</v>
      </c>
      <c r="AY162" s="215" t="s">
        <v>140</v>
      </c>
    </row>
    <row r="163" spans="2:65" s="12" customFormat="1" ht="13.5">
      <c r="B163" s="216"/>
      <c r="C163" s="217"/>
      <c r="D163" s="207" t="s">
        <v>149</v>
      </c>
      <c r="E163" s="218" t="s">
        <v>23</v>
      </c>
      <c r="F163" s="219" t="s">
        <v>1239</v>
      </c>
      <c r="G163" s="217"/>
      <c r="H163" s="220">
        <v>53.41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149</v>
      </c>
      <c r="AU163" s="226" t="s">
        <v>82</v>
      </c>
      <c r="AV163" s="12" t="s">
        <v>82</v>
      </c>
      <c r="AW163" s="12" t="s">
        <v>36</v>
      </c>
      <c r="AX163" s="12" t="s">
        <v>80</v>
      </c>
      <c r="AY163" s="226" t="s">
        <v>140</v>
      </c>
    </row>
    <row r="164" spans="2:65" s="1" customFormat="1" ht="16.5" customHeight="1">
      <c r="B164" s="41"/>
      <c r="C164" s="193" t="s">
        <v>308</v>
      </c>
      <c r="D164" s="193" t="s">
        <v>142</v>
      </c>
      <c r="E164" s="194" t="s">
        <v>363</v>
      </c>
      <c r="F164" s="195" t="s">
        <v>364</v>
      </c>
      <c r="G164" s="196" t="s">
        <v>214</v>
      </c>
      <c r="H164" s="197">
        <v>920.97500000000002</v>
      </c>
      <c r="I164" s="198"/>
      <c r="J164" s="199">
        <f>ROUND(I164*H164,2)</f>
        <v>0</v>
      </c>
      <c r="K164" s="195" t="s">
        <v>146</v>
      </c>
      <c r="L164" s="61"/>
      <c r="M164" s="200" t="s">
        <v>23</v>
      </c>
      <c r="N164" s="201" t="s">
        <v>44</v>
      </c>
      <c r="O164" s="42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AR164" s="24" t="s">
        <v>147</v>
      </c>
      <c r="AT164" s="24" t="s">
        <v>142</v>
      </c>
      <c r="AU164" s="24" t="s">
        <v>82</v>
      </c>
      <c r="AY164" s="24" t="s">
        <v>140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24" t="s">
        <v>80</v>
      </c>
      <c r="BK164" s="204">
        <f>ROUND(I164*H164,2)</f>
        <v>0</v>
      </c>
      <c r="BL164" s="24" t="s">
        <v>147</v>
      </c>
      <c r="BM164" s="24" t="s">
        <v>1240</v>
      </c>
    </row>
    <row r="165" spans="2:65" s="12" customFormat="1" ht="13.5">
      <c r="B165" s="216"/>
      <c r="C165" s="217"/>
      <c r="D165" s="207" t="s">
        <v>149</v>
      </c>
      <c r="E165" s="218" t="s">
        <v>23</v>
      </c>
      <c r="F165" s="219" t="s">
        <v>1241</v>
      </c>
      <c r="G165" s="217"/>
      <c r="H165" s="220">
        <v>920.97500000000002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149</v>
      </c>
      <c r="AU165" s="226" t="s">
        <v>82</v>
      </c>
      <c r="AV165" s="12" t="s">
        <v>82</v>
      </c>
      <c r="AW165" s="12" t="s">
        <v>36</v>
      </c>
      <c r="AX165" s="12" t="s">
        <v>80</v>
      </c>
      <c r="AY165" s="226" t="s">
        <v>140</v>
      </c>
    </row>
    <row r="166" spans="2:65" s="1" customFormat="1" ht="38.25" customHeight="1">
      <c r="B166" s="41"/>
      <c r="C166" s="193" t="s">
        <v>313</v>
      </c>
      <c r="D166" s="193" t="s">
        <v>142</v>
      </c>
      <c r="E166" s="194" t="s">
        <v>436</v>
      </c>
      <c r="F166" s="195" t="s">
        <v>1242</v>
      </c>
      <c r="G166" s="196" t="s">
        <v>214</v>
      </c>
      <c r="H166" s="197">
        <v>48.472000000000001</v>
      </c>
      <c r="I166" s="198"/>
      <c r="J166" s="199">
        <f>ROUND(I166*H166,2)</f>
        <v>0</v>
      </c>
      <c r="K166" s="195" t="s">
        <v>146</v>
      </c>
      <c r="L166" s="61"/>
      <c r="M166" s="200" t="s">
        <v>23</v>
      </c>
      <c r="N166" s="201" t="s">
        <v>44</v>
      </c>
      <c r="O166" s="42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AR166" s="24" t="s">
        <v>147</v>
      </c>
      <c r="AT166" s="24" t="s">
        <v>142</v>
      </c>
      <c r="AU166" s="24" t="s">
        <v>82</v>
      </c>
      <c r="AY166" s="24" t="s">
        <v>140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24" t="s">
        <v>80</v>
      </c>
      <c r="BK166" s="204">
        <f>ROUND(I166*H166,2)</f>
        <v>0</v>
      </c>
      <c r="BL166" s="24" t="s">
        <v>147</v>
      </c>
      <c r="BM166" s="24" t="s">
        <v>1243</v>
      </c>
    </row>
    <row r="167" spans="2:65" s="12" customFormat="1" ht="13.5">
      <c r="B167" s="216"/>
      <c r="C167" s="217"/>
      <c r="D167" s="207" t="s">
        <v>149</v>
      </c>
      <c r="E167" s="218" t="s">
        <v>23</v>
      </c>
      <c r="F167" s="219" t="s">
        <v>1229</v>
      </c>
      <c r="G167" s="217"/>
      <c r="H167" s="220">
        <v>48.472000000000001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149</v>
      </c>
      <c r="AU167" s="226" t="s">
        <v>82</v>
      </c>
      <c r="AV167" s="12" t="s">
        <v>82</v>
      </c>
      <c r="AW167" s="12" t="s">
        <v>36</v>
      </c>
      <c r="AX167" s="12" t="s">
        <v>80</v>
      </c>
      <c r="AY167" s="226" t="s">
        <v>140</v>
      </c>
    </row>
    <row r="168" spans="2:65" s="1" customFormat="1" ht="38.25" customHeight="1">
      <c r="B168" s="41"/>
      <c r="C168" s="193" t="s">
        <v>317</v>
      </c>
      <c r="D168" s="193" t="s">
        <v>142</v>
      </c>
      <c r="E168" s="194" t="s">
        <v>446</v>
      </c>
      <c r="F168" s="195" t="s">
        <v>1244</v>
      </c>
      <c r="G168" s="196" t="s">
        <v>214</v>
      </c>
      <c r="H168" s="197">
        <v>222.49100000000001</v>
      </c>
      <c r="I168" s="198"/>
      <c r="J168" s="199">
        <f>ROUND(I168*H168,2)</f>
        <v>0</v>
      </c>
      <c r="K168" s="195" t="s">
        <v>146</v>
      </c>
      <c r="L168" s="61"/>
      <c r="M168" s="200" t="s">
        <v>23</v>
      </c>
      <c r="N168" s="201" t="s">
        <v>44</v>
      </c>
      <c r="O168" s="42"/>
      <c r="P168" s="202">
        <f>O168*H168</f>
        <v>0</v>
      </c>
      <c r="Q168" s="202">
        <v>0</v>
      </c>
      <c r="R168" s="202">
        <f>Q168*H168</f>
        <v>0</v>
      </c>
      <c r="S168" s="202">
        <v>0</v>
      </c>
      <c r="T168" s="203">
        <f>S168*H168</f>
        <v>0</v>
      </c>
      <c r="AR168" s="24" t="s">
        <v>147</v>
      </c>
      <c r="AT168" s="24" t="s">
        <v>142</v>
      </c>
      <c r="AU168" s="24" t="s">
        <v>82</v>
      </c>
      <c r="AY168" s="24" t="s">
        <v>140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24" t="s">
        <v>80</v>
      </c>
      <c r="BK168" s="204">
        <f>ROUND(I168*H168,2)</f>
        <v>0</v>
      </c>
      <c r="BL168" s="24" t="s">
        <v>147</v>
      </c>
      <c r="BM168" s="24" t="s">
        <v>1245</v>
      </c>
    </row>
    <row r="169" spans="2:65" s="12" customFormat="1" ht="13.5">
      <c r="B169" s="216"/>
      <c r="C169" s="217"/>
      <c r="D169" s="207" t="s">
        <v>149</v>
      </c>
      <c r="E169" s="218" t="s">
        <v>23</v>
      </c>
      <c r="F169" s="219" t="s">
        <v>1246</v>
      </c>
      <c r="G169" s="217"/>
      <c r="H169" s="220">
        <v>234.20099999999999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149</v>
      </c>
      <c r="AU169" s="226" t="s">
        <v>82</v>
      </c>
      <c r="AV169" s="12" t="s">
        <v>82</v>
      </c>
      <c r="AW169" s="12" t="s">
        <v>36</v>
      </c>
      <c r="AX169" s="12" t="s">
        <v>73</v>
      </c>
      <c r="AY169" s="226" t="s">
        <v>140</v>
      </c>
    </row>
    <row r="170" spans="2:65" s="12" customFormat="1" ht="13.5">
      <c r="B170" s="216"/>
      <c r="C170" s="217"/>
      <c r="D170" s="207" t="s">
        <v>149</v>
      </c>
      <c r="E170" s="218" t="s">
        <v>23</v>
      </c>
      <c r="F170" s="219" t="s">
        <v>1247</v>
      </c>
      <c r="G170" s="217"/>
      <c r="H170" s="220">
        <v>222.49100000000001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149</v>
      </c>
      <c r="AU170" s="226" t="s">
        <v>82</v>
      </c>
      <c r="AV170" s="12" t="s">
        <v>82</v>
      </c>
      <c r="AW170" s="12" t="s">
        <v>36</v>
      </c>
      <c r="AX170" s="12" t="s">
        <v>80</v>
      </c>
      <c r="AY170" s="226" t="s">
        <v>140</v>
      </c>
    </row>
    <row r="171" spans="2:65" s="1" customFormat="1" ht="51" customHeight="1">
      <c r="B171" s="41"/>
      <c r="C171" s="193" t="s">
        <v>322</v>
      </c>
      <c r="D171" s="193" t="s">
        <v>142</v>
      </c>
      <c r="E171" s="194" t="s">
        <v>451</v>
      </c>
      <c r="F171" s="195" t="s">
        <v>1248</v>
      </c>
      <c r="G171" s="196" t="s">
        <v>214</v>
      </c>
      <c r="H171" s="197">
        <v>1334.9459999999999</v>
      </c>
      <c r="I171" s="198"/>
      <c r="J171" s="199">
        <f>ROUND(I171*H171,2)</f>
        <v>0</v>
      </c>
      <c r="K171" s="195" t="s">
        <v>146</v>
      </c>
      <c r="L171" s="61"/>
      <c r="M171" s="200" t="s">
        <v>23</v>
      </c>
      <c r="N171" s="201" t="s">
        <v>44</v>
      </c>
      <c r="O171" s="42"/>
      <c r="P171" s="202">
        <f>O171*H171</f>
        <v>0</v>
      </c>
      <c r="Q171" s="202">
        <v>0</v>
      </c>
      <c r="R171" s="202">
        <f>Q171*H171</f>
        <v>0</v>
      </c>
      <c r="S171" s="202">
        <v>0</v>
      </c>
      <c r="T171" s="203">
        <f>S171*H171</f>
        <v>0</v>
      </c>
      <c r="AR171" s="24" t="s">
        <v>147</v>
      </c>
      <c r="AT171" s="24" t="s">
        <v>142</v>
      </c>
      <c r="AU171" s="24" t="s">
        <v>82</v>
      </c>
      <c r="AY171" s="24" t="s">
        <v>140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4" t="s">
        <v>80</v>
      </c>
      <c r="BK171" s="204">
        <f>ROUND(I171*H171,2)</f>
        <v>0</v>
      </c>
      <c r="BL171" s="24" t="s">
        <v>147</v>
      </c>
      <c r="BM171" s="24" t="s">
        <v>1249</v>
      </c>
    </row>
    <row r="172" spans="2:65" s="12" customFormat="1" ht="13.5">
      <c r="B172" s="216"/>
      <c r="C172" s="217"/>
      <c r="D172" s="207" t="s">
        <v>149</v>
      </c>
      <c r="E172" s="218" t="s">
        <v>23</v>
      </c>
      <c r="F172" s="219" t="s">
        <v>1250</v>
      </c>
      <c r="G172" s="217"/>
      <c r="H172" s="220">
        <v>1334.9459999999999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149</v>
      </c>
      <c r="AU172" s="226" t="s">
        <v>82</v>
      </c>
      <c r="AV172" s="12" t="s">
        <v>82</v>
      </c>
      <c r="AW172" s="12" t="s">
        <v>36</v>
      </c>
      <c r="AX172" s="12" t="s">
        <v>80</v>
      </c>
      <c r="AY172" s="226" t="s">
        <v>140</v>
      </c>
    </row>
    <row r="173" spans="2:65" s="1" customFormat="1" ht="38.25" customHeight="1">
      <c r="B173" s="41"/>
      <c r="C173" s="193" t="s">
        <v>331</v>
      </c>
      <c r="D173" s="193" t="s">
        <v>142</v>
      </c>
      <c r="E173" s="194" t="s">
        <v>456</v>
      </c>
      <c r="F173" s="195" t="s">
        <v>1251</v>
      </c>
      <c r="G173" s="196" t="s">
        <v>214</v>
      </c>
      <c r="H173" s="197">
        <v>11.71</v>
      </c>
      <c r="I173" s="198"/>
      <c r="J173" s="199">
        <f>ROUND(I173*H173,2)</f>
        <v>0</v>
      </c>
      <c r="K173" s="195" t="s">
        <v>146</v>
      </c>
      <c r="L173" s="61"/>
      <c r="M173" s="200" t="s">
        <v>23</v>
      </c>
      <c r="N173" s="201" t="s">
        <v>44</v>
      </c>
      <c r="O173" s="42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AR173" s="24" t="s">
        <v>147</v>
      </c>
      <c r="AT173" s="24" t="s">
        <v>142</v>
      </c>
      <c r="AU173" s="24" t="s">
        <v>82</v>
      </c>
      <c r="AY173" s="24" t="s">
        <v>140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4" t="s">
        <v>80</v>
      </c>
      <c r="BK173" s="204">
        <f>ROUND(I173*H173,2)</f>
        <v>0</v>
      </c>
      <c r="BL173" s="24" t="s">
        <v>147</v>
      </c>
      <c r="BM173" s="24" t="s">
        <v>1252</v>
      </c>
    </row>
    <row r="174" spans="2:65" s="12" customFormat="1" ht="13.5">
      <c r="B174" s="216"/>
      <c r="C174" s="217"/>
      <c r="D174" s="207" t="s">
        <v>149</v>
      </c>
      <c r="E174" s="218" t="s">
        <v>23</v>
      </c>
      <c r="F174" s="219" t="s">
        <v>1246</v>
      </c>
      <c r="G174" s="217"/>
      <c r="H174" s="220">
        <v>234.20099999999999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149</v>
      </c>
      <c r="AU174" s="226" t="s">
        <v>82</v>
      </c>
      <c r="AV174" s="12" t="s">
        <v>82</v>
      </c>
      <c r="AW174" s="12" t="s">
        <v>36</v>
      </c>
      <c r="AX174" s="12" t="s">
        <v>73</v>
      </c>
      <c r="AY174" s="226" t="s">
        <v>140</v>
      </c>
    </row>
    <row r="175" spans="2:65" s="12" customFormat="1" ht="13.5">
      <c r="B175" s="216"/>
      <c r="C175" s="217"/>
      <c r="D175" s="207" t="s">
        <v>149</v>
      </c>
      <c r="E175" s="218" t="s">
        <v>23</v>
      </c>
      <c r="F175" s="219" t="s">
        <v>1253</v>
      </c>
      <c r="G175" s="217"/>
      <c r="H175" s="220">
        <v>11.71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149</v>
      </c>
      <c r="AU175" s="226" t="s">
        <v>82</v>
      </c>
      <c r="AV175" s="12" t="s">
        <v>82</v>
      </c>
      <c r="AW175" s="12" t="s">
        <v>36</v>
      </c>
      <c r="AX175" s="12" t="s">
        <v>80</v>
      </c>
      <c r="AY175" s="226" t="s">
        <v>140</v>
      </c>
    </row>
    <row r="176" spans="2:65" s="1" customFormat="1" ht="51" customHeight="1">
      <c r="B176" s="41"/>
      <c r="C176" s="193" t="s">
        <v>344</v>
      </c>
      <c r="D176" s="193" t="s">
        <v>142</v>
      </c>
      <c r="E176" s="194" t="s">
        <v>461</v>
      </c>
      <c r="F176" s="195" t="s">
        <v>1254</v>
      </c>
      <c r="G176" s="196" t="s">
        <v>214</v>
      </c>
      <c r="H176" s="197">
        <v>70.260000000000005</v>
      </c>
      <c r="I176" s="198"/>
      <c r="J176" s="199">
        <f>ROUND(I176*H176,2)</f>
        <v>0</v>
      </c>
      <c r="K176" s="195" t="s">
        <v>146</v>
      </c>
      <c r="L176" s="61"/>
      <c r="M176" s="200" t="s">
        <v>23</v>
      </c>
      <c r="N176" s="201" t="s">
        <v>44</v>
      </c>
      <c r="O176" s="42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AR176" s="24" t="s">
        <v>147</v>
      </c>
      <c r="AT176" s="24" t="s">
        <v>142</v>
      </c>
      <c r="AU176" s="24" t="s">
        <v>82</v>
      </c>
      <c r="AY176" s="24" t="s">
        <v>140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24" t="s">
        <v>80</v>
      </c>
      <c r="BK176" s="204">
        <f>ROUND(I176*H176,2)</f>
        <v>0</v>
      </c>
      <c r="BL176" s="24" t="s">
        <v>147</v>
      </c>
      <c r="BM176" s="24" t="s">
        <v>1255</v>
      </c>
    </row>
    <row r="177" spans="2:65" s="12" customFormat="1" ht="13.5">
      <c r="B177" s="216"/>
      <c r="C177" s="217"/>
      <c r="D177" s="207" t="s">
        <v>149</v>
      </c>
      <c r="E177" s="218" t="s">
        <v>23</v>
      </c>
      <c r="F177" s="219" t="s">
        <v>1256</v>
      </c>
      <c r="G177" s="217"/>
      <c r="H177" s="220">
        <v>70.260000000000005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149</v>
      </c>
      <c r="AU177" s="226" t="s">
        <v>82</v>
      </c>
      <c r="AV177" s="12" t="s">
        <v>82</v>
      </c>
      <c r="AW177" s="12" t="s">
        <v>36</v>
      </c>
      <c r="AX177" s="12" t="s">
        <v>80</v>
      </c>
      <c r="AY177" s="226" t="s">
        <v>140</v>
      </c>
    </row>
    <row r="178" spans="2:65" s="1" customFormat="1" ht="16.5" customHeight="1">
      <c r="B178" s="41"/>
      <c r="C178" s="193" t="s">
        <v>350</v>
      </c>
      <c r="D178" s="193" t="s">
        <v>142</v>
      </c>
      <c r="E178" s="194" t="s">
        <v>466</v>
      </c>
      <c r="F178" s="195" t="s">
        <v>467</v>
      </c>
      <c r="G178" s="196" t="s">
        <v>214</v>
      </c>
      <c r="H178" s="197">
        <v>234.20099999999999</v>
      </c>
      <c r="I178" s="198"/>
      <c r="J178" s="199">
        <f>ROUND(I178*H178,2)</f>
        <v>0</v>
      </c>
      <c r="K178" s="195" t="s">
        <v>146</v>
      </c>
      <c r="L178" s="61"/>
      <c r="M178" s="200" t="s">
        <v>23</v>
      </c>
      <c r="N178" s="201" t="s">
        <v>44</v>
      </c>
      <c r="O178" s="42"/>
      <c r="P178" s="202">
        <f>O178*H178</f>
        <v>0</v>
      </c>
      <c r="Q178" s="202">
        <v>0</v>
      </c>
      <c r="R178" s="202">
        <f>Q178*H178</f>
        <v>0</v>
      </c>
      <c r="S178" s="202">
        <v>0</v>
      </c>
      <c r="T178" s="203">
        <f>S178*H178</f>
        <v>0</v>
      </c>
      <c r="AR178" s="24" t="s">
        <v>147</v>
      </c>
      <c r="AT178" s="24" t="s">
        <v>142</v>
      </c>
      <c r="AU178" s="24" t="s">
        <v>82</v>
      </c>
      <c r="AY178" s="24" t="s">
        <v>140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4" t="s">
        <v>80</v>
      </c>
      <c r="BK178" s="204">
        <f>ROUND(I178*H178,2)</f>
        <v>0</v>
      </c>
      <c r="BL178" s="24" t="s">
        <v>147</v>
      </c>
      <c r="BM178" s="24" t="s">
        <v>1257</v>
      </c>
    </row>
    <row r="179" spans="2:65" s="12" customFormat="1" ht="13.5">
      <c r="B179" s="216"/>
      <c r="C179" s="217"/>
      <c r="D179" s="207" t="s">
        <v>149</v>
      </c>
      <c r="E179" s="218" t="s">
        <v>23</v>
      </c>
      <c r="F179" s="219" t="s">
        <v>1246</v>
      </c>
      <c r="G179" s="217"/>
      <c r="H179" s="220">
        <v>234.20099999999999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149</v>
      </c>
      <c r="AU179" s="226" t="s">
        <v>82</v>
      </c>
      <c r="AV179" s="12" t="s">
        <v>82</v>
      </c>
      <c r="AW179" s="12" t="s">
        <v>36</v>
      </c>
      <c r="AX179" s="12" t="s">
        <v>80</v>
      </c>
      <c r="AY179" s="226" t="s">
        <v>140</v>
      </c>
    </row>
    <row r="180" spans="2:65" s="1" customFormat="1" ht="16.5" customHeight="1">
      <c r="B180" s="41"/>
      <c r="C180" s="193" t="s">
        <v>356</v>
      </c>
      <c r="D180" s="193" t="s">
        <v>142</v>
      </c>
      <c r="E180" s="194" t="s">
        <v>471</v>
      </c>
      <c r="F180" s="195" t="s">
        <v>472</v>
      </c>
      <c r="G180" s="196" t="s">
        <v>214</v>
      </c>
      <c r="H180" s="197">
        <v>813.98900000000003</v>
      </c>
      <c r="I180" s="198"/>
      <c r="J180" s="199">
        <f>ROUND(I180*H180,2)</f>
        <v>0</v>
      </c>
      <c r="K180" s="195" t="s">
        <v>146</v>
      </c>
      <c r="L180" s="61"/>
      <c r="M180" s="200" t="s">
        <v>23</v>
      </c>
      <c r="N180" s="201" t="s">
        <v>44</v>
      </c>
      <c r="O180" s="42"/>
      <c r="P180" s="202">
        <f>O180*H180</f>
        <v>0</v>
      </c>
      <c r="Q180" s="202">
        <v>0</v>
      </c>
      <c r="R180" s="202">
        <f>Q180*H180</f>
        <v>0</v>
      </c>
      <c r="S180" s="202">
        <v>0</v>
      </c>
      <c r="T180" s="203">
        <f>S180*H180</f>
        <v>0</v>
      </c>
      <c r="AR180" s="24" t="s">
        <v>147</v>
      </c>
      <c r="AT180" s="24" t="s">
        <v>142</v>
      </c>
      <c r="AU180" s="24" t="s">
        <v>82</v>
      </c>
      <c r="AY180" s="24" t="s">
        <v>140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24" t="s">
        <v>80</v>
      </c>
      <c r="BK180" s="204">
        <f>ROUND(I180*H180,2)</f>
        <v>0</v>
      </c>
      <c r="BL180" s="24" t="s">
        <v>147</v>
      </c>
      <c r="BM180" s="24" t="s">
        <v>1258</v>
      </c>
    </row>
    <row r="181" spans="2:65" s="1" customFormat="1" ht="27">
      <c r="B181" s="41"/>
      <c r="C181" s="63"/>
      <c r="D181" s="207" t="s">
        <v>549</v>
      </c>
      <c r="E181" s="63"/>
      <c r="F181" s="248" t="s">
        <v>1259</v>
      </c>
      <c r="G181" s="63"/>
      <c r="H181" s="63"/>
      <c r="I181" s="164"/>
      <c r="J181" s="63"/>
      <c r="K181" s="63"/>
      <c r="L181" s="61"/>
      <c r="M181" s="249"/>
      <c r="N181" s="42"/>
      <c r="O181" s="42"/>
      <c r="P181" s="42"/>
      <c r="Q181" s="42"/>
      <c r="R181" s="42"/>
      <c r="S181" s="42"/>
      <c r="T181" s="78"/>
      <c r="AT181" s="24" t="s">
        <v>549</v>
      </c>
      <c r="AU181" s="24" t="s">
        <v>82</v>
      </c>
    </row>
    <row r="182" spans="2:65" s="12" customFormat="1" ht="13.5">
      <c r="B182" s="216"/>
      <c r="C182" s="217"/>
      <c r="D182" s="207" t="s">
        <v>149</v>
      </c>
      <c r="E182" s="218" t="s">
        <v>23</v>
      </c>
      <c r="F182" s="219" t="s">
        <v>1260</v>
      </c>
      <c r="G182" s="217"/>
      <c r="H182" s="220">
        <v>14.868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149</v>
      </c>
      <c r="AU182" s="226" t="s">
        <v>82</v>
      </c>
      <c r="AV182" s="12" t="s">
        <v>82</v>
      </c>
      <c r="AW182" s="12" t="s">
        <v>36</v>
      </c>
      <c r="AX182" s="12" t="s">
        <v>73</v>
      </c>
      <c r="AY182" s="226" t="s">
        <v>140</v>
      </c>
    </row>
    <row r="183" spans="2:65" s="12" customFormat="1" ht="13.5">
      <c r="B183" s="216"/>
      <c r="C183" s="217"/>
      <c r="D183" s="207" t="s">
        <v>149</v>
      </c>
      <c r="E183" s="218" t="s">
        <v>23</v>
      </c>
      <c r="F183" s="219" t="s">
        <v>1261</v>
      </c>
      <c r="G183" s="217"/>
      <c r="H183" s="220">
        <v>755.423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149</v>
      </c>
      <c r="AU183" s="226" t="s">
        <v>82</v>
      </c>
      <c r="AV183" s="12" t="s">
        <v>82</v>
      </c>
      <c r="AW183" s="12" t="s">
        <v>36</v>
      </c>
      <c r="AX183" s="12" t="s">
        <v>73</v>
      </c>
      <c r="AY183" s="226" t="s">
        <v>140</v>
      </c>
    </row>
    <row r="184" spans="2:65" s="12" customFormat="1" ht="13.5">
      <c r="B184" s="216"/>
      <c r="C184" s="217"/>
      <c r="D184" s="207" t="s">
        <v>149</v>
      </c>
      <c r="E184" s="218" t="s">
        <v>23</v>
      </c>
      <c r="F184" s="219" t="s">
        <v>1262</v>
      </c>
      <c r="G184" s="217"/>
      <c r="H184" s="220">
        <v>11.69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149</v>
      </c>
      <c r="AU184" s="226" t="s">
        <v>82</v>
      </c>
      <c r="AV184" s="12" t="s">
        <v>82</v>
      </c>
      <c r="AW184" s="12" t="s">
        <v>36</v>
      </c>
      <c r="AX184" s="12" t="s">
        <v>73</v>
      </c>
      <c r="AY184" s="226" t="s">
        <v>140</v>
      </c>
    </row>
    <row r="185" spans="2:65" s="12" customFormat="1" ht="13.5">
      <c r="B185" s="216"/>
      <c r="C185" s="217"/>
      <c r="D185" s="207" t="s">
        <v>149</v>
      </c>
      <c r="E185" s="218" t="s">
        <v>23</v>
      </c>
      <c r="F185" s="219" t="s">
        <v>1263</v>
      </c>
      <c r="G185" s="217"/>
      <c r="H185" s="220">
        <v>32.008000000000003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149</v>
      </c>
      <c r="AU185" s="226" t="s">
        <v>82</v>
      </c>
      <c r="AV185" s="12" t="s">
        <v>82</v>
      </c>
      <c r="AW185" s="12" t="s">
        <v>36</v>
      </c>
      <c r="AX185" s="12" t="s">
        <v>73</v>
      </c>
      <c r="AY185" s="226" t="s">
        <v>140</v>
      </c>
    </row>
    <row r="186" spans="2:65" s="13" customFormat="1" ht="13.5">
      <c r="B186" s="227"/>
      <c r="C186" s="228"/>
      <c r="D186" s="207" t="s">
        <v>149</v>
      </c>
      <c r="E186" s="229" t="s">
        <v>23</v>
      </c>
      <c r="F186" s="230" t="s">
        <v>154</v>
      </c>
      <c r="G186" s="228"/>
      <c r="H186" s="231">
        <v>813.98900000000003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149</v>
      </c>
      <c r="AU186" s="237" t="s">
        <v>82</v>
      </c>
      <c r="AV186" s="13" t="s">
        <v>147</v>
      </c>
      <c r="AW186" s="13" t="s">
        <v>36</v>
      </c>
      <c r="AX186" s="13" t="s">
        <v>80</v>
      </c>
      <c r="AY186" s="237" t="s">
        <v>140</v>
      </c>
    </row>
    <row r="187" spans="2:65" s="1" customFormat="1" ht="16.5" customHeight="1">
      <c r="B187" s="41"/>
      <c r="C187" s="238" t="s">
        <v>362</v>
      </c>
      <c r="D187" s="238" t="s">
        <v>494</v>
      </c>
      <c r="E187" s="239" t="s">
        <v>1264</v>
      </c>
      <c r="F187" s="240" t="s">
        <v>1265</v>
      </c>
      <c r="G187" s="241" t="s">
        <v>497</v>
      </c>
      <c r="H187" s="242">
        <v>53.116</v>
      </c>
      <c r="I187" s="243"/>
      <c r="J187" s="244">
        <f>ROUND(I187*H187,2)</f>
        <v>0</v>
      </c>
      <c r="K187" s="240" t="s">
        <v>23</v>
      </c>
      <c r="L187" s="245"/>
      <c r="M187" s="246" t="s">
        <v>23</v>
      </c>
      <c r="N187" s="247" t="s">
        <v>44</v>
      </c>
      <c r="O187" s="42"/>
      <c r="P187" s="202">
        <f>O187*H187</f>
        <v>0</v>
      </c>
      <c r="Q187" s="202">
        <v>1</v>
      </c>
      <c r="R187" s="202">
        <f>Q187*H187</f>
        <v>53.116</v>
      </c>
      <c r="S187" s="202">
        <v>0</v>
      </c>
      <c r="T187" s="203">
        <f>S187*H187</f>
        <v>0</v>
      </c>
      <c r="AR187" s="24" t="s">
        <v>191</v>
      </c>
      <c r="AT187" s="24" t="s">
        <v>494</v>
      </c>
      <c r="AU187" s="24" t="s">
        <v>82</v>
      </c>
      <c r="AY187" s="24" t="s">
        <v>140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24" t="s">
        <v>80</v>
      </c>
      <c r="BK187" s="204">
        <f>ROUND(I187*H187,2)</f>
        <v>0</v>
      </c>
      <c r="BL187" s="24" t="s">
        <v>147</v>
      </c>
      <c r="BM187" s="24" t="s">
        <v>1266</v>
      </c>
    </row>
    <row r="188" spans="2:65" s="12" customFormat="1" ht="13.5">
      <c r="B188" s="216"/>
      <c r="C188" s="217"/>
      <c r="D188" s="207" t="s">
        <v>149</v>
      </c>
      <c r="E188" s="218" t="s">
        <v>23</v>
      </c>
      <c r="F188" s="219" t="s">
        <v>1267</v>
      </c>
      <c r="G188" s="217"/>
      <c r="H188" s="220">
        <v>53.116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149</v>
      </c>
      <c r="AU188" s="226" t="s">
        <v>82</v>
      </c>
      <c r="AV188" s="12" t="s">
        <v>82</v>
      </c>
      <c r="AW188" s="12" t="s">
        <v>36</v>
      </c>
      <c r="AX188" s="12" t="s">
        <v>80</v>
      </c>
      <c r="AY188" s="226" t="s">
        <v>140</v>
      </c>
    </row>
    <row r="189" spans="2:65" s="1" customFormat="1" ht="25.5" customHeight="1">
      <c r="B189" s="41"/>
      <c r="C189" s="193" t="s">
        <v>397</v>
      </c>
      <c r="D189" s="193" t="s">
        <v>142</v>
      </c>
      <c r="E189" s="194" t="s">
        <v>501</v>
      </c>
      <c r="F189" s="195" t="s">
        <v>502</v>
      </c>
      <c r="G189" s="196" t="s">
        <v>214</v>
      </c>
      <c r="H189" s="197">
        <v>148.04599999999999</v>
      </c>
      <c r="I189" s="198"/>
      <c r="J189" s="199">
        <f>ROUND(I189*H189,2)</f>
        <v>0</v>
      </c>
      <c r="K189" s="195" t="s">
        <v>164</v>
      </c>
      <c r="L189" s="61"/>
      <c r="M189" s="200" t="s">
        <v>23</v>
      </c>
      <c r="N189" s="201" t="s">
        <v>44</v>
      </c>
      <c r="O189" s="42"/>
      <c r="P189" s="202">
        <f>O189*H189</f>
        <v>0</v>
      </c>
      <c r="Q189" s="202">
        <v>0</v>
      </c>
      <c r="R189" s="202">
        <f>Q189*H189</f>
        <v>0</v>
      </c>
      <c r="S189" s="202">
        <v>0</v>
      </c>
      <c r="T189" s="203">
        <f>S189*H189</f>
        <v>0</v>
      </c>
      <c r="AR189" s="24" t="s">
        <v>147</v>
      </c>
      <c r="AT189" s="24" t="s">
        <v>142</v>
      </c>
      <c r="AU189" s="24" t="s">
        <v>82</v>
      </c>
      <c r="AY189" s="24" t="s">
        <v>140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24" t="s">
        <v>80</v>
      </c>
      <c r="BK189" s="204">
        <f>ROUND(I189*H189,2)</f>
        <v>0</v>
      </c>
      <c r="BL189" s="24" t="s">
        <v>147</v>
      </c>
      <c r="BM189" s="24" t="s">
        <v>1268</v>
      </c>
    </row>
    <row r="190" spans="2:65" s="1" customFormat="1" ht="27">
      <c r="B190" s="41"/>
      <c r="C190" s="63"/>
      <c r="D190" s="207" t="s">
        <v>549</v>
      </c>
      <c r="E190" s="63"/>
      <c r="F190" s="248" t="s">
        <v>1259</v>
      </c>
      <c r="G190" s="63"/>
      <c r="H190" s="63"/>
      <c r="I190" s="164"/>
      <c r="J190" s="63"/>
      <c r="K190" s="63"/>
      <c r="L190" s="61"/>
      <c r="M190" s="249"/>
      <c r="N190" s="42"/>
      <c r="O190" s="42"/>
      <c r="P190" s="42"/>
      <c r="Q190" s="42"/>
      <c r="R190" s="42"/>
      <c r="S190" s="42"/>
      <c r="T190" s="78"/>
      <c r="AT190" s="24" t="s">
        <v>549</v>
      </c>
      <c r="AU190" s="24" t="s">
        <v>82</v>
      </c>
    </row>
    <row r="191" spans="2:65" s="11" customFormat="1" ht="13.5">
      <c r="B191" s="205"/>
      <c r="C191" s="206"/>
      <c r="D191" s="207" t="s">
        <v>149</v>
      </c>
      <c r="E191" s="208" t="s">
        <v>23</v>
      </c>
      <c r="F191" s="209" t="s">
        <v>1189</v>
      </c>
      <c r="G191" s="206"/>
      <c r="H191" s="208" t="s">
        <v>23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149</v>
      </c>
      <c r="AU191" s="215" t="s">
        <v>82</v>
      </c>
      <c r="AV191" s="11" t="s">
        <v>80</v>
      </c>
      <c r="AW191" s="11" t="s">
        <v>36</v>
      </c>
      <c r="AX191" s="11" t="s">
        <v>73</v>
      </c>
      <c r="AY191" s="215" t="s">
        <v>140</v>
      </c>
    </row>
    <row r="192" spans="2:65" s="12" customFormat="1" ht="13.5">
      <c r="B192" s="216"/>
      <c r="C192" s="217"/>
      <c r="D192" s="207" t="s">
        <v>149</v>
      </c>
      <c r="E192" s="218" t="s">
        <v>23</v>
      </c>
      <c r="F192" s="219" t="s">
        <v>1269</v>
      </c>
      <c r="G192" s="217"/>
      <c r="H192" s="220">
        <v>3.645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149</v>
      </c>
      <c r="AU192" s="226" t="s">
        <v>82</v>
      </c>
      <c r="AV192" s="12" t="s">
        <v>82</v>
      </c>
      <c r="AW192" s="12" t="s">
        <v>36</v>
      </c>
      <c r="AX192" s="12" t="s">
        <v>73</v>
      </c>
      <c r="AY192" s="226" t="s">
        <v>140</v>
      </c>
    </row>
    <row r="193" spans="2:65" s="12" customFormat="1" ht="13.5">
      <c r="B193" s="216"/>
      <c r="C193" s="217"/>
      <c r="D193" s="207" t="s">
        <v>149</v>
      </c>
      <c r="E193" s="218" t="s">
        <v>23</v>
      </c>
      <c r="F193" s="219" t="s">
        <v>1270</v>
      </c>
      <c r="G193" s="217"/>
      <c r="H193" s="220">
        <v>141.71600000000001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149</v>
      </c>
      <c r="AU193" s="226" t="s">
        <v>82</v>
      </c>
      <c r="AV193" s="12" t="s">
        <v>82</v>
      </c>
      <c r="AW193" s="12" t="s">
        <v>36</v>
      </c>
      <c r="AX193" s="12" t="s">
        <v>73</v>
      </c>
      <c r="AY193" s="226" t="s">
        <v>140</v>
      </c>
    </row>
    <row r="194" spans="2:65" s="12" customFormat="1" ht="13.5">
      <c r="B194" s="216"/>
      <c r="C194" s="217"/>
      <c r="D194" s="207" t="s">
        <v>149</v>
      </c>
      <c r="E194" s="218" t="s">
        <v>23</v>
      </c>
      <c r="F194" s="219" t="s">
        <v>1271</v>
      </c>
      <c r="G194" s="217"/>
      <c r="H194" s="220">
        <v>2.6850000000000001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149</v>
      </c>
      <c r="AU194" s="226" t="s">
        <v>82</v>
      </c>
      <c r="AV194" s="12" t="s">
        <v>82</v>
      </c>
      <c r="AW194" s="12" t="s">
        <v>36</v>
      </c>
      <c r="AX194" s="12" t="s">
        <v>73</v>
      </c>
      <c r="AY194" s="226" t="s">
        <v>140</v>
      </c>
    </row>
    <row r="195" spans="2:65" s="13" customFormat="1" ht="13.5">
      <c r="B195" s="227"/>
      <c r="C195" s="228"/>
      <c r="D195" s="207" t="s">
        <v>149</v>
      </c>
      <c r="E195" s="229" t="s">
        <v>23</v>
      </c>
      <c r="F195" s="230" t="s">
        <v>154</v>
      </c>
      <c r="G195" s="228"/>
      <c r="H195" s="231">
        <v>148.04599999999999</v>
      </c>
      <c r="I195" s="232"/>
      <c r="J195" s="228"/>
      <c r="K195" s="228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149</v>
      </c>
      <c r="AU195" s="237" t="s">
        <v>82</v>
      </c>
      <c r="AV195" s="13" t="s">
        <v>147</v>
      </c>
      <c r="AW195" s="13" t="s">
        <v>6</v>
      </c>
      <c r="AX195" s="13" t="s">
        <v>80</v>
      </c>
      <c r="AY195" s="237" t="s">
        <v>140</v>
      </c>
    </row>
    <row r="196" spans="2:65" s="1" customFormat="1" ht="16.5" customHeight="1">
      <c r="B196" s="41"/>
      <c r="C196" s="238" t="s">
        <v>420</v>
      </c>
      <c r="D196" s="238" t="s">
        <v>494</v>
      </c>
      <c r="E196" s="239" t="s">
        <v>522</v>
      </c>
      <c r="F196" s="240" t="s">
        <v>523</v>
      </c>
      <c r="G196" s="241" t="s">
        <v>497</v>
      </c>
      <c r="H196" s="242">
        <v>296.09199999999998</v>
      </c>
      <c r="I196" s="243"/>
      <c r="J196" s="244">
        <f>ROUND(I196*H196,2)</f>
        <v>0</v>
      </c>
      <c r="K196" s="240" t="s">
        <v>146</v>
      </c>
      <c r="L196" s="245"/>
      <c r="M196" s="246" t="s">
        <v>23</v>
      </c>
      <c r="N196" s="247" t="s">
        <v>44</v>
      </c>
      <c r="O196" s="42"/>
      <c r="P196" s="202">
        <f>O196*H196</f>
        <v>0</v>
      </c>
      <c r="Q196" s="202">
        <v>1</v>
      </c>
      <c r="R196" s="202">
        <f>Q196*H196</f>
        <v>296.09199999999998</v>
      </c>
      <c r="S196" s="202">
        <v>0</v>
      </c>
      <c r="T196" s="203">
        <f>S196*H196</f>
        <v>0</v>
      </c>
      <c r="AR196" s="24" t="s">
        <v>191</v>
      </c>
      <c r="AT196" s="24" t="s">
        <v>494</v>
      </c>
      <c r="AU196" s="24" t="s">
        <v>82</v>
      </c>
      <c r="AY196" s="24" t="s">
        <v>140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4" t="s">
        <v>80</v>
      </c>
      <c r="BK196" s="204">
        <f>ROUND(I196*H196,2)</f>
        <v>0</v>
      </c>
      <c r="BL196" s="24" t="s">
        <v>147</v>
      </c>
      <c r="BM196" s="24" t="s">
        <v>1272</v>
      </c>
    </row>
    <row r="197" spans="2:65" s="12" customFormat="1" ht="13.5">
      <c r="B197" s="216"/>
      <c r="C197" s="217"/>
      <c r="D197" s="207" t="s">
        <v>149</v>
      </c>
      <c r="E197" s="218" t="s">
        <v>23</v>
      </c>
      <c r="F197" s="219" t="s">
        <v>1273</v>
      </c>
      <c r="G197" s="217"/>
      <c r="H197" s="220">
        <v>296.09199999999998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149</v>
      </c>
      <c r="AU197" s="226" t="s">
        <v>82</v>
      </c>
      <c r="AV197" s="12" t="s">
        <v>82</v>
      </c>
      <c r="AW197" s="12" t="s">
        <v>36</v>
      </c>
      <c r="AX197" s="12" t="s">
        <v>80</v>
      </c>
      <c r="AY197" s="226" t="s">
        <v>140</v>
      </c>
    </row>
    <row r="198" spans="2:65" s="1" customFormat="1" ht="25.5" customHeight="1">
      <c r="B198" s="41"/>
      <c r="C198" s="193" t="s">
        <v>430</v>
      </c>
      <c r="D198" s="193" t="s">
        <v>142</v>
      </c>
      <c r="E198" s="194" t="s">
        <v>1274</v>
      </c>
      <c r="F198" s="195" t="s">
        <v>1275</v>
      </c>
      <c r="G198" s="196" t="s">
        <v>145</v>
      </c>
      <c r="H198" s="197">
        <v>1477.6</v>
      </c>
      <c r="I198" s="198"/>
      <c r="J198" s="199">
        <f>ROUND(I198*H198,2)</f>
        <v>0</v>
      </c>
      <c r="K198" s="195" t="s">
        <v>146</v>
      </c>
      <c r="L198" s="61"/>
      <c r="M198" s="200" t="s">
        <v>23</v>
      </c>
      <c r="N198" s="201" t="s">
        <v>44</v>
      </c>
      <c r="O198" s="42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AR198" s="24" t="s">
        <v>147</v>
      </c>
      <c r="AT198" s="24" t="s">
        <v>142</v>
      </c>
      <c r="AU198" s="24" t="s">
        <v>82</v>
      </c>
      <c r="AY198" s="24" t="s">
        <v>140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4" t="s">
        <v>80</v>
      </c>
      <c r="BK198" s="204">
        <f>ROUND(I198*H198,2)</f>
        <v>0</v>
      </c>
      <c r="BL198" s="24" t="s">
        <v>147</v>
      </c>
      <c r="BM198" s="24" t="s">
        <v>1276</v>
      </c>
    </row>
    <row r="199" spans="2:65" s="11" customFormat="1" ht="13.5">
      <c r="B199" s="205"/>
      <c r="C199" s="206"/>
      <c r="D199" s="207" t="s">
        <v>149</v>
      </c>
      <c r="E199" s="208" t="s">
        <v>23</v>
      </c>
      <c r="F199" s="209" t="s">
        <v>1176</v>
      </c>
      <c r="G199" s="206"/>
      <c r="H199" s="208" t="s">
        <v>23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149</v>
      </c>
      <c r="AU199" s="215" t="s">
        <v>82</v>
      </c>
      <c r="AV199" s="11" t="s">
        <v>80</v>
      </c>
      <c r="AW199" s="11" t="s">
        <v>36</v>
      </c>
      <c r="AX199" s="11" t="s">
        <v>73</v>
      </c>
      <c r="AY199" s="215" t="s">
        <v>140</v>
      </c>
    </row>
    <row r="200" spans="2:65" s="12" customFormat="1" ht="13.5">
      <c r="B200" s="216"/>
      <c r="C200" s="217"/>
      <c r="D200" s="207" t="s">
        <v>149</v>
      </c>
      <c r="E200" s="218" t="s">
        <v>23</v>
      </c>
      <c r="F200" s="219" t="s">
        <v>1277</v>
      </c>
      <c r="G200" s="217"/>
      <c r="H200" s="220">
        <v>369.4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149</v>
      </c>
      <c r="AU200" s="226" t="s">
        <v>82</v>
      </c>
      <c r="AV200" s="12" t="s">
        <v>82</v>
      </c>
      <c r="AW200" s="12" t="s">
        <v>36</v>
      </c>
      <c r="AX200" s="12" t="s">
        <v>73</v>
      </c>
      <c r="AY200" s="226" t="s">
        <v>140</v>
      </c>
    </row>
    <row r="201" spans="2:65" s="11" customFormat="1" ht="13.5">
      <c r="B201" s="205"/>
      <c r="C201" s="206"/>
      <c r="D201" s="207" t="s">
        <v>149</v>
      </c>
      <c r="E201" s="208" t="s">
        <v>23</v>
      </c>
      <c r="F201" s="209" t="s">
        <v>1278</v>
      </c>
      <c r="G201" s="206"/>
      <c r="H201" s="208" t="s">
        <v>23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149</v>
      </c>
      <c r="AU201" s="215" t="s">
        <v>82</v>
      </c>
      <c r="AV201" s="11" t="s">
        <v>80</v>
      </c>
      <c r="AW201" s="11" t="s">
        <v>36</v>
      </c>
      <c r="AX201" s="11" t="s">
        <v>73</v>
      </c>
      <c r="AY201" s="215" t="s">
        <v>140</v>
      </c>
    </row>
    <row r="202" spans="2:65" s="12" customFormat="1" ht="13.5">
      <c r="B202" s="216"/>
      <c r="C202" s="217"/>
      <c r="D202" s="207" t="s">
        <v>149</v>
      </c>
      <c r="E202" s="218" t="s">
        <v>23</v>
      </c>
      <c r="F202" s="219" t="s">
        <v>1279</v>
      </c>
      <c r="G202" s="217"/>
      <c r="H202" s="220">
        <v>1108.2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149</v>
      </c>
      <c r="AU202" s="226" t="s">
        <v>82</v>
      </c>
      <c r="AV202" s="12" t="s">
        <v>82</v>
      </c>
      <c r="AW202" s="12" t="s">
        <v>36</v>
      </c>
      <c r="AX202" s="12" t="s">
        <v>73</v>
      </c>
      <c r="AY202" s="226" t="s">
        <v>140</v>
      </c>
    </row>
    <row r="203" spans="2:65" s="13" customFormat="1" ht="13.5">
      <c r="B203" s="227"/>
      <c r="C203" s="228"/>
      <c r="D203" s="207" t="s">
        <v>149</v>
      </c>
      <c r="E203" s="229" t="s">
        <v>23</v>
      </c>
      <c r="F203" s="230" t="s">
        <v>154</v>
      </c>
      <c r="G203" s="228"/>
      <c r="H203" s="231">
        <v>1477.6</v>
      </c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AT203" s="237" t="s">
        <v>149</v>
      </c>
      <c r="AU203" s="237" t="s">
        <v>82</v>
      </c>
      <c r="AV203" s="13" t="s">
        <v>147</v>
      </c>
      <c r="AW203" s="13" t="s">
        <v>36</v>
      </c>
      <c r="AX203" s="13" t="s">
        <v>80</v>
      </c>
      <c r="AY203" s="237" t="s">
        <v>140</v>
      </c>
    </row>
    <row r="204" spans="2:65" s="1" customFormat="1" ht="25.5" customHeight="1">
      <c r="B204" s="41"/>
      <c r="C204" s="193" t="s">
        <v>435</v>
      </c>
      <c r="D204" s="193" t="s">
        <v>142</v>
      </c>
      <c r="E204" s="194" t="s">
        <v>1280</v>
      </c>
      <c r="F204" s="195" t="s">
        <v>1281</v>
      </c>
      <c r="G204" s="196" t="s">
        <v>145</v>
      </c>
      <c r="H204" s="197">
        <v>1477.6</v>
      </c>
      <c r="I204" s="198"/>
      <c r="J204" s="199">
        <f>ROUND(I204*H204,2)</f>
        <v>0</v>
      </c>
      <c r="K204" s="195" t="s">
        <v>146</v>
      </c>
      <c r="L204" s="61"/>
      <c r="M204" s="200" t="s">
        <v>23</v>
      </c>
      <c r="N204" s="201" t="s">
        <v>44</v>
      </c>
      <c r="O204" s="42"/>
      <c r="P204" s="202">
        <f>O204*H204</f>
        <v>0</v>
      </c>
      <c r="Q204" s="202">
        <v>0</v>
      </c>
      <c r="R204" s="202">
        <f>Q204*H204</f>
        <v>0</v>
      </c>
      <c r="S204" s="202">
        <v>0</v>
      </c>
      <c r="T204" s="203">
        <f>S204*H204</f>
        <v>0</v>
      </c>
      <c r="AR204" s="24" t="s">
        <v>147</v>
      </c>
      <c r="AT204" s="24" t="s">
        <v>142</v>
      </c>
      <c r="AU204" s="24" t="s">
        <v>82</v>
      </c>
      <c r="AY204" s="24" t="s">
        <v>140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4" t="s">
        <v>80</v>
      </c>
      <c r="BK204" s="204">
        <f>ROUND(I204*H204,2)</f>
        <v>0</v>
      </c>
      <c r="BL204" s="24" t="s">
        <v>147</v>
      </c>
      <c r="BM204" s="24" t="s">
        <v>1282</v>
      </c>
    </row>
    <row r="205" spans="2:65" s="11" customFormat="1" ht="13.5">
      <c r="B205" s="205"/>
      <c r="C205" s="206"/>
      <c r="D205" s="207" t="s">
        <v>149</v>
      </c>
      <c r="E205" s="208" t="s">
        <v>23</v>
      </c>
      <c r="F205" s="209" t="s">
        <v>1176</v>
      </c>
      <c r="G205" s="206"/>
      <c r="H205" s="208" t="s">
        <v>23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149</v>
      </c>
      <c r="AU205" s="215" t="s">
        <v>82</v>
      </c>
      <c r="AV205" s="11" t="s">
        <v>80</v>
      </c>
      <c r="AW205" s="11" t="s">
        <v>36</v>
      </c>
      <c r="AX205" s="11" t="s">
        <v>73</v>
      </c>
      <c r="AY205" s="215" t="s">
        <v>140</v>
      </c>
    </row>
    <row r="206" spans="2:65" s="12" customFormat="1" ht="13.5">
      <c r="B206" s="216"/>
      <c r="C206" s="217"/>
      <c r="D206" s="207" t="s">
        <v>149</v>
      </c>
      <c r="E206" s="218" t="s">
        <v>23</v>
      </c>
      <c r="F206" s="219" t="s">
        <v>1277</v>
      </c>
      <c r="G206" s="217"/>
      <c r="H206" s="220">
        <v>369.4</v>
      </c>
      <c r="I206" s="221"/>
      <c r="J206" s="217"/>
      <c r="K206" s="217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149</v>
      </c>
      <c r="AU206" s="226" t="s">
        <v>82</v>
      </c>
      <c r="AV206" s="12" t="s">
        <v>82</v>
      </c>
      <c r="AW206" s="12" t="s">
        <v>36</v>
      </c>
      <c r="AX206" s="12" t="s">
        <v>73</v>
      </c>
      <c r="AY206" s="226" t="s">
        <v>140</v>
      </c>
    </row>
    <row r="207" spans="2:65" s="11" customFormat="1" ht="13.5">
      <c r="B207" s="205"/>
      <c r="C207" s="206"/>
      <c r="D207" s="207" t="s">
        <v>149</v>
      </c>
      <c r="E207" s="208" t="s">
        <v>23</v>
      </c>
      <c r="F207" s="209" t="s">
        <v>1278</v>
      </c>
      <c r="G207" s="206"/>
      <c r="H207" s="208" t="s">
        <v>23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149</v>
      </c>
      <c r="AU207" s="215" t="s">
        <v>82</v>
      </c>
      <c r="AV207" s="11" t="s">
        <v>80</v>
      </c>
      <c r="AW207" s="11" t="s">
        <v>36</v>
      </c>
      <c r="AX207" s="11" t="s">
        <v>73</v>
      </c>
      <c r="AY207" s="215" t="s">
        <v>140</v>
      </c>
    </row>
    <row r="208" spans="2:65" s="12" customFormat="1" ht="13.5">
      <c r="B208" s="216"/>
      <c r="C208" s="217"/>
      <c r="D208" s="207" t="s">
        <v>149</v>
      </c>
      <c r="E208" s="218" t="s">
        <v>23</v>
      </c>
      <c r="F208" s="219" t="s">
        <v>1279</v>
      </c>
      <c r="G208" s="217"/>
      <c r="H208" s="220">
        <v>1108.2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149</v>
      </c>
      <c r="AU208" s="226" t="s">
        <v>82</v>
      </c>
      <c r="AV208" s="12" t="s">
        <v>82</v>
      </c>
      <c r="AW208" s="12" t="s">
        <v>36</v>
      </c>
      <c r="AX208" s="12" t="s">
        <v>73</v>
      </c>
      <c r="AY208" s="226" t="s">
        <v>140</v>
      </c>
    </row>
    <row r="209" spans="2:65" s="13" customFormat="1" ht="13.5">
      <c r="B209" s="227"/>
      <c r="C209" s="228"/>
      <c r="D209" s="207" t="s">
        <v>149</v>
      </c>
      <c r="E209" s="229" t="s">
        <v>23</v>
      </c>
      <c r="F209" s="230" t="s">
        <v>154</v>
      </c>
      <c r="G209" s="228"/>
      <c r="H209" s="231">
        <v>1477.6</v>
      </c>
      <c r="I209" s="232"/>
      <c r="J209" s="228"/>
      <c r="K209" s="228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149</v>
      </c>
      <c r="AU209" s="237" t="s">
        <v>82</v>
      </c>
      <c r="AV209" s="13" t="s">
        <v>147</v>
      </c>
      <c r="AW209" s="13" t="s">
        <v>36</v>
      </c>
      <c r="AX209" s="13" t="s">
        <v>80</v>
      </c>
      <c r="AY209" s="237" t="s">
        <v>140</v>
      </c>
    </row>
    <row r="210" spans="2:65" s="1" customFormat="1" ht="16.5" customHeight="1">
      <c r="B210" s="41"/>
      <c r="C210" s="238" t="s">
        <v>440</v>
      </c>
      <c r="D210" s="238" t="s">
        <v>494</v>
      </c>
      <c r="E210" s="239" t="s">
        <v>1283</v>
      </c>
      <c r="F210" s="240" t="s">
        <v>1284</v>
      </c>
      <c r="G210" s="241" t="s">
        <v>537</v>
      </c>
      <c r="H210" s="242">
        <v>295.52</v>
      </c>
      <c r="I210" s="243"/>
      <c r="J210" s="244">
        <f>ROUND(I210*H210,2)</f>
        <v>0</v>
      </c>
      <c r="K210" s="240" t="s">
        <v>146</v>
      </c>
      <c r="L210" s="245"/>
      <c r="M210" s="246" t="s">
        <v>23</v>
      </c>
      <c r="N210" s="247" t="s">
        <v>44</v>
      </c>
      <c r="O210" s="42"/>
      <c r="P210" s="202">
        <f>O210*H210</f>
        <v>0</v>
      </c>
      <c r="Q210" s="202">
        <v>1E-3</v>
      </c>
      <c r="R210" s="202">
        <f>Q210*H210</f>
        <v>0.29552</v>
      </c>
      <c r="S210" s="202">
        <v>0</v>
      </c>
      <c r="T210" s="203">
        <f>S210*H210</f>
        <v>0</v>
      </c>
      <c r="AR210" s="24" t="s">
        <v>191</v>
      </c>
      <c r="AT210" s="24" t="s">
        <v>494</v>
      </c>
      <c r="AU210" s="24" t="s">
        <v>82</v>
      </c>
      <c r="AY210" s="24" t="s">
        <v>140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24" t="s">
        <v>80</v>
      </c>
      <c r="BK210" s="204">
        <f>ROUND(I210*H210,2)</f>
        <v>0</v>
      </c>
      <c r="BL210" s="24" t="s">
        <v>147</v>
      </c>
      <c r="BM210" s="24" t="s">
        <v>1285</v>
      </c>
    </row>
    <row r="211" spans="2:65" s="12" customFormat="1" ht="13.5">
      <c r="B211" s="216"/>
      <c r="C211" s="217"/>
      <c r="D211" s="207" t="s">
        <v>149</v>
      </c>
      <c r="E211" s="218" t="s">
        <v>23</v>
      </c>
      <c r="F211" s="219" t="s">
        <v>1286</v>
      </c>
      <c r="G211" s="217"/>
      <c r="H211" s="220">
        <v>295.52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149</v>
      </c>
      <c r="AU211" s="226" t="s">
        <v>82</v>
      </c>
      <c r="AV211" s="12" t="s">
        <v>82</v>
      </c>
      <c r="AW211" s="12" t="s">
        <v>36</v>
      </c>
      <c r="AX211" s="12" t="s">
        <v>80</v>
      </c>
      <c r="AY211" s="226" t="s">
        <v>140</v>
      </c>
    </row>
    <row r="212" spans="2:65" s="10" customFormat="1" ht="29.85" customHeight="1">
      <c r="B212" s="177"/>
      <c r="C212" s="178"/>
      <c r="D212" s="179" t="s">
        <v>72</v>
      </c>
      <c r="E212" s="191" t="s">
        <v>82</v>
      </c>
      <c r="F212" s="191" t="s">
        <v>544</v>
      </c>
      <c r="G212" s="178"/>
      <c r="H212" s="178"/>
      <c r="I212" s="181"/>
      <c r="J212" s="192">
        <f>BK212</f>
        <v>0</v>
      </c>
      <c r="K212" s="178"/>
      <c r="L212" s="183"/>
      <c r="M212" s="184"/>
      <c r="N212" s="185"/>
      <c r="O212" s="185"/>
      <c r="P212" s="186">
        <f>SUM(P213:P219)</f>
        <v>0</v>
      </c>
      <c r="Q212" s="185"/>
      <c r="R212" s="186">
        <f>SUM(R213:R219)</f>
        <v>87.433362999999986</v>
      </c>
      <c r="S212" s="185"/>
      <c r="T212" s="187">
        <f>SUM(T213:T219)</f>
        <v>0</v>
      </c>
      <c r="AR212" s="188" t="s">
        <v>80</v>
      </c>
      <c r="AT212" s="189" t="s">
        <v>72</v>
      </c>
      <c r="AU212" s="189" t="s">
        <v>80</v>
      </c>
      <c r="AY212" s="188" t="s">
        <v>140</v>
      </c>
      <c r="BK212" s="190">
        <f>SUM(BK213:BK219)</f>
        <v>0</v>
      </c>
    </row>
    <row r="213" spans="2:65" s="1" customFormat="1" ht="16.5" customHeight="1">
      <c r="B213" s="41"/>
      <c r="C213" s="193" t="s">
        <v>445</v>
      </c>
      <c r="D213" s="193" t="s">
        <v>142</v>
      </c>
      <c r="E213" s="194" t="s">
        <v>1287</v>
      </c>
      <c r="F213" s="195" t="s">
        <v>1288</v>
      </c>
      <c r="G213" s="196" t="s">
        <v>613</v>
      </c>
      <c r="H213" s="197">
        <v>3</v>
      </c>
      <c r="I213" s="198"/>
      <c r="J213" s="199">
        <f>ROUND(I213*H213,2)</f>
        <v>0</v>
      </c>
      <c r="K213" s="195" t="s">
        <v>23</v>
      </c>
      <c r="L213" s="61"/>
      <c r="M213" s="200" t="s">
        <v>23</v>
      </c>
      <c r="N213" s="201" t="s">
        <v>44</v>
      </c>
      <c r="O213" s="42"/>
      <c r="P213" s="202">
        <f>O213*H213</f>
        <v>0</v>
      </c>
      <c r="Q213" s="202">
        <v>0</v>
      </c>
      <c r="R213" s="202">
        <f>Q213*H213</f>
        <v>0</v>
      </c>
      <c r="S213" s="202">
        <v>0</v>
      </c>
      <c r="T213" s="203">
        <f>S213*H213</f>
        <v>0</v>
      </c>
      <c r="AR213" s="24" t="s">
        <v>147</v>
      </c>
      <c r="AT213" s="24" t="s">
        <v>142</v>
      </c>
      <c r="AU213" s="24" t="s">
        <v>82</v>
      </c>
      <c r="AY213" s="24" t="s">
        <v>140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24" t="s">
        <v>80</v>
      </c>
      <c r="BK213" s="204">
        <f>ROUND(I213*H213,2)</f>
        <v>0</v>
      </c>
      <c r="BL213" s="24" t="s">
        <v>147</v>
      </c>
      <c r="BM213" s="24" t="s">
        <v>1289</v>
      </c>
    </row>
    <row r="214" spans="2:65" s="1" customFormat="1" ht="27">
      <c r="B214" s="41"/>
      <c r="C214" s="63"/>
      <c r="D214" s="207" t="s">
        <v>549</v>
      </c>
      <c r="E214" s="63"/>
      <c r="F214" s="248" t="s">
        <v>1290</v>
      </c>
      <c r="G214" s="63"/>
      <c r="H214" s="63"/>
      <c r="I214" s="164"/>
      <c r="J214" s="63"/>
      <c r="K214" s="63"/>
      <c r="L214" s="61"/>
      <c r="M214" s="249"/>
      <c r="N214" s="42"/>
      <c r="O214" s="42"/>
      <c r="P214" s="42"/>
      <c r="Q214" s="42"/>
      <c r="R214" s="42"/>
      <c r="S214" s="42"/>
      <c r="T214" s="78"/>
      <c r="AT214" s="24" t="s">
        <v>549</v>
      </c>
      <c r="AU214" s="24" t="s">
        <v>82</v>
      </c>
    </row>
    <row r="215" spans="2:65" s="1" customFormat="1" ht="16.5" customHeight="1">
      <c r="B215" s="41"/>
      <c r="C215" s="193" t="s">
        <v>450</v>
      </c>
      <c r="D215" s="193" t="s">
        <v>142</v>
      </c>
      <c r="E215" s="194" t="s">
        <v>1291</v>
      </c>
      <c r="F215" s="195" t="s">
        <v>1292</v>
      </c>
      <c r="G215" s="196" t="s">
        <v>613</v>
      </c>
      <c r="H215" s="197">
        <v>3</v>
      </c>
      <c r="I215" s="198"/>
      <c r="J215" s="199">
        <f>ROUND(I215*H215,2)</f>
        <v>0</v>
      </c>
      <c r="K215" s="195" t="s">
        <v>23</v>
      </c>
      <c r="L215" s="61"/>
      <c r="M215" s="200" t="s">
        <v>23</v>
      </c>
      <c r="N215" s="201" t="s">
        <v>44</v>
      </c>
      <c r="O215" s="42"/>
      <c r="P215" s="202">
        <f>O215*H215</f>
        <v>0</v>
      </c>
      <c r="Q215" s="202">
        <v>0</v>
      </c>
      <c r="R215" s="202">
        <f>Q215*H215</f>
        <v>0</v>
      </c>
      <c r="S215" s="202">
        <v>0</v>
      </c>
      <c r="T215" s="203">
        <f>S215*H215</f>
        <v>0</v>
      </c>
      <c r="AR215" s="24" t="s">
        <v>147</v>
      </c>
      <c r="AT215" s="24" t="s">
        <v>142</v>
      </c>
      <c r="AU215" s="24" t="s">
        <v>82</v>
      </c>
      <c r="AY215" s="24" t="s">
        <v>140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24" t="s">
        <v>80</v>
      </c>
      <c r="BK215" s="204">
        <f>ROUND(I215*H215,2)</f>
        <v>0</v>
      </c>
      <c r="BL215" s="24" t="s">
        <v>147</v>
      </c>
      <c r="BM215" s="24" t="s">
        <v>1293</v>
      </c>
    </row>
    <row r="216" spans="2:65" s="1" customFormat="1" ht="38.25" customHeight="1">
      <c r="B216" s="41"/>
      <c r="C216" s="193" t="s">
        <v>455</v>
      </c>
      <c r="D216" s="193" t="s">
        <v>142</v>
      </c>
      <c r="E216" s="194" t="s">
        <v>546</v>
      </c>
      <c r="F216" s="195" t="s">
        <v>547</v>
      </c>
      <c r="G216" s="196" t="s">
        <v>199</v>
      </c>
      <c r="H216" s="197">
        <v>385.9</v>
      </c>
      <c r="I216" s="198"/>
      <c r="J216" s="199">
        <f>ROUND(I216*H216,2)</f>
        <v>0</v>
      </c>
      <c r="K216" s="195" t="s">
        <v>23</v>
      </c>
      <c r="L216" s="61"/>
      <c r="M216" s="200" t="s">
        <v>23</v>
      </c>
      <c r="N216" s="201" t="s">
        <v>44</v>
      </c>
      <c r="O216" s="42"/>
      <c r="P216" s="202">
        <f>O216*H216</f>
        <v>0</v>
      </c>
      <c r="Q216" s="202">
        <v>0.22656999999999999</v>
      </c>
      <c r="R216" s="202">
        <f>Q216*H216</f>
        <v>87.433362999999986</v>
      </c>
      <c r="S216" s="202">
        <v>0</v>
      </c>
      <c r="T216" s="203">
        <f>S216*H216</f>
        <v>0</v>
      </c>
      <c r="AR216" s="24" t="s">
        <v>147</v>
      </c>
      <c r="AT216" s="24" t="s">
        <v>142</v>
      </c>
      <c r="AU216" s="24" t="s">
        <v>82</v>
      </c>
      <c r="AY216" s="24" t="s">
        <v>140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24" t="s">
        <v>80</v>
      </c>
      <c r="BK216" s="204">
        <f>ROUND(I216*H216,2)</f>
        <v>0</v>
      </c>
      <c r="BL216" s="24" t="s">
        <v>147</v>
      </c>
      <c r="BM216" s="24" t="s">
        <v>1294</v>
      </c>
    </row>
    <row r="217" spans="2:65" s="1" customFormat="1" ht="27">
      <c r="B217" s="41"/>
      <c r="C217" s="63"/>
      <c r="D217" s="207" t="s">
        <v>549</v>
      </c>
      <c r="E217" s="63"/>
      <c r="F217" s="248" t="s">
        <v>550</v>
      </c>
      <c r="G217" s="63"/>
      <c r="H217" s="63"/>
      <c r="I217" s="164"/>
      <c r="J217" s="63"/>
      <c r="K217" s="63"/>
      <c r="L217" s="61"/>
      <c r="M217" s="249"/>
      <c r="N217" s="42"/>
      <c r="O217" s="42"/>
      <c r="P217" s="42"/>
      <c r="Q217" s="42"/>
      <c r="R217" s="42"/>
      <c r="S217" s="42"/>
      <c r="T217" s="78"/>
      <c r="AT217" s="24" t="s">
        <v>549</v>
      </c>
      <c r="AU217" s="24" t="s">
        <v>82</v>
      </c>
    </row>
    <row r="218" spans="2:65" s="11" customFormat="1" ht="13.5">
      <c r="B218" s="205"/>
      <c r="C218" s="206"/>
      <c r="D218" s="207" t="s">
        <v>149</v>
      </c>
      <c r="E218" s="208" t="s">
        <v>23</v>
      </c>
      <c r="F218" s="209" t="s">
        <v>551</v>
      </c>
      <c r="G218" s="206"/>
      <c r="H218" s="208" t="s">
        <v>23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149</v>
      </c>
      <c r="AU218" s="215" t="s">
        <v>82</v>
      </c>
      <c r="AV218" s="11" t="s">
        <v>80</v>
      </c>
      <c r="AW218" s="11" t="s">
        <v>36</v>
      </c>
      <c r="AX218" s="11" t="s">
        <v>73</v>
      </c>
      <c r="AY218" s="215" t="s">
        <v>140</v>
      </c>
    </row>
    <row r="219" spans="2:65" s="12" customFormat="1" ht="13.5">
      <c r="B219" s="216"/>
      <c r="C219" s="217"/>
      <c r="D219" s="207" t="s">
        <v>149</v>
      </c>
      <c r="E219" s="218" t="s">
        <v>23</v>
      </c>
      <c r="F219" s="219" t="s">
        <v>1295</v>
      </c>
      <c r="G219" s="217"/>
      <c r="H219" s="220">
        <v>385.9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149</v>
      </c>
      <c r="AU219" s="226" t="s">
        <v>82</v>
      </c>
      <c r="AV219" s="12" t="s">
        <v>82</v>
      </c>
      <c r="AW219" s="12" t="s">
        <v>36</v>
      </c>
      <c r="AX219" s="12" t="s">
        <v>80</v>
      </c>
      <c r="AY219" s="226" t="s">
        <v>140</v>
      </c>
    </row>
    <row r="220" spans="2:65" s="10" customFormat="1" ht="29.85" customHeight="1">
      <c r="B220" s="177"/>
      <c r="C220" s="178"/>
      <c r="D220" s="179" t="s">
        <v>72</v>
      </c>
      <c r="E220" s="191" t="s">
        <v>147</v>
      </c>
      <c r="F220" s="191" t="s">
        <v>553</v>
      </c>
      <c r="G220" s="178"/>
      <c r="H220" s="178"/>
      <c r="I220" s="181"/>
      <c r="J220" s="192">
        <f>BK220</f>
        <v>0</v>
      </c>
      <c r="K220" s="178"/>
      <c r="L220" s="183"/>
      <c r="M220" s="184"/>
      <c r="N220" s="185"/>
      <c r="O220" s="185"/>
      <c r="P220" s="186">
        <f>SUM(P221:P225)</f>
        <v>0</v>
      </c>
      <c r="Q220" s="185"/>
      <c r="R220" s="186">
        <f>SUM(R221:R225)</f>
        <v>74.779953499999991</v>
      </c>
      <c r="S220" s="185"/>
      <c r="T220" s="187">
        <f>SUM(T221:T225)</f>
        <v>0</v>
      </c>
      <c r="AR220" s="188" t="s">
        <v>80</v>
      </c>
      <c r="AT220" s="189" t="s">
        <v>72</v>
      </c>
      <c r="AU220" s="189" t="s">
        <v>80</v>
      </c>
      <c r="AY220" s="188" t="s">
        <v>140</v>
      </c>
      <c r="BK220" s="190">
        <f>SUM(BK221:BK225)</f>
        <v>0</v>
      </c>
    </row>
    <row r="221" spans="2:65" s="1" customFormat="1" ht="16.5" customHeight="1">
      <c r="B221" s="41"/>
      <c r="C221" s="193" t="s">
        <v>460</v>
      </c>
      <c r="D221" s="193" t="s">
        <v>142</v>
      </c>
      <c r="E221" s="194" t="s">
        <v>555</v>
      </c>
      <c r="F221" s="195" t="s">
        <v>556</v>
      </c>
      <c r="G221" s="196" t="s">
        <v>214</v>
      </c>
      <c r="H221" s="197">
        <v>39.549999999999997</v>
      </c>
      <c r="I221" s="198"/>
      <c r="J221" s="199">
        <f>ROUND(I221*H221,2)</f>
        <v>0</v>
      </c>
      <c r="K221" s="195" t="s">
        <v>146</v>
      </c>
      <c r="L221" s="61"/>
      <c r="M221" s="200" t="s">
        <v>23</v>
      </c>
      <c r="N221" s="201" t="s">
        <v>44</v>
      </c>
      <c r="O221" s="42"/>
      <c r="P221" s="202">
        <f>O221*H221</f>
        <v>0</v>
      </c>
      <c r="Q221" s="202">
        <v>1.8907700000000001</v>
      </c>
      <c r="R221" s="202">
        <f>Q221*H221</f>
        <v>74.779953499999991</v>
      </c>
      <c r="S221" s="202">
        <v>0</v>
      </c>
      <c r="T221" s="203">
        <f>S221*H221</f>
        <v>0</v>
      </c>
      <c r="AR221" s="24" t="s">
        <v>147</v>
      </c>
      <c r="AT221" s="24" t="s">
        <v>142</v>
      </c>
      <c r="AU221" s="24" t="s">
        <v>82</v>
      </c>
      <c r="AY221" s="24" t="s">
        <v>140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24" t="s">
        <v>80</v>
      </c>
      <c r="BK221" s="204">
        <f>ROUND(I221*H221,2)</f>
        <v>0</v>
      </c>
      <c r="BL221" s="24" t="s">
        <v>147</v>
      </c>
      <c r="BM221" s="24" t="s">
        <v>1296</v>
      </c>
    </row>
    <row r="222" spans="2:65" s="12" customFormat="1" ht="13.5">
      <c r="B222" s="216"/>
      <c r="C222" s="217"/>
      <c r="D222" s="207" t="s">
        <v>149</v>
      </c>
      <c r="E222" s="218" t="s">
        <v>23</v>
      </c>
      <c r="F222" s="219" t="s">
        <v>1297</v>
      </c>
      <c r="G222" s="217"/>
      <c r="H222" s="220">
        <v>0.95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149</v>
      </c>
      <c r="AU222" s="226" t="s">
        <v>82</v>
      </c>
      <c r="AV222" s="12" t="s">
        <v>82</v>
      </c>
      <c r="AW222" s="12" t="s">
        <v>36</v>
      </c>
      <c r="AX222" s="12" t="s">
        <v>73</v>
      </c>
      <c r="AY222" s="226" t="s">
        <v>140</v>
      </c>
    </row>
    <row r="223" spans="2:65" s="12" customFormat="1" ht="13.5">
      <c r="B223" s="216"/>
      <c r="C223" s="217"/>
      <c r="D223" s="207" t="s">
        <v>149</v>
      </c>
      <c r="E223" s="218" t="s">
        <v>23</v>
      </c>
      <c r="F223" s="219" t="s">
        <v>1201</v>
      </c>
      <c r="G223" s="217"/>
      <c r="H223" s="220">
        <v>36.94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149</v>
      </c>
      <c r="AU223" s="226" t="s">
        <v>82</v>
      </c>
      <c r="AV223" s="12" t="s">
        <v>82</v>
      </c>
      <c r="AW223" s="12" t="s">
        <v>36</v>
      </c>
      <c r="AX223" s="12" t="s">
        <v>73</v>
      </c>
      <c r="AY223" s="226" t="s">
        <v>140</v>
      </c>
    </row>
    <row r="224" spans="2:65" s="12" customFormat="1" ht="13.5">
      <c r="B224" s="216"/>
      <c r="C224" s="217"/>
      <c r="D224" s="207" t="s">
        <v>149</v>
      </c>
      <c r="E224" s="218" t="s">
        <v>23</v>
      </c>
      <c r="F224" s="219" t="s">
        <v>1298</v>
      </c>
      <c r="G224" s="217"/>
      <c r="H224" s="220">
        <v>0.96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149</v>
      </c>
      <c r="AU224" s="226" t="s">
        <v>82</v>
      </c>
      <c r="AV224" s="12" t="s">
        <v>82</v>
      </c>
      <c r="AW224" s="12" t="s">
        <v>36</v>
      </c>
      <c r="AX224" s="12" t="s">
        <v>73</v>
      </c>
      <c r="AY224" s="226" t="s">
        <v>140</v>
      </c>
    </row>
    <row r="225" spans="2:65" s="12" customFormat="1" ht="13.5">
      <c r="B225" s="216"/>
      <c r="C225" s="217"/>
      <c r="D225" s="207" t="s">
        <v>149</v>
      </c>
      <c r="E225" s="218" t="s">
        <v>23</v>
      </c>
      <c r="F225" s="219" t="s">
        <v>1299</v>
      </c>
      <c r="G225" s="217"/>
      <c r="H225" s="220">
        <v>0.7</v>
      </c>
      <c r="I225" s="221"/>
      <c r="J225" s="217"/>
      <c r="K225" s="217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149</v>
      </c>
      <c r="AU225" s="226" t="s">
        <v>82</v>
      </c>
      <c r="AV225" s="12" t="s">
        <v>82</v>
      </c>
      <c r="AW225" s="12" t="s">
        <v>36</v>
      </c>
      <c r="AX225" s="12" t="s">
        <v>73</v>
      </c>
      <c r="AY225" s="226" t="s">
        <v>140</v>
      </c>
    </row>
    <row r="226" spans="2:65" s="10" customFormat="1" ht="29.85" customHeight="1">
      <c r="B226" s="177"/>
      <c r="C226" s="178"/>
      <c r="D226" s="179" t="s">
        <v>72</v>
      </c>
      <c r="E226" s="191" t="s">
        <v>176</v>
      </c>
      <c r="F226" s="191" t="s">
        <v>583</v>
      </c>
      <c r="G226" s="178"/>
      <c r="H226" s="178"/>
      <c r="I226" s="181"/>
      <c r="J226" s="192">
        <f>BK226</f>
        <v>0</v>
      </c>
      <c r="K226" s="178"/>
      <c r="L226" s="183"/>
      <c r="M226" s="184"/>
      <c r="N226" s="185"/>
      <c r="O226" s="185"/>
      <c r="P226" s="186">
        <f>SUM(P227:P254)</f>
        <v>0</v>
      </c>
      <c r="Q226" s="185"/>
      <c r="R226" s="186">
        <f>SUM(R227:R254)</f>
        <v>4.7028350000000003</v>
      </c>
      <c r="S226" s="185"/>
      <c r="T226" s="187">
        <f>SUM(T227:T254)</f>
        <v>0</v>
      </c>
      <c r="AR226" s="188" t="s">
        <v>80</v>
      </c>
      <c r="AT226" s="189" t="s">
        <v>72</v>
      </c>
      <c r="AU226" s="189" t="s">
        <v>80</v>
      </c>
      <c r="AY226" s="188" t="s">
        <v>140</v>
      </c>
      <c r="BK226" s="190">
        <f>SUM(BK227:BK254)</f>
        <v>0</v>
      </c>
    </row>
    <row r="227" spans="2:65" s="1" customFormat="1" ht="25.5" customHeight="1">
      <c r="B227" s="41"/>
      <c r="C227" s="193" t="s">
        <v>465</v>
      </c>
      <c r="D227" s="193" t="s">
        <v>142</v>
      </c>
      <c r="E227" s="194" t="s">
        <v>1300</v>
      </c>
      <c r="F227" s="195" t="s">
        <v>1301</v>
      </c>
      <c r="G227" s="196" t="s">
        <v>145</v>
      </c>
      <c r="H227" s="197">
        <v>9.5</v>
      </c>
      <c r="I227" s="198"/>
      <c r="J227" s="199">
        <f>ROUND(I227*H227,2)</f>
        <v>0</v>
      </c>
      <c r="K227" s="195" t="s">
        <v>146</v>
      </c>
      <c r="L227" s="61"/>
      <c r="M227" s="200" t="s">
        <v>23</v>
      </c>
      <c r="N227" s="201" t="s">
        <v>44</v>
      </c>
      <c r="O227" s="42"/>
      <c r="P227" s="202">
        <f>O227*H227</f>
        <v>0</v>
      </c>
      <c r="Q227" s="202">
        <v>0</v>
      </c>
      <c r="R227" s="202">
        <f>Q227*H227</f>
        <v>0</v>
      </c>
      <c r="S227" s="202">
        <v>0</v>
      </c>
      <c r="T227" s="203">
        <f>S227*H227</f>
        <v>0</v>
      </c>
      <c r="AR227" s="24" t="s">
        <v>147</v>
      </c>
      <c r="AT227" s="24" t="s">
        <v>142</v>
      </c>
      <c r="AU227" s="24" t="s">
        <v>82</v>
      </c>
      <c r="AY227" s="24" t="s">
        <v>140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24" t="s">
        <v>80</v>
      </c>
      <c r="BK227" s="204">
        <f>ROUND(I227*H227,2)</f>
        <v>0</v>
      </c>
      <c r="BL227" s="24" t="s">
        <v>147</v>
      </c>
      <c r="BM227" s="24" t="s">
        <v>1302</v>
      </c>
    </row>
    <row r="228" spans="2:65" s="11" customFormat="1" ht="13.5">
      <c r="B228" s="205"/>
      <c r="C228" s="206"/>
      <c r="D228" s="207" t="s">
        <v>149</v>
      </c>
      <c r="E228" s="208" t="s">
        <v>23</v>
      </c>
      <c r="F228" s="209" t="s">
        <v>1176</v>
      </c>
      <c r="G228" s="206"/>
      <c r="H228" s="208" t="s">
        <v>23</v>
      </c>
      <c r="I228" s="210"/>
      <c r="J228" s="206"/>
      <c r="K228" s="206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149</v>
      </c>
      <c r="AU228" s="215" t="s">
        <v>82</v>
      </c>
      <c r="AV228" s="11" t="s">
        <v>80</v>
      </c>
      <c r="AW228" s="11" t="s">
        <v>36</v>
      </c>
      <c r="AX228" s="11" t="s">
        <v>73</v>
      </c>
      <c r="AY228" s="215" t="s">
        <v>140</v>
      </c>
    </row>
    <row r="229" spans="2:65" s="12" customFormat="1" ht="13.5">
      <c r="B229" s="216"/>
      <c r="C229" s="217"/>
      <c r="D229" s="207" t="s">
        <v>149</v>
      </c>
      <c r="E229" s="218" t="s">
        <v>23</v>
      </c>
      <c r="F229" s="219" t="s">
        <v>1178</v>
      </c>
      <c r="G229" s="217"/>
      <c r="H229" s="220">
        <v>9.5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149</v>
      </c>
      <c r="AU229" s="226" t="s">
        <v>82</v>
      </c>
      <c r="AV229" s="12" t="s">
        <v>82</v>
      </c>
      <c r="AW229" s="12" t="s">
        <v>36</v>
      </c>
      <c r="AX229" s="12" t="s">
        <v>80</v>
      </c>
      <c r="AY229" s="226" t="s">
        <v>140</v>
      </c>
    </row>
    <row r="230" spans="2:65" s="1" customFormat="1" ht="25.5" customHeight="1">
      <c r="B230" s="41"/>
      <c r="C230" s="193" t="s">
        <v>470</v>
      </c>
      <c r="D230" s="193" t="s">
        <v>142</v>
      </c>
      <c r="E230" s="194" t="s">
        <v>1105</v>
      </c>
      <c r="F230" s="195" t="s">
        <v>1303</v>
      </c>
      <c r="G230" s="196" t="s">
        <v>145</v>
      </c>
      <c r="H230" s="197">
        <v>0.82499999999999996</v>
      </c>
      <c r="I230" s="198"/>
      <c r="J230" s="199">
        <f>ROUND(I230*H230,2)</f>
        <v>0</v>
      </c>
      <c r="K230" s="195" t="s">
        <v>146</v>
      </c>
      <c r="L230" s="61"/>
      <c r="M230" s="200" t="s">
        <v>23</v>
      </c>
      <c r="N230" s="201" t="s">
        <v>44</v>
      </c>
      <c r="O230" s="42"/>
      <c r="P230" s="202">
        <f>O230*H230</f>
        <v>0</v>
      </c>
      <c r="Q230" s="202">
        <v>0</v>
      </c>
      <c r="R230" s="202">
        <f>Q230*H230</f>
        <v>0</v>
      </c>
      <c r="S230" s="202">
        <v>0</v>
      </c>
      <c r="T230" s="203">
        <f>S230*H230</f>
        <v>0</v>
      </c>
      <c r="AR230" s="24" t="s">
        <v>147</v>
      </c>
      <c r="AT230" s="24" t="s">
        <v>142</v>
      </c>
      <c r="AU230" s="24" t="s">
        <v>82</v>
      </c>
      <c r="AY230" s="24" t="s">
        <v>140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24" t="s">
        <v>80</v>
      </c>
      <c r="BK230" s="204">
        <f>ROUND(I230*H230,2)</f>
        <v>0</v>
      </c>
      <c r="BL230" s="24" t="s">
        <v>147</v>
      </c>
      <c r="BM230" s="24" t="s">
        <v>1304</v>
      </c>
    </row>
    <row r="231" spans="2:65" s="11" customFormat="1" ht="13.5">
      <c r="B231" s="205"/>
      <c r="C231" s="206"/>
      <c r="D231" s="207" t="s">
        <v>149</v>
      </c>
      <c r="E231" s="208" t="s">
        <v>23</v>
      </c>
      <c r="F231" s="209" t="s">
        <v>1305</v>
      </c>
      <c r="G231" s="206"/>
      <c r="H231" s="208" t="s">
        <v>23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149</v>
      </c>
      <c r="AU231" s="215" t="s">
        <v>82</v>
      </c>
      <c r="AV231" s="11" t="s">
        <v>80</v>
      </c>
      <c r="AW231" s="11" t="s">
        <v>36</v>
      </c>
      <c r="AX231" s="11" t="s">
        <v>73</v>
      </c>
      <c r="AY231" s="215" t="s">
        <v>140</v>
      </c>
    </row>
    <row r="232" spans="2:65" s="12" customFormat="1" ht="13.5">
      <c r="B232" s="216"/>
      <c r="C232" s="217"/>
      <c r="D232" s="207" t="s">
        <v>149</v>
      </c>
      <c r="E232" s="218" t="s">
        <v>23</v>
      </c>
      <c r="F232" s="219" t="s">
        <v>1306</v>
      </c>
      <c r="G232" s="217"/>
      <c r="H232" s="220">
        <v>0.22500000000000001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149</v>
      </c>
      <c r="AU232" s="226" t="s">
        <v>82</v>
      </c>
      <c r="AV232" s="12" t="s">
        <v>82</v>
      </c>
      <c r="AW232" s="12" t="s">
        <v>36</v>
      </c>
      <c r="AX232" s="12" t="s">
        <v>73</v>
      </c>
      <c r="AY232" s="226" t="s">
        <v>140</v>
      </c>
    </row>
    <row r="233" spans="2:65" s="11" customFormat="1" ht="13.5">
      <c r="B233" s="205"/>
      <c r="C233" s="206"/>
      <c r="D233" s="207" t="s">
        <v>149</v>
      </c>
      <c r="E233" s="208" t="s">
        <v>23</v>
      </c>
      <c r="F233" s="209" t="s">
        <v>1307</v>
      </c>
      <c r="G233" s="206"/>
      <c r="H233" s="208" t="s">
        <v>23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149</v>
      </c>
      <c r="AU233" s="215" t="s">
        <v>82</v>
      </c>
      <c r="AV233" s="11" t="s">
        <v>80</v>
      </c>
      <c r="AW233" s="11" t="s">
        <v>36</v>
      </c>
      <c r="AX233" s="11" t="s">
        <v>73</v>
      </c>
      <c r="AY233" s="215" t="s">
        <v>140</v>
      </c>
    </row>
    <row r="234" spans="2:65" s="12" customFormat="1" ht="13.5">
      <c r="B234" s="216"/>
      <c r="C234" s="217"/>
      <c r="D234" s="207" t="s">
        <v>149</v>
      </c>
      <c r="E234" s="218" t="s">
        <v>23</v>
      </c>
      <c r="F234" s="219" t="s">
        <v>1308</v>
      </c>
      <c r="G234" s="217"/>
      <c r="H234" s="220">
        <v>0.6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149</v>
      </c>
      <c r="AU234" s="226" t="s">
        <v>82</v>
      </c>
      <c r="AV234" s="12" t="s">
        <v>82</v>
      </c>
      <c r="AW234" s="12" t="s">
        <v>36</v>
      </c>
      <c r="AX234" s="12" t="s">
        <v>73</v>
      </c>
      <c r="AY234" s="226" t="s">
        <v>140</v>
      </c>
    </row>
    <row r="235" spans="2:65" s="13" customFormat="1" ht="13.5">
      <c r="B235" s="227"/>
      <c r="C235" s="228"/>
      <c r="D235" s="207" t="s">
        <v>149</v>
      </c>
      <c r="E235" s="229" t="s">
        <v>23</v>
      </c>
      <c r="F235" s="230" t="s">
        <v>154</v>
      </c>
      <c r="G235" s="228"/>
      <c r="H235" s="231">
        <v>0.82499999999999996</v>
      </c>
      <c r="I235" s="232"/>
      <c r="J235" s="228"/>
      <c r="K235" s="228"/>
      <c r="L235" s="233"/>
      <c r="M235" s="234"/>
      <c r="N235" s="235"/>
      <c r="O235" s="235"/>
      <c r="P235" s="235"/>
      <c r="Q235" s="235"/>
      <c r="R235" s="235"/>
      <c r="S235" s="235"/>
      <c r="T235" s="236"/>
      <c r="AT235" s="237" t="s">
        <v>149</v>
      </c>
      <c r="AU235" s="237" t="s">
        <v>82</v>
      </c>
      <c r="AV235" s="13" t="s">
        <v>147</v>
      </c>
      <c r="AW235" s="13" t="s">
        <v>36</v>
      </c>
      <c r="AX235" s="13" t="s">
        <v>80</v>
      </c>
      <c r="AY235" s="237" t="s">
        <v>140</v>
      </c>
    </row>
    <row r="236" spans="2:65" s="1" customFormat="1" ht="25.5" customHeight="1">
      <c r="B236" s="41"/>
      <c r="C236" s="193" t="s">
        <v>493</v>
      </c>
      <c r="D236" s="193" t="s">
        <v>142</v>
      </c>
      <c r="E236" s="194" t="s">
        <v>1309</v>
      </c>
      <c r="F236" s="195" t="s">
        <v>1310</v>
      </c>
      <c r="G236" s="196" t="s">
        <v>145</v>
      </c>
      <c r="H236" s="197">
        <v>7</v>
      </c>
      <c r="I236" s="198"/>
      <c r="J236" s="199">
        <f>ROUND(I236*H236,2)</f>
        <v>0</v>
      </c>
      <c r="K236" s="195" t="s">
        <v>146</v>
      </c>
      <c r="L236" s="61"/>
      <c r="M236" s="200" t="s">
        <v>23</v>
      </c>
      <c r="N236" s="201" t="s">
        <v>44</v>
      </c>
      <c r="O236" s="42"/>
      <c r="P236" s="202">
        <f>O236*H236</f>
        <v>0</v>
      </c>
      <c r="Q236" s="202">
        <v>0</v>
      </c>
      <c r="R236" s="202">
        <f>Q236*H236</f>
        <v>0</v>
      </c>
      <c r="S236" s="202">
        <v>0</v>
      </c>
      <c r="T236" s="203">
        <f>S236*H236</f>
        <v>0</v>
      </c>
      <c r="AR236" s="24" t="s">
        <v>147</v>
      </c>
      <c r="AT236" s="24" t="s">
        <v>142</v>
      </c>
      <c r="AU236" s="24" t="s">
        <v>82</v>
      </c>
      <c r="AY236" s="24" t="s">
        <v>140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24" t="s">
        <v>80</v>
      </c>
      <c r="BK236" s="204">
        <f>ROUND(I236*H236,2)</f>
        <v>0</v>
      </c>
      <c r="BL236" s="24" t="s">
        <v>147</v>
      </c>
      <c r="BM236" s="24" t="s">
        <v>1311</v>
      </c>
    </row>
    <row r="237" spans="2:65" s="11" customFormat="1" ht="13.5">
      <c r="B237" s="205"/>
      <c r="C237" s="206"/>
      <c r="D237" s="207" t="s">
        <v>149</v>
      </c>
      <c r="E237" s="208" t="s">
        <v>23</v>
      </c>
      <c r="F237" s="209" t="s">
        <v>1189</v>
      </c>
      <c r="G237" s="206"/>
      <c r="H237" s="208" t="s">
        <v>23</v>
      </c>
      <c r="I237" s="210"/>
      <c r="J237" s="206"/>
      <c r="K237" s="206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149</v>
      </c>
      <c r="AU237" s="215" t="s">
        <v>82</v>
      </c>
      <c r="AV237" s="11" t="s">
        <v>80</v>
      </c>
      <c r="AW237" s="11" t="s">
        <v>36</v>
      </c>
      <c r="AX237" s="11" t="s">
        <v>73</v>
      </c>
      <c r="AY237" s="215" t="s">
        <v>140</v>
      </c>
    </row>
    <row r="238" spans="2:65" s="11" customFormat="1" ht="13.5">
      <c r="B238" s="205"/>
      <c r="C238" s="206"/>
      <c r="D238" s="207" t="s">
        <v>149</v>
      </c>
      <c r="E238" s="208" t="s">
        <v>23</v>
      </c>
      <c r="F238" s="209" t="s">
        <v>1312</v>
      </c>
      <c r="G238" s="206"/>
      <c r="H238" s="208" t="s">
        <v>23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149</v>
      </c>
      <c r="AU238" s="215" t="s">
        <v>82</v>
      </c>
      <c r="AV238" s="11" t="s">
        <v>80</v>
      </c>
      <c r="AW238" s="11" t="s">
        <v>36</v>
      </c>
      <c r="AX238" s="11" t="s">
        <v>73</v>
      </c>
      <c r="AY238" s="215" t="s">
        <v>140</v>
      </c>
    </row>
    <row r="239" spans="2:65" s="12" customFormat="1" ht="13.5">
      <c r="B239" s="216"/>
      <c r="C239" s="217"/>
      <c r="D239" s="207" t="s">
        <v>149</v>
      </c>
      <c r="E239" s="218" t="s">
        <v>23</v>
      </c>
      <c r="F239" s="219" t="s">
        <v>202</v>
      </c>
      <c r="G239" s="217"/>
      <c r="H239" s="220">
        <v>7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149</v>
      </c>
      <c r="AU239" s="226" t="s">
        <v>82</v>
      </c>
      <c r="AV239" s="12" t="s">
        <v>82</v>
      </c>
      <c r="AW239" s="12" t="s">
        <v>36</v>
      </c>
      <c r="AX239" s="12" t="s">
        <v>80</v>
      </c>
      <c r="AY239" s="226" t="s">
        <v>140</v>
      </c>
    </row>
    <row r="240" spans="2:65" s="1" customFormat="1" ht="16.5" customHeight="1">
      <c r="B240" s="41"/>
      <c r="C240" s="193" t="s">
        <v>500</v>
      </c>
      <c r="D240" s="193" t="s">
        <v>142</v>
      </c>
      <c r="E240" s="194" t="s">
        <v>1313</v>
      </c>
      <c r="F240" s="195" t="s">
        <v>1314</v>
      </c>
      <c r="G240" s="196" t="s">
        <v>145</v>
      </c>
      <c r="H240" s="197">
        <v>9.5</v>
      </c>
      <c r="I240" s="198"/>
      <c r="J240" s="199">
        <f>ROUND(I240*H240,2)</f>
        <v>0</v>
      </c>
      <c r="K240" s="195" t="s">
        <v>146</v>
      </c>
      <c r="L240" s="61"/>
      <c r="M240" s="200" t="s">
        <v>23</v>
      </c>
      <c r="N240" s="201" t="s">
        <v>44</v>
      </c>
      <c r="O240" s="42"/>
      <c r="P240" s="202">
        <f>O240*H240</f>
        <v>0</v>
      </c>
      <c r="Q240" s="202">
        <v>6.0999999999999997E-4</v>
      </c>
      <c r="R240" s="202">
        <f>Q240*H240</f>
        <v>5.7949999999999998E-3</v>
      </c>
      <c r="S240" s="202">
        <v>0</v>
      </c>
      <c r="T240" s="203">
        <f>S240*H240</f>
        <v>0</v>
      </c>
      <c r="AR240" s="24" t="s">
        <v>147</v>
      </c>
      <c r="AT240" s="24" t="s">
        <v>142</v>
      </c>
      <c r="AU240" s="24" t="s">
        <v>82</v>
      </c>
      <c r="AY240" s="24" t="s">
        <v>140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24" t="s">
        <v>80</v>
      </c>
      <c r="BK240" s="204">
        <f>ROUND(I240*H240,2)</f>
        <v>0</v>
      </c>
      <c r="BL240" s="24" t="s">
        <v>147</v>
      </c>
      <c r="BM240" s="24" t="s">
        <v>1315</v>
      </c>
    </row>
    <row r="241" spans="2:65" s="11" customFormat="1" ht="13.5">
      <c r="B241" s="205"/>
      <c r="C241" s="206"/>
      <c r="D241" s="207" t="s">
        <v>149</v>
      </c>
      <c r="E241" s="208" t="s">
        <v>23</v>
      </c>
      <c r="F241" s="209" t="s">
        <v>1189</v>
      </c>
      <c r="G241" s="206"/>
      <c r="H241" s="208" t="s">
        <v>23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149</v>
      </c>
      <c r="AU241" s="215" t="s">
        <v>82</v>
      </c>
      <c r="AV241" s="11" t="s">
        <v>80</v>
      </c>
      <c r="AW241" s="11" t="s">
        <v>36</v>
      </c>
      <c r="AX241" s="11" t="s">
        <v>73</v>
      </c>
      <c r="AY241" s="215" t="s">
        <v>140</v>
      </c>
    </row>
    <row r="242" spans="2:65" s="11" customFormat="1" ht="13.5">
      <c r="B242" s="205"/>
      <c r="C242" s="206"/>
      <c r="D242" s="207" t="s">
        <v>149</v>
      </c>
      <c r="E242" s="208" t="s">
        <v>23</v>
      </c>
      <c r="F242" s="209" t="s">
        <v>1190</v>
      </c>
      <c r="G242" s="206"/>
      <c r="H242" s="208" t="s">
        <v>23</v>
      </c>
      <c r="I242" s="210"/>
      <c r="J242" s="206"/>
      <c r="K242" s="206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149</v>
      </c>
      <c r="AU242" s="215" t="s">
        <v>82</v>
      </c>
      <c r="AV242" s="11" t="s">
        <v>80</v>
      </c>
      <c r="AW242" s="11" t="s">
        <v>36</v>
      </c>
      <c r="AX242" s="11" t="s">
        <v>73</v>
      </c>
      <c r="AY242" s="215" t="s">
        <v>140</v>
      </c>
    </row>
    <row r="243" spans="2:65" s="12" customFormat="1" ht="13.5">
      <c r="B243" s="216"/>
      <c r="C243" s="217"/>
      <c r="D243" s="207" t="s">
        <v>149</v>
      </c>
      <c r="E243" s="218" t="s">
        <v>23</v>
      </c>
      <c r="F243" s="219" t="s">
        <v>1178</v>
      </c>
      <c r="G243" s="217"/>
      <c r="H243" s="220">
        <v>9.5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149</v>
      </c>
      <c r="AU243" s="226" t="s">
        <v>82</v>
      </c>
      <c r="AV243" s="12" t="s">
        <v>82</v>
      </c>
      <c r="AW243" s="12" t="s">
        <v>36</v>
      </c>
      <c r="AX243" s="12" t="s">
        <v>80</v>
      </c>
      <c r="AY243" s="226" t="s">
        <v>140</v>
      </c>
    </row>
    <row r="244" spans="2:65" s="1" customFormat="1" ht="16.5" customHeight="1">
      <c r="B244" s="41"/>
      <c r="C244" s="238" t="s">
        <v>521</v>
      </c>
      <c r="D244" s="238" t="s">
        <v>494</v>
      </c>
      <c r="E244" s="239" t="s">
        <v>1316</v>
      </c>
      <c r="F244" s="240" t="s">
        <v>1317</v>
      </c>
      <c r="G244" s="241" t="s">
        <v>214</v>
      </c>
      <c r="H244" s="242">
        <v>0.9</v>
      </c>
      <c r="I244" s="243"/>
      <c r="J244" s="244">
        <f>ROUND(I244*H244,2)</f>
        <v>0</v>
      </c>
      <c r="K244" s="240" t="s">
        <v>146</v>
      </c>
      <c r="L244" s="245"/>
      <c r="M244" s="246" t="s">
        <v>23</v>
      </c>
      <c r="N244" s="247" t="s">
        <v>44</v>
      </c>
      <c r="O244" s="42"/>
      <c r="P244" s="202">
        <f>O244*H244</f>
        <v>0</v>
      </c>
      <c r="Q244" s="202">
        <v>2.4289999999999998</v>
      </c>
      <c r="R244" s="202">
        <f>Q244*H244</f>
        <v>2.1860999999999997</v>
      </c>
      <c r="S244" s="202">
        <v>0</v>
      </c>
      <c r="T244" s="203">
        <f>S244*H244</f>
        <v>0</v>
      </c>
      <c r="AR244" s="24" t="s">
        <v>191</v>
      </c>
      <c r="AT244" s="24" t="s">
        <v>494</v>
      </c>
      <c r="AU244" s="24" t="s">
        <v>82</v>
      </c>
      <c r="AY244" s="24" t="s">
        <v>140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24" t="s">
        <v>80</v>
      </c>
      <c r="BK244" s="204">
        <f>ROUND(I244*H244,2)</f>
        <v>0</v>
      </c>
      <c r="BL244" s="24" t="s">
        <v>147</v>
      </c>
      <c r="BM244" s="24" t="s">
        <v>1318</v>
      </c>
    </row>
    <row r="245" spans="2:65" s="11" customFormat="1" ht="13.5">
      <c r="B245" s="205"/>
      <c r="C245" s="206"/>
      <c r="D245" s="207" t="s">
        <v>149</v>
      </c>
      <c r="E245" s="208" t="s">
        <v>23</v>
      </c>
      <c r="F245" s="209" t="s">
        <v>1319</v>
      </c>
      <c r="G245" s="206"/>
      <c r="H245" s="208" t="s">
        <v>23</v>
      </c>
      <c r="I245" s="210"/>
      <c r="J245" s="206"/>
      <c r="K245" s="206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149</v>
      </c>
      <c r="AU245" s="215" t="s">
        <v>82</v>
      </c>
      <c r="AV245" s="11" t="s">
        <v>80</v>
      </c>
      <c r="AW245" s="11" t="s">
        <v>36</v>
      </c>
      <c r="AX245" s="11" t="s">
        <v>73</v>
      </c>
      <c r="AY245" s="215" t="s">
        <v>140</v>
      </c>
    </row>
    <row r="246" spans="2:65" s="12" customFormat="1" ht="13.5">
      <c r="B246" s="216"/>
      <c r="C246" s="217"/>
      <c r="D246" s="207" t="s">
        <v>149</v>
      </c>
      <c r="E246" s="218" t="s">
        <v>23</v>
      </c>
      <c r="F246" s="219" t="s">
        <v>1320</v>
      </c>
      <c r="G246" s="217"/>
      <c r="H246" s="220">
        <v>0.9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149</v>
      </c>
      <c r="AU246" s="226" t="s">
        <v>82</v>
      </c>
      <c r="AV246" s="12" t="s">
        <v>82</v>
      </c>
      <c r="AW246" s="12" t="s">
        <v>36</v>
      </c>
      <c r="AX246" s="12" t="s">
        <v>80</v>
      </c>
      <c r="AY246" s="226" t="s">
        <v>140</v>
      </c>
    </row>
    <row r="247" spans="2:65" s="1" customFormat="1" ht="16.5" customHeight="1">
      <c r="B247" s="41"/>
      <c r="C247" s="238" t="s">
        <v>526</v>
      </c>
      <c r="D247" s="238" t="s">
        <v>494</v>
      </c>
      <c r="E247" s="239" t="s">
        <v>1321</v>
      </c>
      <c r="F247" s="240" t="s">
        <v>1322</v>
      </c>
      <c r="G247" s="241" t="s">
        <v>613</v>
      </c>
      <c r="H247" s="242">
        <v>1</v>
      </c>
      <c r="I247" s="243"/>
      <c r="J247" s="244">
        <f>ROUND(I247*H247,2)</f>
        <v>0</v>
      </c>
      <c r="K247" s="240" t="s">
        <v>146</v>
      </c>
      <c r="L247" s="245"/>
      <c r="M247" s="246" t="s">
        <v>23</v>
      </c>
      <c r="N247" s="247" t="s">
        <v>44</v>
      </c>
      <c r="O247" s="42"/>
      <c r="P247" s="202">
        <f>O247*H247</f>
        <v>0</v>
      </c>
      <c r="Q247" s="202">
        <v>4.7399999999999998E-2</v>
      </c>
      <c r="R247" s="202">
        <f>Q247*H247</f>
        <v>4.7399999999999998E-2</v>
      </c>
      <c r="S247" s="202">
        <v>0</v>
      </c>
      <c r="T247" s="203">
        <f>S247*H247</f>
        <v>0</v>
      </c>
      <c r="AR247" s="24" t="s">
        <v>191</v>
      </c>
      <c r="AT247" s="24" t="s">
        <v>494</v>
      </c>
      <c r="AU247" s="24" t="s">
        <v>82</v>
      </c>
      <c r="AY247" s="24" t="s">
        <v>140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24" t="s">
        <v>80</v>
      </c>
      <c r="BK247" s="204">
        <f>ROUND(I247*H247,2)</f>
        <v>0</v>
      </c>
      <c r="BL247" s="24" t="s">
        <v>147</v>
      </c>
      <c r="BM247" s="24" t="s">
        <v>1323</v>
      </c>
    </row>
    <row r="248" spans="2:65" s="1" customFormat="1" ht="25.5" customHeight="1">
      <c r="B248" s="41"/>
      <c r="C248" s="193" t="s">
        <v>534</v>
      </c>
      <c r="D248" s="193" t="s">
        <v>142</v>
      </c>
      <c r="E248" s="194" t="s">
        <v>597</v>
      </c>
      <c r="F248" s="195" t="s">
        <v>1324</v>
      </c>
      <c r="G248" s="196" t="s">
        <v>145</v>
      </c>
      <c r="H248" s="197">
        <v>19</v>
      </c>
      <c r="I248" s="198"/>
      <c r="J248" s="199">
        <f>ROUND(I248*H248,2)</f>
        <v>0</v>
      </c>
      <c r="K248" s="195" t="s">
        <v>146</v>
      </c>
      <c r="L248" s="61"/>
      <c r="M248" s="200" t="s">
        <v>23</v>
      </c>
      <c r="N248" s="201" t="s">
        <v>44</v>
      </c>
      <c r="O248" s="42"/>
      <c r="P248" s="202">
        <f>O248*H248</f>
        <v>0</v>
      </c>
      <c r="Q248" s="202">
        <v>0.12966</v>
      </c>
      <c r="R248" s="202">
        <f>Q248*H248</f>
        <v>2.4635400000000001</v>
      </c>
      <c r="S248" s="202">
        <v>0</v>
      </c>
      <c r="T248" s="203">
        <f>S248*H248</f>
        <v>0</v>
      </c>
      <c r="AR248" s="24" t="s">
        <v>147</v>
      </c>
      <c r="AT248" s="24" t="s">
        <v>142</v>
      </c>
      <c r="AU248" s="24" t="s">
        <v>82</v>
      </c>
      <c r="AY248" s="24" t="s">
        <v>140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24" t="s">
        <v>80</v>
      </c>
      <c r="BK248" s="204">
        <f>ROUND(I248*H248,2)</f>
        <v>0</v>
      </c>
      <c r="BL248" s="24" t="s">
        <v>147</v>
      </c>
      <c r="BM248" s="24" t="s">
        <v>1325</v>
      </c>
    </row>
    <row r="249" spans="2:65" s="11" customFormat="1" ht="13.5">
      <c r="B249" s="205"/>
      <c r="C249" s="206"/>
      <c r="D249" s="207" t="s">
        <v>149</v>
      </c>
      <c r="E249" s="208" t="s">
        <v>23</v>
      </c>
      <c r="F249" s="209" t="s">
        <v>1189</v>
      </c>
      <c r="G249" s="206"/>
      <c r="H249" s="208" t="s">
        <v>23</v>
      </c>
      <c r="I249" s="210"/>
      <c r="J249" s="206"/>
      <c r="K249" s="206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149</v>
      </c>
      <c r="AU249" s="215" t="s">
        <v>82</v>
      </c>
      <c r="AV249" s="11" t="s">
        <v>80</v>
      </c>
      <c r="AW249" s="11" t="s">
        <v>36</v>
      </c>
      <c r="AX249" s="11" t="s">
        <v>73</v>
      </c>
      <c r="AY249" s="215" t="s">
        <v>140</v>
      </c>
    </row>
    <row r="250" spans="2:65" s="11" customFormat="1" ht="13.5">
      <c r="B250" s="205"/>
      <c r="C250" s="206"/>
      <c r="D250" s="207" t="s">
        <v>149</v>
      </c>
      <c r="E250" s="208" t="s">
        <v>23</v>
      </c>
      <c r="F250" s="209" t="s">
        <v>1190</v>
      </c>
      <c r="G250" s="206"/>
      <c r="H250" s="208" t="s">
        <v>23</v>
      </c>
      <c r="I250" s="210"/>
      <c r="J250" s="206"/>
      <c r="K250" s="206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149</v>
      </c>
      <c r="AU250" s="215" t="s">
        <v>82</v>
      </c>
      <c r="AV250" s="11" t="s">
        <v>80</v>
      </c>
      <c r="AW250" s="11" t="s">
        <v>36</v>
      </c>
      <c r="AX250" s="11" t="s">
        <v>73</v>
      </c>
      <c r="AY250" s="215" t="s">
        <v>140</v>
      </c>
    </row>
    <row r="251" spans="2:65" s="12" customFormat="1" ht="13.5">
      <c r="B251" s="216"/>
      <c r="C251" s="217"/>
      <c r="D251" s="207" t="s">
        <v>149</v>
      </c>
      <c r="E251" s="218" t="s">
        <v>23</v>
      </c>
      <c r="F251" s="219" t="s">
        <v>1326</v>
      </c>
      <c r="G251" s="217"/>
      <c r="H251" s="220">
        <v>19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149</v>
      </c>
      <c r="AU251" s="226" t="s">
        <v>82</v>
      </c>
      <c r="AV251" s="12" t="s">
        <v>82</v>
      </c>
      <c r="AW251" s="12" t="s">
        <v>36</v>
      </c>
      <c r="AX251" s="12" t="s">
        <v>80</v>
      </c>
      <c r="AY251" s="226" t="s">
        <v>140</v>
      </c>
    </row>
    <row r="252" spans="2:65" s="1" customFormat="1" ht="25.5" customHeight="1">
      <c r="B252" s="41"/>
      <c r="C252" s="193" t="s">
        <v>540</v>
      </c>
      <c r="D252" s="193" t="s">
        <v>142</v>
      </c>
      <c r="E252" s="194" t="s">
        <v>1327</v>
      </c>
      <c r="F252" s="195" t="s">
        <v>1328</v>
      </c>
      <c r="G252" s="196" t="s">
        <v>145</v>
      </c>
      <c r="H252" s="197">
        <v>9.5</v>
      </c>
      <c r="I252" s="198"/>
      <c r="J252" s="199">
        <f>ROUND(I252*H252,2)</f>
        <v>0</v>
      </c>
      <c r="K252" s="195" t="s">
        <v>146</v>
      </c>
      <c r="L252" s="61"/>
      <c r="M252" s="200" t="s">
        <v>23</v>
      </c>
      <c r="N252" s="201" t="s">
        <v>44</v>
      </c>
      <c r="O252" s="42"/>
      <c r="P252" s="202">
        <f>O252*H252</f>
        <v>0</v>
      </c>
      <c r="Q252" s="202">
        <v>0</v>
      </c>
      <c r="R252" s="202">
        <f>Q252*H252</f>
        <v>0</v>
      </c>
      <c r="S252" s="202">
        <v>0</v>
      </c>
      <c r="T252" s="203">
        <f>S252*H252</f>
        <v>0</v>
      </c>
      <c r="AR252" s="24" t="s">
        <v>147</v>
      </c>
      <c r="AT252" s="24" t="s">
        <v>142</v>
      </c>
      <c r="AU252" s="24" t="s">
        <v>82</v>
      </c>
      <c r="AY252" s="24" t="s">
        <v>140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24" t="s">
        <v>80</v>
      </c>
      <c r="BK252" s="204">
        <f>ROUND(I252*H252,2)</f>
        <v>0</v>
      </c>
      <c r="BL252" s="24" t="s">
        <v>147</v>
      </c>
      <c r="BM252" s="24" t="s">
        <v>1329</v>
      </c>
    </row>
    <row r="253" spans="2:65" s="11" customFormat="1" ht="13.5">
      <c r="B253" s="205"/>
      <c r="C253" s="206"/>
      <c r="D253" s="207" t="s">
        <v>149</v>
      </c>
      <c r="E253" s="208" t="s">
        <v>23</v>
      </c>
      <c r="F253" s="209" t="s">
        <v>1189</v>
      </c>
      <c r="G253" s="206"/>
      <c r="H253" s="208" t="s">
        <v>23</v>
      </c>
      <c r="I253" s="210"/>
      <c r="J253" s="206"/>
      <c r="K253" s="206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149</v>
      </c>
      <c r="AU253" s="215" t="s">
        <v>82</v>
      </c>
      <c r="AV253" s="11" t="s">
        <v>80</v>
      </c>
      <c r="AW253" s="11" t="s">
        <v>36</v>
      </c>
      <c r="AX253" s="11" t="s">
        <v>73</v>
      </c>
      <c r="AY253" s="215" t="s">
        <v>140</v>
      </c>
    </row>
    <row r="254" spans="2:65" s="12" customFormat="1" ht="13.5">
      <c r="B254" s="216"/>
      <c r="C254" s="217"/>
      <c r="D254" s="207" t="s">
        <v>149</v>
      </c>
      <c r="E254" s="218" t="s">
        <v>23</v>
      </c>
      <c r="F254" s="219" t="s">
        <v>1178</v>
      </c>
      <c r="G254" s="217"/>
      <c r="H254" s="220">
        <v>9.5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149</v>
      </c>
      <c r="AU254" s="226" t="s">
        <v>82</v>
      </c>
      <c r="AV254" s="12" t="s">
        <v>82</v>
      </c>
      <c r="AW254" s="12" t="s">
        <v>36</v>
      </c>
      <c r="AX254" s="12" t="s">
        <v>80</v>
      </c>
      <c r="AY254" s="226" t="s">
        <v>140</v>
      </c>
    </row>
    <row r="255" spans="2:65" s="10" customFormat="1" ht="29.85" customHeight="1">
      <c r="B255" s="177"/>
      <c r="C255" s="178"/>
      <c r="D255" s="179" t="s">
        <v>72</v>
      </c>
      <c r="E255" s="191" t="s">
        <v>191</v>
      </c>
      <c r="F255" s="191" t="s">
        <v>609</v>
      </c>
      <c r="G255" s="178"/>
      <c r="H255" s="178"/>
      <c r="I255" s="181"/>
      <c r="J255" s="192">
        <f>BK255</f>
        <v>0</v>
      </c>
      <c r="K255" s="178"/>
      <c r="L255" s="183"/>
      <c r="M255" s="184"/>
      <c r="N255" s="185"/>
      <c r="O255" s="185"/>
      <c r="P255" s="186">
        <f>SUM(P256:P328)</f>
        <v>0</v>
      </c>
      <c r="Q255" s="185"/>
      <c r="R255" s="186">
        <f>SUM(R256:R328)</f>
        <v>9.0143190000000004</v>
      </c>
      <c r="S255" s="185"/>
      <c r="T255" s="187">
        <f>SUM(T256:T328)</f>
        <v>0</v>
      </c>
      <c r="AR255" s="188" t="s">
        <v>80</v>
      </c>
      <c r="AT255" s="189" t="s">
        <v>72</v>
      </c>
      <c r="AU255" s="189" t="s">
        <v>80</v>
      </c>
      <c r="AY255" s="188" t="s">
        <v>140</v>
      </c>
      <c r="BK255" s="190">
        <f>SUM(BK256:BK328)</f>
        <v>0</v>
      </c>
    </row>
    <row r="256" spans="2:65" s="1" customFormat="1" ht="16.5" customHeight="1">
      <c r="B256" s="41"/>
      <c r="C256" s="193" t="s">
        <v>545</v>
      </c>
      <c r="D256" s="193" t="s">
        <v>142</v>
      </c>
      <c r="E256" s="194" t="s">
        <v>1330</v>
      </c>
      <c r="F256" s="195" t="s">
        <v>766</v>
      </c>
      <c r="G256" s="196" t="s">
        <v>613</v>
      </c>
      <c r="H256" s="197">
        <v>3</v>
      </c>
      <c r="I256" s="198"/>
      <c r="J256" s="199">
        <f>ROUND(I256*H256,2)</f>
        <v>0</v>
      </c>
      <c r="K256" s="195" t="s">
        <v>757</v>
      </c>
      <c r="L256" s="61"/>
      <c r="M256" s="200" t="s">
        <v>23</v>
      </c>
      <c r="N256" s="201" t="s">
        <v>44</v>
      </c>
      <c r="O256" s="42"/>
      <c r="P256" s="202">
        <f>O256*H256</f>
        <v>0</v>
      </c>
      <c r="Q256" s="202">
        <v>0.26495999999999997</v>
      </c>
      <c r="R256" s="202">
        <f>Q256*H256</f>
        <v>0.79487999999999992</v>
      </c>
      <c r="S256" s="202">
        <v>0</v>
      </c>
      <c r="T256" s="203">
        <f>S256*H256</f>
        <v>0</v>
      </c>
      <c r="AR256" s="24" t="s">
        <v>147</v>
      </c>
      <c r="AT256" s="24" t="s">
        <v>142</v>
      </c>
      <c r="AU256" s="24" t="s">
        <v>82</v>
      </c>
      <c r="AY256" s="24" t="s">
        <v>140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24" t="s">
        <v>80</v>
      </c>
      <c r="BK256" s="204">
        <f>ROUND(I256*H256,2)</f>
        <v>0</v>
      </c>
      <c r="BL256" s="24" t="s">
        <v>147</v>
      </c>
      <c r="BM256" s="24" t="s">
        <v>1331</v>
      </c>
    </row>
    <row r="257" spans="2:65" s="1" customFormat="1" ht="27">
      <c r="B257" s="41"/>
      <c r="C257" s="63"/>
      <c r="D257" s="207" t="s">
        <v>549</v>
      </c>
      <c r="E257" s="63"/>
      <c r="F257" s="248" t="s">
        <v>1332</v>
      </c>
      <c r="G257" s="63"/>
      <c r="H257" s="63"/>
      <c r="I257" s="164"/>
      <c r="J257" s="63"/>
      <c r="K257" s="63"/>
      <c r="L257" s="61"/>
      <c r="M257" s="249"/>
      <c r="N257" s="42"/>
      <c r="O257" s="42"/>
      <c r="P257" s="42"/>
      <c r="Q257" s="42"/>
      <c r="R257" s="42"/>
      <c r="S257" s="42"/>
      <c r="T257" s="78"/>
      <c r="AT257" s="24" t="s">
        <v>549</v>
      </c>
      <c r="AU257" s="24" t="s">
        <v>82</v>
      </c>
    </row>
    <row r="258" spans="2:65" s="1" customFormat="1" ht="16.5" customHeight="1">
      <c r="B258" s="41"/>
      <c r="C258" s="238" t="s">
        <v>554</v>
      </c>
      <c r="D258" s="238" t="s">
        <v>494</v>
      </c>
      <c r="E258" s="239" t="s">
        <v>786</v>
      </c>
      <c r="F258" s="240" t="s">
        <v>787</v>
      </c>
      <c r="G258" s="241" t="s">
        <v>613</v>
      </c>
      <c r="H258" s="242">
        <v>1</v>
      </c>
      <c r="I258" s="243"/>
      <c r="J258" s="244">
        <f>ROUND(I258*H258,2)</f>
        <v>0</v>
      </c>
      <c r="K258" s="240" t="s">
        <v>757</v>
      </c>
      <c r="L258" s="245"/>
      <c r="M258" s="246" t="s">
        <v>23</v>
      </c>
      <c r="N258" s="247" t="s">
        <v>44</v>
      </c>
      <c r="O258" s="42"/>
      <c r="P258" s="202">
        <f>O258*H258</f>
        <v>0</v>
      </c>
      <c r="Q258" s="202">
        <v>0.54800000000000004</v>
      </c>
      <c r="R258" s="202">
        <f>Q258*H258</f>
        <v>0.54800000000000004</v>
      </c>
      <c r="S258" s="202">
        <v>0</v>
      </c>
      <c r="T258" s="203">
        <f>S258*H258</f>
        <v>0</v>
      </c>
      <c r="AR258" s="24" t="s">
        <v>191</v>
      </c>
      <c r="AT258" s="24" t="s">
        <v>494</v>
      </c>
      <c r="AU258" s="24" t="s">
        <v>82</v>
      </c>
      <c r="AY258" s="24" t="s">
        <v>140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24" t="s">
        <v>80</v>
      </c>
      <c r="BK258" s="204">
        <f>ROUND(I258*H258,2)</f>
        <v>0</v>
      </c>
      <c r="BL258" s="24" t="s">
        <v>147</v>
      </c>
      <c r="BM258" s="24" t="s">
        <v>1333</v>
      </c>
    </row>
    <row r="259" spans="2:65" s="1" customFormat="1" ht="27">
      <c r="B259" s="41"/>
      <c r="C259" s="63"/>
      <c r="D259" s="207" t="s">
        <v>549</v>
      </c>
      <c r="E259" s="63"/>
      <c r="F259" s="248" t="s">
        <v>1332</v>
      </c>
      <c r="G259" s="63"/>
      <c r="H259" s="63"/>
      <c r="I259" s="164"/>
      <c r="J259" s="63"/>
      <c r="K259" s="63"/>
      <c r="L259" s="61"/>
      <c r="M259" s="249"/>
      <c r="N259" s="42"/>
      <c r="O259" s="42"/>
      <c r="P259" s="42"/>
      <c r="Q259" s="42"/>
      <c r="R259" s="42"/>
      <c r="S259" s="42"/>
      <c r="T259" s="78"/>
      <c r="AT259" s="24" t="s">
        <v>549</v>
      </c>
      <c r="AU259" s="24" t="s">
        <v>82</v>
      </c>
    </row>
    <row r="260" spans="2:65" s="1" customFormat="1" ht="16.5" customHeight="1">
      <c r="B260" s="41"/>
      <c r="C260" s="238" t="s">
        <v>565</v>
      </c>
      <c r="D260" s="238" t="s">
        <v>494</v>
      </c>
      <c r="E260" s="239" t="s">
        <v>1334</v>
      </c>
      <c r="F260" s="240" t="s">
        <v>1335</v>
      </c>
      <c r="G260" s="241" t="s">
        <v>613</v>
      </c>
      <c r="H260" s="242">
        <v>1</v>
      </c>
      <c r="I260" s="243"/>
      <c r="J260" s="244">
        <f>ROUND(I260*H260,2)</f>
        <v>0</v>
      </c>
      <c r="K260" s="240" t="s">
        <v>23</v>
      </c>
      <c r="L260" s="245"/>
      <c r="M260" s="246" t="s">
        <v>23</v>
      </c>
      <c r="N260" s="247" t="s">
        <v>44</v>
      </c>
      <c r="O260" s="42"/>
      <c r="P260" s="202">
        <f>O260*H260</f>
        <v>0</v>
      </c>
      <c r="Q260" s="202">
        <v>0.252</v>
      </c>
      <c r="R260" s="202">
        <f>Q260*H260</f>
        <v>0.252</v>
      </c>
      <c r="S260" s="202">
        <v>0</v>
      </c>
      <c r="T260" s="203">
        <f>S260*H260</f>
        <v>0</v>
      </c>
      <c r="AR260" s="24" t="s">
        <v>191</v>
      </c>
      <c r="AT260" s="24" t="s">
        <v>494</v>
      </c>
      <c r="AU260" s="24" t="s">
        <v>82</v>
      </c>
      <c r="AY260" s="24" t="s">
        <v>140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24" t="s">
        <v>80</v>
      </c>
      <c r="BK260" s="204">
        <f>ROUND(I260*H260,2)</f>
        <v>0</v>
      </c>
      <c r="BL260" s="24" t="s">
        <v>147</v>
      </c>
      <c r="BM260" s="24" t="s">
        <v>1336</v>
      </c>
    </row>
    <row r="261" spans="2:65" s="1" customFormat="1" ht="27">
      <c r="B261" s="41"/>
      <c r="C261" s="63"/>
      <c r="D261" s="207" t="s">
        <v>549</v>
      </c>
      <c r="E261" s="63"/>
      <c r="F261" s="248" t="s">
        <v>1332</v>
      </c>
      <c r="G261" s="63"/>
      <c r="H261" s="63"/>
      <c r="I261" s="164"/>
      <c r="J261" s="63"/>
      <c r="K261" s="63"/>
      <c r="L261" s="61"/>
      <c r="M261" s="249"/>
      <c r="N261" s="42"/>
      <c r="O261" s="42"/>
      <c r="P261" s="42"/>
      <c r="Q261" s="42"/>
      <c r="R261" s="42"/>
      <c r="S261" s="42"/>
      <c r="T261" s="78"/>
      <c r="AT261" s="24" t="s">
        <v>549</v>
      </c>
      <c r="AU261" s="24" t="s">
        <v>82</v>
      </c>
    </row>
    <row r="262" spans="2:65" s="1" customFormat="1" ht="16.5" customHeight="1">
      <c r="B262" s="41"/>
      <c r="C262" s="238" t="s">
        <v>571</v>
      </c>
      <c r="D262" s="238" t="s">
        <v>494</v>
      </c>
      <c r="E262" s="239" t="s">
        <v>1337</v>
      </c>
      <c r="F262" s="240" t="s">
        <v>1338</v>
      </c>
      <c r="G262" s="241" t="s">
        <v>613</v>
      </c>
      <c r="H262" s="242">
        <v>4</v>
      </c>
      <c r="I262" s="243"/>
      <c r="J262" s="244">
        <f>ROUND(I262*H262,2)</f>
        <v>0</v>
      </c>
      <c r="K262" s="240" t="s">
        <v>23</v>
      </c>
      <c r="L262" s="245"/>
      <c r="M262" s="246" t="s">
        <v>23</v>
      </c>
      <c r="N262" s="247" t="s">
        <v>44</v>
      </c>
      <c r="O262" s="42"/>
      <c r="P262" s="202">
        <f>O262*H262</f>
        <v>0</v>
      </c>
      <c r="Q262" s="202">
        <v>0.504</v>
      </c>
      <c r="R262" s="202">
        <f>Q262*H262</f>
        <v>2.016</v>
      </c>
      <c r="S262" s="202">
        <v>0</v>
      </c>
      <c r="T262" s="203">
        <f>S262*H262</f>
        <v>0</v>
      </c>
      <c r="AR262" s="24" t="s">
        <v>191</v>
      </c>
      <c r="AT262" s="24" t="s">
        <v>494</v>
      </c>
      <c r="AU262" s="24" t="s">
        <v>82</v>
      </c>
      <c r="AY262" s="24" t="s">
        <v>140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24" t="s">
        <v>80</v>
      </c>
      <c r="BK262" s="204">
        <f>ROUND(I262*H262,2)</f>
        <v>0</v>
      </c>
      <c r="BL262" s="24" t="s">
        <v>147</v>
      </c>
      <c r="BM262" s="24" t="s">
        <v>1339</v>
      </c>
    </row>
    <row r="263" spans="2:65" s="1" customFormat="1" ht="27">
      <c r="B263" s="41"/>
      <c r="C263" s="63"/>
      <c r="D263" s="207" t="s">
        <v>549</v>
      </c>
      <c r="E263" s="63"/>
      <c r="F263" s="248" t="s">
        <v>1332</v>
      </c>
      <c r="G263" s="63"/>
      <c r="H263" s="63"/>
      <c r="I263" s="164"/>
      <c r="J263" s="63"/>
      <c r="K263" s="63"/>
      <c r="L263" s="61"/>
      <c r="M263" s="249"/>
      <c r="N263" s="42"/>
      <c r="O263" s="42"/>
      <c r="P263" s="42"/>
      <c r="Q263" s="42"/>
      <c r="R263" s="42"/>
      <c r="S263" s="42"/>
      <c r="T263" s="78"/>
      <c r="AT263" s="24" t="s">
        <v>549</v>
      </c>
      <c r="AU263" s="24" t="s">
        <v>82</v>
      </c>
    </row>
    <row r="264" spans="2:65" s="1" customFormat="1" ht="16.5" customHeight="1">
      <c r="B264" s="41"/>
      <c r="C264" s="238" t="s">
        <v>578</v>
      </c>
      <c r="D264" s="238" t="s">
        <v>494</v>
      </c>
      <c r="E264" s="239" t="s">
        <v>1340</v>
      </c>
      <c r="F264" s="240" t="s">
        <v>1341</v>
      </c>
      <c r="G264" s="241" t="s">
        <v>613</v>
      </c>
      <c r="H264" s="242">
        <v>1</v>
      </c>
      <c r="I264" s="243"/>
      <c r="J264" s="244">
        <f>ROUND(I264*H264,2)</f>
        <v>0</v>
      </c>
      <c r="K264" s="240" t="s">
        <v>146</v>
      </c>
      <c r="L264" s="245"/>
      <c r="M264" s="246" t="s">
        <v>23</v>
      </c>
      <c r="N264" s="247" t="s">
        <v>44</v>
      </c>
      <c r="O264" s="42"/>
      <c r="P264" s="202">
        <f>O264*H264</f>
        <v>0</v>
      </c>
      <c r="Q264" s="202">
        <v>1.363</v>
      </c>
      <c r="R264" s="202">
        <f>Q264*H264</f>
        <v>1.363</v>
      </c>
      <c r="S264" s="202">
        <v>0</v>
      </c>
      <c r="T264" s="203">
        <f>S264*H264</f>
        <v>0</v>
      </c>
      <c r="AR264" s="24" t="s">
        <v>191</v>
      </c>
      <c r="AT264" s="24" t="s">
        <v>494</v>
      </c>
      <c r="AU264" s="24" t="s">
        <v>82</v>
      </c>
      <c r="AY264" s="24" t="s">
        <v>140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24" t="s">
        <v>80</v>
      </c>
      <c r="BK264" s="204">
        <f>ROUND(I264*H264,2)</f>
        <v>0</v>
      </c>
      <c r="BL264" s="24" t="s">
        <v>147</v>
      </c>
      <c r="BM264" s="24" t="s">
        <v>1342</v>
      </c>
    </row>
    <row r="265" spans="2:65" s="1" customFormat="1" ht="16.5" customHeight="1">
      <c r="B265" s="41"/>
      <c r="C265" s="193" t="s">
        <v>584</v>
      </c>
      <c r="D265" s="193" t="s">
        <v>142</v>
      </c>
      <c r="E265" s="194" t="s">
        <v>1343</v>
      </c>
      <c r="F265" s="195" t="s">
        <v>1344</v>
      </c>
      <c r="G265" s="196" t="s">
        <v>613</v>
      </c>
      <c r="H265" s="197">
        <v>2</v>
      </c>
      <c r="I265" s="198"/>
      <c r="J265" s="199">
        <f>ROUND(I265*H265,2)</f>
        <v>0</v>
      </c>
      <c r="K265" s="195" t="s">
        <v>23</v>
      </c>
      <c r="L265" s="61"/>
      <c r="M265" s="200" t="s">
        <v>23</v>
      </c>
      <c r="N265" s="201" t="s">
        <v>44</v>
      </c>
      <c r="O265" s="42"/>
      <c r="P265" s="202">
        <f>O265*H265</f>
        <v>0</v>
      </c>
      <c r="Q265" s="202">
        <v>4.0200000000000001E-3</v>
      </c>
      <c r="R265" s="202">
        <f>Q265*H265</f>
        <v>8.0400000000000003E-3</v>
      </c>
      <c r="S265" s="202">
        <v>0</v>
      </c>
      <c r="T265" s="203">
        <f>S265*H265</f>
        <v>0</v>
      </c>
      <c r="AR265" s="24" t="s">
        <v>252</v>
      </c>
      <c r="AT265" s="24" t="s">
        <v>142</v>
      </c>
      <c r="AU265" s="24" t="s">
        <v>82</v>
      </c>
      <c r="AY265" s="24" t="s">
        <v>140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24" t="s">
        <v>80</v>
      </c>
      <c r="BK265" s="204">
        <f>ROUND(I265*H265,2)</f>
        <v>0</v>
      </c>
      <c r="BL265" s="24" t="s">
        <v>252</v>
      </c>
      <c r="BM265" s="24" t="s">
        <v>1345</v>
      </c>
    </row>
    <row r="266" spans="2:65" s="1" customFormat="1" ht="16.5" customHeight="1">
      <c r="B266" s="41"/>
      <c r="C266" s="238" t="s">
        <v>588</v>
      </c>
      <c r="D266" s="238" t="s">
        <v>494</v>
      </c>
      <c r="E266" s="239" t="s">
        <v>1346</v>
      </c>
      <c r="F266" s="240" t="s">
        <v>1347</v>
      </c>
      <c r="G266" s="241" t="s">
        <v>613</v>
      </c>
      <c r="H266" s="242">
        <v>1</v>
      </c>
      <c r="I266" s="243"/>
      <c r="J266" s="244">
        <f>ROUND(I266*H266,2)</f>
        <v>0</v>
      </c>
      <c r="K266" s="240" t="s">
        <v>23</v>
      </c>
      <c r="L266" s="245"/>
      <c r="M266" s="246" t="s">
        <v>23</v>
      </c>
      <c r="N266" s="247" t="s">
        <v>44</v>
      </c>
      <c r="O266" s="42"/>
      <c r="P266" s="202">
        <f>O266*H266</f>
        <v>0</v>
      </c>
      <c r="Q266" s="202">
        <v>1.7999999999999999E-2</v>
      </c>
      <c r="R266" s="202">
        <f>Q266*H266</f>
        <v>1.7999999999999999E-2</v>
      </c>
      <c r="S266" s="202">
        <v>0</v>
      </c>
      <c r="T266" s="203">
        <f>S266*H266</f>
        <v>0</v>
      </c>
      <c r="AR266" s="24" t="s">
        <v>420</v>
      </c>
      <c r="AT266" s="24" t="s">
        <v>494</v>
      </c>
      <c r="AU266" s="24" t="s">
        <v>82</v>
      </c>
      <c r="AY266" s="24" t="s">
        <v>140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24" t="s">
        <v>80</v>
      </c>
      <c r="BK266" s="204">
        <f>ROUND(I266*H266,2)</f>
        <v>0</v>
      </c>
      <c r="BL266" s="24" t="s">
        <v>252</v>
      </c>
      <c r="BM266" s="24" t="s">
        <v>1348</v>
      </c>
    </row>
    <row r="267" spans="2:65" s="1" customFormat="1" ht="16.5" customHeight="1">
      <c r="B267" s="41"/>
      <c r="C267" s="238" t="s">
        <v>592</v>
      </c>
      <c r="D267" s="238" t="s">
        <v>494</v>
      </c>
      <c r="E267" s="239" t="s">
        <v>1349</v>
      </c>
      <c r="F267" s="240" t="s">
        <v>1350</v>
      </c>
      <c r="G267" s="241" t="s">
        <v>613</v>
      </c>
      <c r="H267" s="242">
        <v>1</v>
      </c>
      <c r="I267" s="243"/>
      <c r="J267" s="244">
        <f>ROUND(I267*H267,2)</f>
        <v>0</v>
      </c>
      <c r="K267" s="240" t="s">
        <v>23</v>
      </c>
      <c r="L267" s="245"/>
      <c r="M267" s="246" t="s">
        <v>23</v>
      </c>
      <c r="N267" s="247" t="s">
        <v>44</v>
      </c>
      <c r="O267" s="42"/>
      <c r="P267" s="202">
        <f>O267*H267</f>
        <v>0</v>
      </c>
      <c r="Q267" s="202">
        <v>6.8000000000000005E-4</v>
      </c>
      <c r="R267" s="202">
        <f>Q267*H267</f>
        <v>6.8000000000000005E-4</v>
      </c>
      <c r="S267" s="202">
        <v>0</v>
      </c>
      <c r="T267" s="203">
        <f>S267*H267</f>
        <v>0</v>
      </c>
      <c r="AR267" s="24" t="s">
        <v>191</v>
      </c>
      <c r="AT267" s="24" t="s">
        <v>494</v>
      </c>
      <c r="AU267" s="24" t="s">
        <v>82</v>
      </c>
      <c r="AY267" s="24" t="s">
        <v>140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24" t="s">
        <v>80</v>
      </c>
      <c r="BK267" s="204">
        <f>ROUND(I267*H267,2)</f>
        <v>0</v>
      </c>
      <c r="BL267" s="24" t="s">
        <v>147</v>
      </c>
      <c r="BM267" s="24" t="s">
        <v>1351</v>
      </c>
    </row>
    <row r="268" spans="2:65" s="1" customFormat="1" ht="27">
      <c r="B268" s="41"/>
      <c r="C268" s="63"/>
      <c r="D268" s="207" t="s">
        <v>549</v>
      </c>
      <c r="E268" s="63"/>
      <c r="F268" s="248" t="s">
        <v>1352</v>
      </c>
      <c r="G268" s="63"/>
      <c r="H268" s="63"/>
      <c r="I268" s="164"/>
      <c r="J268" s="63"/>
      <c r="K268" s="63"/>
      <c r="L268" s="61"/>
      <c r="M268" s="249"/>
      <c r="N268" s="42"/>
      <c r="O268" s="42"/>
      <c r="P268" s="42"/>
      <c r="Q268" s="42"/>
      <c r="R268" s="42"/>
      <c r="S268" s="42"/>
      <c r="T268" s="78"/>
      <c r="AT268" s="24" t="s">
        <v>549</v>
      </c>
      <c r="AU268" s="24" t="s">
        <v>82</v>
      </c>
    </row>
    <row r="269" spans="2:65" s="1" customFormat="1" ht="38.25" customHeight="1">
      <c r="B269" s="41"/>
      <c r="C269" s="193" t="s">
        <v>596</v>
      </c>
      <c r="D269" s="193" t="s">
        <v>142</v>
      </c>
      <c r="E269" s="194" t="s">
        <v>625</v>
      </c>
      <c r="F269" s="195" t="s">
        <v>1353</v>
      </c>
      <c r="G269" s="196" t="s">
        <v>613</v>
      </c>
      <c r="H269" s="197">
        <v>10</v>
      </c>
      <c r="I269" s="198"/>
      <c r="J269" s="199">
        <f>ROUND(I269*H269,2)</f>
        <v>0</v>
      </c>
      <c r="K269" s="195" t="s">
        <v>146</v>
      </c>
      <c r="L269" s="61"/>
      <c r="M269" s="200" t="s">
        <v>23</v>
      </c>
      <c r="N269" s="201" t="s">
        <v>44</v>
      </c>
      <c r="O269" s="42"/>
      <c r="P269" s="202">
        <f>O269*H269</f>
        <v>0</v>
      </c>
      <c r="Q269" s="202">
        <v>1.6100000000000001E-3</v>
      </c>
      <c r="R269" s="202">
        <f>Q269*H269</f>
        <v>1.61E-2</v>
      </c>
      <c r="S269" s="202">
        <v>0</v>
      </c>
      <c r="T269" s="203">
        <f>S269*H269</f>
        <v>0</v>
      </c>
      <c r="AR269" s="24" t="s">
        <v>147</v>
      </c>
      <c r="AT269" s="24" t="s">
        <v>142</v>
      </c>
      <c r="AU269" s="24" t="s">
        <v>82</v>
      </c>
      <c r="AY269" s="24" t="s">
        <v>140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24" t="s">
        <v>80</v>
      </c>
      <c r="BK269" s="204">
        <f>ROUND(I269*H269,2)</f>
        <v>0</v>
      </c>
      <c r="BL269" s="24" t="s">
        <v>147</v>
      </c>
      <c r="BM269" s="24" t="s">
        <v>1354</v>
      </c>
    </row>
    <row r="270" spans="2:65" s="1" customFormat="1" ht="16.5" customHeight="1">
      <c r="B270" s="41"/>
      <c r="C270" s="238" t="s">
        <v>605</v>
      </c>
      <c r="D270" s="238" t="s">
        <v>494</v>
      </c>
      <c r="E270" s="239" t="s">
        <v>1355</v>
      </c>
      <c r="F270" s="240" t="s">
        <v>1356</v>
      </c>
      <c r="G270" s="241" t="s">
        <v>613</v>
      </c>
      <c r="H270" s="242">
        <v>1</v>
      </c>
      <c r="I270" s="243"/>
      <c r="J270" s="244">
        <f>ROUND(I270*H270,2)</f>
        <v>0</v>
      </c>
      <c r="K270" s="240" t="s">
        <v>146</v>
      </c>
      <c r="L270" s="245"/>
      <c r="M270" s="246" t="s">
        <v>23</v>
      </c>
      <c r="N270" s="247" t="s">
        <v>44</v>
      </c>
      <c r="O270" s="42"/>
      <c r="P270" s="202">
        <f>O270*H270</f>
        <v>0</v>
      </c>
      <c r="Q270" s="202">
        <v>1.6500000000000001E-2</v>
      </c>
      <c r="R270" s="202">
        <f>Q270*H270</f>
        <v>1.6500000000000001E-2</v>
      </c>
      <c r="S270" s="202">
        <v>0</v>
      </c>
      <c r="T270" s="203">
        <f>S270*H270</f>
        <v>0</v>
      </c>
      <c r="AR270" s="24" t="s">
        <v>191</v>
      </c>
      <c r="AT270" s="24" t="s">
        <v>494</v>
      </c>
      <c r="AU270" s="24" t="s">
        <v>82</v>
      </c>
      <c r="AY270" s="24" t="s">
        <v>140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24" t="s">
        <v>80</v>
      </c>
      <c r="BK270" s="204">
        <f>ROUND(I270*H270,2)</f>
        <v>0</v>
      </c>
      <c r="BL270" s="24" t="s">
        <v>147</v>
      </c>
      <c r="BM270" s="24" t="s">
        <v>1357</v>
      </c>
    </row>
    <row r="271" spans="2:65" s="1" customFormat="1" ht="27">
      <c r="B271" s="41"/>
      <c r="C271" s="63"/>
      <c r="D271" s="207" t="s">
        <v>549</v>
      </c>
      <c r="E271" s="63"/>
      <c r="F271" s="248" t="s">
        <v>1358</v>
      </c>
      <c r="G271" s="63"/>
      <c r="H271" s="63"/>
      <c r="I271" s="164"/>
      <c r="J271" s="63"/>
      <c r="K271" s="63"/>
      <c r="L271" s="61"/>
      <c r="M271" s="249"/>
      <c r="N271" s="42"/>
      <c r="O271" s="42"/>
      <c r="P271" s="42"/>
      <c r="Q271" s="42"/>
      <c r="R271" s="42"/>
      <c r="S271" s="42"/>
      <c r="T271" s="78"/>
      <c r="AT271" s="24" t="s">
        <v>549</v>
      </c>
      <c r="AU271" s="24" t="s">
        <v>82</v>
      </c>
    </row>
    <row r="272" spans="2:65" s="1" customFormat="1" ht="16.5" customHeight="1">
      <c r="B272" s="41"/>
      <c r="C272" s="238" t="s">
        <v>610</v>
      </c>
      <c r="D272" s="238" t="s">
        <v>494</v>
      </c>
      <c r="E272" s="239" t="s">
        <v>633</v>
      </c>
      <c r="F272" s="240" t="s">
        <v>1359</v>
      </c>
      <c r="G272" s="241" t="s">
        <v>613</v>
      </c>
      <c r="H272" s="242">
        <v>3</v>
      </c>
      <c r="I272" s="243"/>
      <c r="J272" s="244">
        <f>ROUND(I272*H272,2)</f>
        <v>0</v>
      </c>
      <c r="K272" s="240" t="s">
        <v>23</v>
      </c>
      <c r="L272" s="245"/>
      <c r="M272" s="246" t="s">
        <v>23</v>
      </c>
      <c r="N272" s="247" t="s">
        <v>44</v>
      </c>
      <c r="O272" s="42"/>
      <c r="P272" s="202">
        <f>O272*H272</f>
        <v>0</v>
      </c>
      <c r="Q272" s="202">
        <v>1.6500000000000001E-2</v>
      </c>
      <c r="R272" s="202">
        <f>Q272*H272</f>
        <v>4.9500000000000002E-2</v>
      </c>
      <c r="S272" s="202">
        <v>0</v>
      </c>
      <c r="T272" s="203">
        <f>S272*H272</f>
        <v>0</v>
      </c>
      <c r="AR272" s="24" t="s">
        <v>191</v>
      </c>
      <c r="AT272" s="24" t="s">
        <v>494</v>
      </c>
      <c r="AU272" s="24" t="s">
        <v>82</v>
      </c>
      <c r="AY272" s="24" t="s">
        <v>140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24" t="s">
        <v>80</v>
      </c>
      <c r="BK272" s="204">
        <f>ROUND(I272*H272,2)</f>
        <v>0</v>
      </c>
      <c r="BL272" s="24" t="s">
        <v>147</v>
      </c>
      <c r="BM272" s="24" t="s">
        <v>1360</v>
      </c>
    </row>
    <row r="273" spans="2:65" s="1" customFormat="1" ht="27">
      <c r="B273" s="41"/>
      <c r="C273" s="63"/>
      <c r="D273" s="207" t="s">
        <v>549</v>
      </c>
      <c r="E273" s="63"/>
      <c r="F273" s="248" t="s">
        <v>1352</v>
      </c>
      <c r="G273" s="63"/>
      <c r="H273" s="63"/>
      <c r="I273" s="164"/>
      <c r="J273" s="63"/>
      <c r="K273" s="63"/>
      <c r="L273" s="61"/>
      <c r="M273" s="249"/>
      <c r="N273" s="42"/>
      <c r="O273" s="42"/>
      <c r="P273" s="42"/>
      <c r="Q273" s="42"/>
      <c r="R273" s="42"/>
      <c r="S273" s="42"/>
      <c r="T273" s="78"/>
      <c r="AT273" s="24" t="s">
        <v>549</v>
      </c>
      <c r="AU273" s="24" t="s">
        <v>82</v>
      </c>
    </row>
    <row r="274" spans="2:65" s="1" customFormat="1" ht="16.5" customHeight="1">
      <c r="B274" s="41"/>
      <c r="C274" s="238" t="s">
        <v>616</v>
      </c>
      <c r="D274" s="238" t="s">
        <v>494</v>
      </c>
      <c r="E274" s="239" t="s">
        <v>1361</v>
      </c>
      <c r="F274" s="240" t="s">
        <v>1362</v>
      </c>
      <c r="G274" s="241" t="s">
        <v>613</v>
      </c>
      <c r="H274" s="242">
        <v>2</v>
      </c>
      <c r="I274" s="243"/>
      <c r="J274" s="244">
        <f>ROUND(I274*H274,2)</f>
        <v>0</v>
      </c>
      <c r="K274" s="240" t="s">
        <v>146</v>
      </c>
      <c r="L274" s="245"/>
      <c r="M274" s="246" t="s">
        <v>23</v>
      </c>
      <c r="N274" s="247" t="s">
        <v>44</v>
      </c>
      <c r="O274" s="42"/>
      <c r="P274" s="202">
        <f>O274*H274</f>
        <v>0</v>
      </c>
      <c r="Q274" s="202">
        <v>2.5899999999999999E-2</v>
      </c>
      <c r="R274" s="202">
        <f>Q274*H274</f>
        <v>5.1799999999999999E-2</v>
      </c>
      <c r="S274" s="202">
        <v>0</v>
      </c>
      <c r="T274" s="203">
        <f>S274*H274</f>
        <v>0</v>
      </c>
      <c r="AR274" s="24" t="s">
        <v>191</v>
      </c>
      <c r="AT274" s="24" t="s">
        <v>494</v>
      </c>
      <c r="AU274" s="24" t="s">
        <v>82</v>
      </c>
      <c r="AY274" s="24" t="s">
        <v>140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24" t="s">
        <v>80</v>
      </c>
      <c r="BK274" s="204">
        <f>ROUND(I274*H274,2)</f>
        <v>0</v>
      </c>
      <c r="BL274" s="24" t="s">
        <v>147</v>
      </c>
      <c r="BM274" s="24" t="s">
        <v>1363</v>
      </c>
    </row>
    <row r="275" spans="2:65" s="1" customFormat="1" ht="27">
      <c r="B275" s="41"/>
      <c r="C275" s="63"/>
      <c r="D275" s="207" t="s">
        <v>549</v>
      </c>
      <c r="E275" s="63"/>
      <c r="F275" s="248" t="s">
        <v>1352</v>
      </c>
      <c r="G275" s="63"/>
      <c r="H275" s="63"/>
      <c r="I275" s="164"/>
      <c r="J275" s="63"/>
      <c r="K275" s="63"/>
      <c r="L275" s="61"/>
      <c r="M275" s="249"/>
      <c r="N275" s="42"/>
      <c r="O275" s="42"/>
      <c r="P275" s="42"/>
      <c r="Q275" s="42"/>
      <c r="R275" s="42"/>
      <c r="S275" s="42"/>
      <c r="T275" s="78"/>
      <c r="AT275" s="24" t="s">
        <v>549</v>
      </c>
      <c r="AU275" s="24" t="s">
        <v>82</v>
      </c>
    </row>
    <row r="276" spans="2:65" s="1" customFormat="1" ht="16.5" customHeight="1">
      <c r="B276" s="41"/>
      <c r="C276" s="238" t="s">
        <v>620</v>
      </c>
      <c r="D276" s="238" t="s">
        <v>494</v>
      </c>
      <c r="E276" s="239" t="s">
        <v>1364</v>
      </c>
      <c r="F276" s="240" t="s">
        <v>1365</v>
      </c>
      <c r="G276" s="241" t="s">
        <v>613</v>
      </c>
      <c r="H276" s="242">
        <v>1</v>
      </c>
      <c r="I276" s="243"/>
      <c r="J276" s="244">
        <f>ROUND(I276*H276,2)</f>
        <v>0</v>
      </c>
      <c r="K276" s="240" t="s">
        <v>146</v>
      </c>
      <c r="L276" s="245"/>
      <c r="M276" s="246" t="s">
        <v>23</v>
      </c>
      <c r="N276" s="247" t="s">
        <v>44</v>
      </c>
      <c r="O276" s="42"/>
      <c r="P276" s="202">
        <f>O276*H276</f>
        <v>0</v>
      </c>
      <c r="Q276" s="202">
        <v>1.06E-2</v>
      </c>
      <c r="R276" s="202">
        <f>Q276*H276</f>
        <v>1.06E-2</v>
      </c>
      <c r="S276" s="202">
        <v>0</v>
      </c>
      <c r="T276" s="203">
        <f>S276*H276</f>
        <v>0</v>
      </c>
      <c r="AR276" s="24" t="s">
        <v>191</v>
      </c>
      <c r="AT276" s="24" t="s">
        <v>494</v>
      </c>
      <c r="AU276" s="24" t="s">
        <v>82</v>
      </c>
      <c r="AY276" s="24" t="s">
        <v>140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24" t="s">
        <v>80</v>
      </c>
      <c r="BK276" s="204">
        <f>ROUND(I276*H276,2)</f>
        <v>0</v>
      </c>
      <c r="BL276" s="24" t="s">
        <v>147</v>
      </c>
      <c r="BM276" s="24" t="s">
        <v>1366</v>
      </c>
    </row>
    <row r="277" spans="2:65" s="1" customFormat="1" ht="27">
      <c r="B277" s="41"/>
      <c r="C277" s="63"/>
      <c r="D277" s="207" t="s">
        <v>549</v>
      </c>
      <c r="E277" s="63"/>
      <c r="F277" s="248" t="s">
        <v>1352</v>
      </c>
      <c r="G277" s="63"/>
      <c r="H277" s="63"/>
      <c r="I277" s="164"/>
      <c r="J277" s="63"/>
      <c r="K277" s="63"/>
      <c r="L277" s="61"/>
      <c r="M277" s="249"/>
      <c r="N277" s="42"/>
      <c r="O277" s="42"/>
      <c r="P277" s="42"/>
      <c r="Q277" s="42"/>
      <c r="R277" s="42"/>
      <c r="S277" s="42"/>
      <c r="T277" s="78"/>
      <c r="AT277" s="24" t="s">
        <v>549</v>
      </c>
      <c r="AU277" s="24" t="s">
        <v>82</v>
      </c>
    </row>
    <row r="278" spans="2:65" s="1" customFormat="1" ht="16.5" customHeight="1">
      <c r="B278" s="41"/>
      <c r="C278" s="238" t="s">
        <v>624</v>
      </c>
      <c r="D278" s="238" t="s">
        <v>494</v>
      </c>
      <c r="E278" s="239" t="s">
        <v>1367</v>
      </c>
      <c r="F278" s="240" t="s">
        <v>1368</v>
      </c>
      <c r="G278" s="241" t="s">
        <v>613</v>
      </c>
      <c r="H278" s="242">
        <v>2</v>
      </c>
      <c r="I278" s="243"/>
      <c r="J278" s="244">
        <f>ROUND(I278*H278,2)</f>
        <v>0</v>
      </c>
      <c r="K278" s="240" t="s">
        <v>146</v>
      </c>
      <c r="L278" s="245"/>
      <c r="M278" s="246" t="s">
        <v>23</v>
      </c>
      <c r="N278" s="247" t="s">
        <v>44</v>
      </c>
      <c r="O278" s="42"/>
      <c r="P278" s="202">
        <f>O278*H278</f>
        <v>0</v>
      </c>
      <c r="Q278" s="202">
        <v>1.12E-2</v>
      </c>
      <c r="R278" s="202">
        <f>Q278*H278</f>
        <v>2.24E-2</v>
      </c>
      <c r="S278" s="202">
        <v>0</v>
      </c>
      <c r="T278" s="203">
        <f>S278*H278</f>
        <v>0</v>
      </c>
      <c r="AR278" s="24" t="s">
        <v>191</v>
      </c>
      <c r="AT278" s="24" t="s">
        <v>494</v>
      </c>
      <c r="AU278" s="24" t="s">
        <v>82</v>
      </c>
      <c r="AY278" s="24" t="s">
        <v>140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24" t="s">
        <v>80</v>
      </c>
      <c r="BK278" s="204">
        <f>ROUND(I278*H278,2)</f>
        <v>0</v>
      </c>
      <c r="BL278" s="24" t="s">
        <v>147</v>
      </c>
      <c r="BM278" s="24" t="s">
        <v>1369</v>
      </c>
    </row>
    <row r="279" spans="2:65" s="1" customFormat="1" ht="27">
      <c r="B279" s="41"/>
      <c r="C279" s="63"/>
      <c r="D279" s="207" t="s">
        <v>549</v>
      </c>
      <c r="E279" s="63"/>
      <c r="F279" s="248" t="s">
        <v>1352</v>
      </c>
      <c r="G279" s="63"/>
      <c r="H279" s="63"/>
      <c r="I279" s="164"/>
      <c r="J279" s="63"/>
      <c r="K279" s="63"/>
      <c r="L279" s="61"/>
      <c r="M279" s="249"/>
      <c r="N279" s="42"/>
      <c r="O279" s="42"/>
      <c r="P279" s="42"/>
      <c r="Q279" s="42"/>
      <c r="R279" s="42"/>
      <c r="S279" s="42"/>
      <c r="T279" s="78"/>
      <c r="AT279" s="24" t="s">
        <v>549</v>
      </c>
      <c r="AU279" s="24" t="s">
        <v>82</v>
      </c>
    </row>
    <row r="280" spans="2:65" s="1" customFormat="1" ht="38.25" customHeight="1">
      <c r="B280" s="41"/>
      <c r="C280" s="193" t="s">
        <v>628</v>
      </c>
      <c r="D280" s="193" t="s">
        <v>142</v>
      </c>
      <c r="E280" s="194" t="s">
        <v>1370</v>
      </c>
      <c r="F280" s="195" t="s">
        <v>1371</v>
      </c>
      <c r="G280" s="196" t="s">
        <v>613</v>
      </c>
      <c r="H280" s="197">
        <v>1</v>
      </c>
      <c r="I280" s="198"/>
      <c r="J280" s="199">
        <f>ROUND(I280*H280,2)</f>
        <v>0</v>
      </c>
      <c r="K280" s="195" t="s">
        <v>146</v>
      </c>
      <c r="L280" s="61"/>
      <c r="M280" s="200" t="s">
        <v>23</v>
      </c>
      <c r="N280" s="201" t="s">
        <v>44</v>
      </c>
      <c r="O280" s="42"/>
      <c r="P280" s="202">
        <f>O280*H280</f>
        <v>0</v>
      </c>
      <c r="Q280" s="202">
        <v>1.0200000000000001E-3</v>
      </c>
      <c r="R280" s="202">
        <f>Q280*H280</f>
        <v>1.0200000000000001E-3</v>
      </c>
      <c r="S280" s="202">
        <v>0</v>
      </c>
      <c r="T280" s="203">
        <f>S280*H280</f>
        <v>0</v>
      </c>
      <c r="AR280" s="24" t="s">
        <v>147</v>
      </c>
      <c r="AT280" s="24" t="s">
        <v>142</v>
      </c>
      <c r="AU280" s="24" t="s">
        <v>82</v>
      </c>
      <c r="AY280" s="24" t="s">
        <v>140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24" t="s">
        <v>80</v>
      </c>
      <c r="BK280" s="204">
        <f>ROUND(I280*H280,2)</f>
        <v>0</v>
      </c>
      <c r="BL280" s="24" t="s">
        <v>147</v>
      </c>
      <c r="BM280" s="24" t="s">
        <v>1372</v>
      </c>
    </row>
    <row r="281" spans="2:65" s="1" customFormat="1" ht="27">
      <c r="B281" s="41"/>
      <c r="C281" s="63"/>
      <c r="D281" s="207" t="s">
        <v>549</v>
      </c>
      <c r="E281" s="63"/>
      <c r="F281" s="248" t="s">
        <v>1352</v>
      </c>
      <c r="G281" s="63"/>
      <c r="H281" s="63"/>
      <c r="I281" s="164"/>
      <c r="J281" s="63"/>
      <c r="K281" s="63"/>
      <c r="L281" s="61"/>
      <c r="M281" s="249"/>
      <c r="N281" s="42"/>
      <c r="O281" s="42"/>
      <c r="P281" s="42"/>
      <c r="Q281" s="42"/>
      <c r="R281" s="42"/>
      <c r="S281" s="42"/>
      <c r="T281" s="78"/>
      <c r="AT281" s="24" t="s">
        <v>549</v>
      </c>
      <c r="AU281" s="24" t="s">
        <v>82</v>
      </c>
    </row>
    <row r="282" spans="2:65" s="1" customFormat="1" ht="16.5" customHeight="1">
      <c r="B282" s="41"/>
      <c r="C282" s="238" t="s">
        <v>632</v>
      </c>
      <c r="D282" s="238" t="s">
        <v>494</v>
      </c>
      <c r="E282" s="239" t="s">
        <v>1373</v>
      </c>
      <c r="F282" s="240" t="s">
        <v>1374</v>
      </c>
      <c r="G282" s="241" t="s">
        <v>613</v>
      </c>
      <c r="H282" s="242">
        <v>1</v>
      </c>
      <c r="I282" s="243"/>
      <c r="J282" s="244">
        <f>ROUND(I282*H282,2)</f>
        <v>0</v>
      </c>
      <c r="K282" s="240" t="s">
        <v>146</v>
      </c>
      <c r="L282" s="245"/>
      <c r="M282" s="246" t="s">
        <v>23</v>
      </c>
      <c r="N282" s="247" t="s">
        <v>44</v>
      </c>
      <c r="O282" s="42"/>
      <c r="P282" s="202">
        <f>O282*H282</f>
        <v>0</v>
      </c>
      <c r="Q282" s="202">
        <v>1.49E-2</v>
      </c>
      <c r="R282" s="202">
        <f>Q282*H282</f>
        <v>1.49E-2</v>
      </c>
      <c r="S282" s="202">
        <v>0</v>
      </c>
      <c r="T282" s="203">
        <f>S282*H282</f>
        <v>0</v>
      </c>
      <c r="AR282" s="24" t="s">
        <v>191</v>
      </c>
      <c r="AT282" s="24" t="s">
        <v>494</v>
      </c>
      <c r="AU282" s="24" t="s">
        <v>82</v>
      </c>
      <c r="AY282" s="24" t="s">
        <v>140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24" t="s">
        <v>80</v>
      </c>
      <c r="BK282" s="204">
        <f>ROUND(I282*H282,2)</f>
        <v>0</v>
      </c>
      <c r="BL282" s="24" t="s">
        <v>147</v>
      </c>
      <c r="BM282" s="24" t="s">
        <v>1375</v>
      </c>
    </row>
    <row r="283" spans="2:65" s="1" customFormat="1" ht="27">
      <c r="B283" s="41"/>
      <c r="C283" s="63"/>
      <c r="D283" s="207" t="s">
        <v>549</v>
      </c>
      <c r="E283" s="63"/>
      <c r="F283" s="248" t="s">
        <v>1352</v>
      </c>
      <c r="G283" s="63"/>
      <c r="H283" s="63"/>
      <c r="I283" s="164"/>
      <c r="J283" s="63"/>
      <c r="K283" s="63"/>
      <c r="L283" s="61"/>
      <c r="M283" s="249"/>
      <c r="N283" s="42"/>
      <c r="O283" s="42"/>
      <c r="P283" s="42"/>
      <c r="Q283" s="42"/>
      <c r="R283" s="42"/>
      <c r="S283" s="42"/>
      <c r="T283" s="78"/>
      <c r="AT283" s="24" t="s">
        <v>549</v>
      </c>
      <c r="AU283" s="24" t="s">
        <v>82</v>
      </c>
    </row>
    <row r="284" spans="2:65" s="12" customFormat="1" ht="13.5">
      <c r="B284" s="216"/>
      <c r="C284" s="217"/>
      <c r="D284" s="207" t="s">
        <v>149</v>
      </c>
      <c r="E284" s="218" t="s">
        <v>23</v>
      </c>
      <c r="F284" s="219" t="s">
        <v>80</v>
      </c>
      <c r="G284" s="217"/>
      <c r="H284" s="220">
        <v>1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149</v>
      </c>
      <c r="AU284" s="226" t="s">
        <v>82</v>
      </c>
      <c r="AV284" s="12" t="s">
        <v>82</v>
      </c>
      <c r="AW284" s="12" t="s">
        <v>36</v>
      </c>
      <c r="AX284" s="12" t="s">
        <v>80</v>
      </c>
      <c r="AY284" s="226" t="s">
        <v>140</v>
      </c>
    </row>
    <row r="285" spans="2:65" s="1" customFormat="1" ht="25.5" customHeight="1">
      <c r="B285" s="41"/>
      <c r="C285" s="193" t="s">
        <v>636</v>
      </c>
      <c r="D285" s="193" t="s">
        <v>142</v>
      </c>
      <c r="E285" s="194" t="s">
        <v>1376</v>
      </c>
      <c r="F285" s="195" t="s">
        <v>1377</v>
      </c>
      <c r="G285" s="196" t="s">
        <v>199</v>
      </c>
      <c r="H285" s="197">
        <v>395.5</v>
      </c>
      <c r="I285" s="198"/>
      <c r="J285" s="199">
        <f>ROUND(I285*H285,2)</f>
        <v>0</v>
      </c>
      <c r="K285" s="195" t="s">
        <v>23</v>
      </c>
      <c r="L285" s="61"/>
      <c r="M285" s="200" t="s">
        <v>23</v>
      </c>
      <c r="N285" s="201" t="s">
        <v>44</v>
      </c>
      <c r="O285" s="42"/>
      <c r="P285" s="202">
        <f>O285*H285</f>
        <v>0</v>
      </c>
      <c r="Q285" s="202">
        <v>0</v>
      </c>
      <c r="R285" s="202">
        <f>Q285*H285</f>
        <v>0</v>
      </c>
      <c r="S285" s="202">
        <v>0</v>
      </c>
      <c r="T285" s="203">
        <f>S285*H285</f>
        <v>0</v>
      </c>
      <c r="AR285" s="24" t="s">
        <v>147</v>
      </c>
      <c r="AT285" s="24" t="s">
        <v>142</v>
      </c>
      <c r="AU285" s="24" t="s">
        <v>82</v>
      </c>
      <c r="AY285" s="24" t="s">
        <v>140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24" t="s">
        <v>80</v>
      </c>
      <c r="BK285" s="204">
        <f>ROUND(I285*H285,2)</f>
        <v>0</v>
      </c>
      <c r="BL285" s="24" t="s">
        <v>147</v>
      </c>
      <c r="BM285" s="24" t="s">
        <v>1378</v>
      </c>
    </row>
    <row r="286" spans="2:65" s="1" customFormat="1" ht="27">
      <c r="B286" s="41"/>
      <c r="C286" s="63"/>
      <c r="D286" s="207" t="s">
        <v>549</v>
      </c>
      <c r="E286" s="63"/>
      <c r="F286" s="248" t="s">
        <v>1352</v>
      </c>
      <c r="G286" s="63"/>
      <c r="H286" s="63"/>
      <c r="I286" s="164"/>
      <c r="J286" s="63"/>
      <c r="K286" s="63"/>
      <c r="L286" s="61"/>
      <c r="M286" s="249"/>
      <c r="N286" s="42"/>
      <c r="O286" s="42"/>
      <c r="P286" s="42"/>
      <c r="Q286" s="42"/>
      <c r="R286" s="42"/>
      <c r="S286" s="42"/>
      <c r="T286" s="78"/>
      <c r="AT286" s="24" t="s">
        <v>549</v>
      </c>
      <c r="AU286" s="24" t="s">
        <v>82</v>
      </c>
    </row>
    <row r="287" spans="2:65" s="1" customFormat="1" ht="16.5" customHeight="1">
      <c r="B287" s="41"/>
      <c r="C287" s="238" t="s">
        <v>640</v>
      </c>
      <c r="D287" s="238" t="s">
        <v>494</v>
      </c>
      <c r="E287" s="239" t="s">
        <v>1379</v>
      </c>
      <c r="F287" s="240" t="s">
        <v>1380</v>
      </c>
      <c r="G287" s="241" t="s">
        <v>199</v>
      </c>
      <c r="H287" s="242">
        <v>395.5</v>
      </c>
      <c r="I287" s="243"/>
      <c r="J287" s="244">
        <f>ROUND(I287*H287,2)</f>
        <v>0</v>
      </c>
      <c r="K287" s="240" t="s">
        <v>146</v>
      </c>
      <c r="L287" s="245"/>
      <c r="M287" s="246" t="s">
        <v>23</v>
      </c>
      <c r="N287" s="247" t="s">
        <v>44</v>
      </c>
      <c r="O287" s="42"/>
      <c r="P287" s="202">
        <f>O287*H287</f>
        <v>0</v>
      </c>
      <c r="Q287" s="202">
        <v>1.47E-3</v>
      </c>
      <c r="R287" s="202">
        <f>Q287*H287</f>
        <v>0.58138499999999993</v>
      </c>
      <c r="S287" s="202">
        <v>0</v>
      </c>
      <c r="T287" s="203">
        <f>S287*H287</f>
        <v>0</v>
      </c>
      <c r="AR287" s="24" t="s">
        <v>191</v>
      </c>
      <c r="AT287" s="24" t="s">
        <v>494</v>
      </c>
      <c r="AU287" s="24" t="s">
        <v>82</v>
      </c>
      <c r="AY287" s="24" t="s">
        <v>140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24" t="s">
        <v>80</v>
      </c>
      <c r="BK287" s="204">
        <f>ROUND(I287*H287,2)</f>
        <v>0</v>
      </c>
      <c r="BL287" s="24" t="s">
        <v>147</v>
      </c>
      <c r="BM287" s="24" t="s">
        <v>1381</v>
      </c>
    </row>
    <row r="288" spans="2:65" s="1" customFormat="1" ht="27">
      <c r="B288" s="41"/>
      <c r="C288" s="63"/>
      <c r="D288" s="207" t="s">
        <v>549</v>
      </c>
      <c r="E288" s="63"/>
      <c r="F288" s="248" t="s">
        <v>1352</v>
      </c>
      <c r="G288" s="63"/>
      <c r="H288" s="63"/>
      <c r="I288" s="164"/>
      <c r="J288" s="63"/>
      <c r="K288" s="63"/>
      <c r="L288" s="61"/>
      <c r="M288" s="249"/>
      <c r="N288" s="42"/>
      <c r="O288" s="42"/>
      <c r="P288" s="42"/>
      <c r="Q288" s="42"/>
      <c r="R288" s="42"/>
      <c r="S288" s="42"/>
      <c r="T288" s="78"/>
      <c r="AT288" s="24" t="s">
        <v>549</v>
      </c>
      <c r="AU288" s="24" t="s">
        <v>82</v>
      </c>
    </row>
    <row r="289" spans="2:65" s="1" customFormat="1" ht="38.25" customHeight="1">
      <c r="B289" s="41"/>
      <c r="C289" s="193" t="s">
        <v>644</v>
      </c>
      <c r="D289" s="193" t="s">
        <v>142</v>
      </c>
      <c r="E289" s="194" t="s">
        <v>1382</v>
      </c>
      <c r="F289" s="195" t="s">
        <v>1383</v>
      </c>
      <c r="G289" s="196" t="s">
        <v>613</v>
      </c>
      <c r="H289" s="197">
        <v>4</v>
      </c>
      <c r="I289" s="198"/>
      <c r="J289" s="199">
        <f>ROUND(I289*H289,2)</f>
        <v>0</v>
      </c>
      <c r="K289" s="195" t="s">
        <v>23</v>
      </c>
      <c r="L289" s="61"/>
      <c r="M289" s="200" t="s">
        <v>23</v>
      </c>
      <c r="N289" s="201" t="s">
        <v>44</v>
      </c>
      <c r="O289" s="42"/>
      <c r="P289" s="202">
        <f>O289*H289</f>
        <v>0</v>
      </c>
      <c r="Q289" s="202">
        <v>0</v>
      </c>
      <c r="R289" s="202">
        <f>Q289*H289</f>
        <v>0</v>
      </c>
      <c r="S289" s="202">
        <v>0</v>
      </c>
      <c r="T289" s="203">
        <f>S289*H289</f>
        <v>0</v>
      </c>
      <c r="AR289" s="24" t="s">
        <v>147</v>
      </c>
      <c r="AT289" s="24" t="s">
        <v>142</v>
      </c>
      <c r="AU289" s="24" t="s">
        <v>82</v>
      </c>
      <c r="AY289" s="24" t="s">
        <v>140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24" t="s">
        <v>80</v>
      </c>
      <c r="BK289" s="204">
        <f>ROUND(I289*H289,2)</f>
        <v>0</v>
      </c>
      <c r="BL289" s="24" t="s">
        <v>147</v>
      </c>
      <c r="BM289" s="24" t="s">
        <v>1384</v>
      </c>
    </row>
    <row r="290" spans="2:65" s="1" customFormat="1" ht="16.5" customHeight="1">
      <c r="B290" s="41"/>
      <c r="C290" s="238" t="s">
        <v>648</v>
      </c>
      <c r="D290" s="238" t="s">
        <v>494</v>
      </c>
      <c r="E290" s="239" t="s">
        <v>1385</v>
      </c>
      <c r="F290" s="240" t="s">
        <v>1386</v>
      </c>
      <c r="G290" s="241" t="s">
        <v>613</v>
      </c>
      <c r="H290" s="242">
        <v>2</v>
      </c>
      <c r="I290" s="243"/>
      <c r="J290" s="244">
        <f>ROUND(I290*H290,2)</f>
        <v>0</v>
      </c>
      <c r="K290" s="240" t="s">
        <v>146</v>
      </c>
      <c r="L290" s="245"/>
      <c r="M290" s="246" t="s">
        <v>23</v>
      </c>
      <c r="N290" s="247" t="s">
        <v>44</v>
      </c>
      <c r="O290" s="42"/>
      <c r="P290" s="202">
        <f>O290*H290</f>
        <v>0</v>
      </c>
      <c r="Q290" s="202">
        <v>6.8000000000000005E-4</v>
      </c>
      <c r="R290" s="202">
        <f>Q290*H290</f>
        <v>1.3600000000000001E-3</v>
      </c>
      <c r="S290" s="202">
        <v>0</v>
      </c>
      <c r="T290" s="203">
        <f>S290*H290</f>
        <v>0</v>
      </c>
      <c r="AR290" s="24" t="s">
        <v>191</v>
      </c>
      <c r="AT290" s="24" t="s">
        <v>494</v>
      </c>
      <c r="AU290" s="24" t="s">
        <v>82</v>
      </c>
      <c r="AY290" s="24" t="s">
        <v>140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24" t="s">
        <v>80</v>
      </c>
      <c r="BK290" s="204">
        <f>ROUND(I290*H290,2)</f>
        <v>0</v>
      </c>
      <c r="BL290" s="24" t="s">
        <v>147</v>
      </c>
      <c r="BM290" s="24" t="s">
        <v>1387</v>
      </c>
    </row>
    <row r="291" spans="2:65" s="1" customFormat="1" ht="27">
      <c r="B291" s="41"/>
      <c r="C291" s="63"/>
      <c r="D291" s="207" t="s">
        <v>549</v>
      </c>
      <c r="E291" s="63"/>
      <c r="F291" s="248" t="s">
        <v>1352</v>
      </c>
      <c r="G291" s="63"/>
      <c r="H291" s="63"/>
      <c r="I291" s="164"/>
      <c r="J291" s="63"/>
      <c r="K291" s="63"/>
      <c r="L291" s="61"/>
      <c r="M291" s="249"/>
      <c r="N291" s="42"/>
      <c r="O291" s="42"/>
      <c r="P291" s="42"/>
      <c r="Q291" s="42"/>
      <c r="R291" s="42"/>
      <c r="S291" s="42"/>
      <c r="T291" s="78"/>
      <c r="AT291" s="24" t="s">
        <v>549</v>
      </c>
      <c r="AU291" s="24" t="s">
        <v>82</v>
      </c>
    </row>
    <row r="292" spans="2:65" s="1" customFormat="1" ht="16.5" customHeight="1">
      <c r="B292" s="41"/>
      <c r="C292" s="238" t="s">
        <v>652</v>
      </c>
      <c r="D292" s="238" t="s">
        <v>494</v>
      </c>
      <c r="E292" s="239" t="s">
        <v>1388</v>
      </c>
      <c r="F292" s="240" t="s">
        <v>1350</v>
      </c>
      <c r="G292" s="241" t="s">
        <v>613</v>
      </c>
      <c r="H292" s="242">
        <v>2</v>
      </c>
      <c r="I292" s="243"/>
      <c r="J292" s="244">
        <f>ROUND(I292*H292,2)</f>
        <v>0</v>
      </c>
      <c r="K292" s="240" t="s">
        <v>23</v>
      </c>
      <c r="L292" s="245"/>
      <c r="M292" s="246" t="s">
        <v>23</v>
      </c>
      <c r="N292" s="247" t="s">
        <v>44</v>
      </c>
      <c r="O292" s="42"/>
      <c r="P292" s="202">
        <f>O292*H292</f>
        <v>0</v>
      </c>
      <c r="Q292" s="202">
        <v>6.8000000000000005E-4</v>
      </c>
      <c r="R292" s="202">
        <f>Q292*H292</f>
        <v>1.3600000000000001E-3</v>
      </c>
      <c r="S292" s="202">
        <v>0</v>
      </c>
      <c r="T292" s="203">
        <f>S292*H292</f>
        <v>0</v>
      </c>
      <c r="AR292" s="24" t="s">
        <v>191</v>
      </c>
      <c r="AT292" s="24" t="s">
        <v>494</v>
      </c>
      <c r="AU292" s="24" t="s">
        <v>82</v>
      </c>
      <c r="AY292" s="24" t="s">
        <v>140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24" t="s">
        <v>80</v>
      </c>
      <c r="BK292" s="204">
        <f>ROUND(I292*H292,2)</f>
        <v>0</v>
      </c>
      <c r="BL292" s="24" t="s">
        <v>147</v>
      </c>
      <c r="BM292" s="24" t="s">
        <v>1389</v>
      </c>
    </row>
    <row r="293" spans="2:65" s="1" customFormat="1" ht="27">
      <c r="B293" s="41"/>
      <c r="C293" s="63"/>
      <c r="D293" s="207" t="s">
        <v>549</v>
      </c>
      <c r="E293" s="63"/>
      <c r="F293" s="248" t="s">
        <v>1352</v>
      </c>
      <c r="G293" s="63"/>
      <c r="H293" s="63"/>
      <c r="I293" s="164"/>
      <c r="J293" s="63"/>
      <c r="K293" s="63"/>
      <c r="L293" s="61"/>
      <c r="M293" s="249"/>
      <c r="N293" s="42"/>
      <c r="O293" s="42"/>
      <c r="P293" s="42"/>
      <c r="Q293" s="42"/>
      <c r="R293" s="42"/>
      <c r="S293" s="42"/>
      <c r="T293" s="78"/>
      <c r="AT293" s="24" t="s">
        <v>549</v>
      </c>
      <c r="AU293" s="24" t="s">
        <v>82</v>
      </c>
    </row>
    <row r="294" spans="2:65" s="1" customFormat="1" ht="38.25" customHeight="1">
      <c r="B294" s="41"/>
      <c r="C294" s="193" t="s">
        <v>657</v>
      </c>
      <c r="D294" s="193" t="s">
        <v>142</v>
      </c>
      <c r="E294" s="194" t="s">
        <v>1390</v>
      </c>
      <c r="F294" s="195" t="s">
        <v>1391</v>
      </c>
      <c r="G294" s="196" t="s">
        <v>613</v>
      </c>
      <c r="H294" s="197">
        <v>2</v>
      </c>
      <c r="I294" s="198"/>
      <c r="J294" s="199">
        <f>ROUND(I294*H294,2)</f>
        <v>0</v>
      </c>
      <c r="K294" s="195" t="s">
        <v>146</v>
      </c>
      <c r="L294" s="61"/>
      <c r="M294" s="200" t="s">
        <v>23</v>
      </c>
      <c r="N294" s="201" t="s">
        <v>44</v>
      </c>
      <c r="O294" s="42"/>
      <c r="P294" s="202">
        <f>O294*H294</f>
        <v>0</v>
      </c>
      <c r="Q294" s="202">
        <v>8.5999999999999998E-4</v>
      </c>
      <c r="R294" s="202">
        <f>Q294*H294</f>
        <v>1.72E-3</v>
      </c>
      <c r="S294" s="202">
        <v>0</v>
      </c>
      <c r="T294" s="203">
        <f>S294*H294</f>
        <v>0</v>
      </c>
      <c r="AR294" s="24" t="s">
        <v>147</v>
      </c>
      <c r="AT294" s="24" t="s">
        <v>142</v>
      </c>
      <c r="AU294" s="24" t="s">
        <v>82</v>
      </c>
      <c r="AY294" s="24" t="s">
        <v>140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24" t="s">
        <v>80</v>
      </c>
      <c r="BK294" s="204">
        <f>ROUND(I294*H294,2)</f>
        <v>0</v>
      </c>
      <c r="BL294" s="24" t="s">
        <v>147</v>
      </c>
      <c r="BM294" s="24" t="s">
        <v>1392</v>
      </c>
    </row>
    <row r="295" spans="2:65" s="1" customFormat="1" ht="16.5" customHeight="1">
      <c r="B295" s="41"/>
      <c r="C295" s="238" t="s">
        <v>662</v>
      </c>
      <c r="D295" s="238" t="s">
        <v>494</v>
      </c>
      <c r="E295" s="239" t="s">
        <v>700</v>
      </c>
      <c r="F295" s="240" t="s">
        <v>1393</v>
      </c>
      <c r="G295" s="241" t="s">
        <v>613</v>
      </c>
      <c r="H295" s="242">
        <v>2</v>
      </c>
      <c r="I295" s="243"/>
      <c r="J295" s="244">
        <f>ROUND(I295*H295,2)</f>
        <v>0</v>
      </c>
      <c r="K295" s="240" t="s">
        <v>23</v>
      </c>
      <c r="L295" s="245"/>
      <c r="M295" s="246" t="s">
        <v>23</v>
      </c>
      <c r="N295" s="247" t="s">
        <v>44</v>
      </c>
      <c r="O295" s="42"/>
      <c r="P295" s="202">
        <f>O295*H295</f>
        <v>0</v>
      </c>
      <c r="Q295" s="202">
        <v>1.5100000000000001E-2</v>
      </c>
      <c r="R295" s="202">
        <f>Q295*H295</f>
        <v>3.0200000000000001E-2</v>
      </c>
      <c r="S295" s="202">
        <v>0</v>
      </c>
      <c r="T295" s="203">
        <f>S295*H295</f>
        <v>0</v>
      </c>
      <c r="AR295" s="24" t="s">
        <v>191</v>
      </c>
      <c r="AT295" s="24" t="s">
        <v>494</v>
      </c>
      <c r="AU295" s="24" t="s">
        <v>82</v>
      </c>
      <c r="AY295" s="24" t="s">
        <v>140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24" t="s">
        <v>80</v>
      </c>
      <c r="BK295" s="204">
        <f>ROUND(I295*H295,2)</f>
        <v>0</v>
      </c>
      <c r="BL295" s="24" t="s">
        <v>147</v>
      </c>
      <c r="BM295" s="24" t="s">
        <v>1394</v>
      </c>
    </row>
    <row r="296" spans="2:65" s="1" customFormat="1" ht="27">
      <c r="B296" s="41"/>
      <c r="C296" s="63"/>
      <c r="D296" s="207" t="s">
        <v>549</v>
      </c>
      <c r="E296" s="63"/>
      <c r="F296" s="248" t="s">
        <v>1352</v>
      </c>
      <c r="G296" s="63"/>
      <c r="H296" s="63"/>
      <c r="I296" s="164"/>
      <c r="J296" s="63"/>
      <c r="K296" s="63"/>
      <c r="L296" s="61"/>
      <c r="M296" s="249"/>
      <c r="N296" s="42"/>
      <c r="O296" s="42"/>
      <c r="P296" s="42"/>
      <c r="Q296" s="42"/>
      <c r="R296" s="42"/>
      <c r="S296" s="42"/>
      <c r="T296" s="78"/>
      <c r="AT296" s="24" t="s">
        <v>549</v>
      </c>
      <c r="AU296" s="24" t="s">
        <v>82</v>
      </c>
    </row>
    <row r="297" spans="2:65" s="1" customFormat="1" ht="16.5" customHeight="1">
      <c r="B297" s="41"/>
      <c r="C297" s="238" t="s">
        <v>666</v>
      </c>
      <c r="D297" s="238" t="s">
        <v>494</v>
      </c>
      <c r="E297" s="239" t="s">
        <v>1395</v>
      </c>
      <c r="F297" s="240" t="s">
        <v>1396</v>
      </c>
      <c r="G297" s="241" t="s">
        <v>613</v>
      </c>
      <c r="H297" s="242">
        <v>3</v>
      </c>
      <c r="I297" s="243"/>
      <c r="J297" s="244">
        <f>ROUND(I297*H297,2)</f>
        <v>0</v>
      </c>
      <c r="K297" s="240" t="s">
        <v>146</v>
      </c>
      <c r="L297" s="245"/>
      <c r="M297" s="246" t="s">
        <v>23</v>
      </c>
      <c r="N297" s="247" t="s">
        <v>44</v>
      </c>
      <c r="O297" s="42"/>
      <c r="P297" s="202">
        <f>O297*H297</f>
        <v>0</v>
      </c>
      <c r="Q297" s="202">
        <v>3.5000000000000001E-3</v>
      </c>
      <c r="R297" s="202">
        <f>Q297*H297</f>
        <v>1.0500000000000001E-2</v>
      </c>
      <c r="S297" s="202">
        <v>0</v>
      </c>
      <c r="T297" s="203">
        <f>S297*H297</f>
        <v>0</v>
      </c>
      <c r="AR297" s="24" t="s">
        <v>191</v>
      </c>
      <c r="AT297" s="24" t="s">
        <v>494</v>
      </c>
      <c r="AU297" s="24" t="s">
        <v>82</v>
      </c>
      <c r="AY297" s="24" t="s">
        <v>140</v>
      </c>
      <c r="BE297" s="204">
        <f>IF(N297="základní",J297,0)</f>
        <v>0</v>
      </c>
      <c r="BF297" s="204">
        <f>IF(N297="snížená",J297,0)</f>
        <v>0</v>
      </c>
      <c r="BG297" s="204">
        <f>IF(N297="zákl. přenesená",J297,0)</f>
        <v>0</v>
      </c>
      <c r="BH297" s="204">
        <f>IF(N297="sníž. přenesená",J297,0)</f>
        <v>0</v>
      </c>
      <c r="BI297" s="204">
        <f>IF(N297="nulová",J297,0)</f>
        <v>0</v>
      </c>
      <c r="BJ297" s="24" t="s">
        <v>80</v>
      </c>
      <c r="BK297" s="204">
        <f>ROUND(I297*H297,2)</f>
        <v>0</v>
      </c>
      <c r="BL297" s="24" t="s">
        <v>147</v>
      </c>
      <c r="BM297" s="24" t="s">
        <v>1397</v>
      </c>
    </row>
    <row r="298" spans="2:65" s="1" customFormat="1" ht="27">
      <c r="B298" s="41"/>
      <c r="C298" s="63"/>
      <c r="D298" s="207" t="s">
        <v>549</v>
      </c>
      <c r="E298" s="63"/>
      <c r="F298" s="248" t="s">
        <v>1358</v>
      </c>
      <c r="G298" s="63"/>
      <c r="H298" s="63"/>
      <c r="I298" s="164"/>
      <c r="J298" s="63"/>
      <c r="K298" s="63"/>
      <c r="L298" s="61"/>
      <c r="M298" s="249"/>
      <c r="N298" s="42"/>
      <c r="O298" s="42"/>
      <c r="P298" s="42"/>
      <c r="Q298" s="42"/>
      <c r="R298" s="42"/>
      <c r="S298" s="42"/>
      <c r="T298" s="78"/>
      <c r="AT298" s="24" t="s">
        <v>549</v>
      </c>
      <c r="AU298" s="24" t="s">
        <v>82</v>
      </c>
    </row>
    <row r="299" spans="2:65" s="1" customFormat="1" ht="16.5" customHeight="1">
      <c r="B299" s="41"/>
      <c r="C299" s="238" t="s">
        <v>671</v>
      </c>
      <c r="D299" s="238" t="s">
        <v>494</v>
      </c>
      <c r="E299" s="239" t="s">
        <v>1398</v>
      </c>
      <c r="F299" s="240" t="s">
        <v>1399</v>
      </c>
      <c r="G299" s="241" t="s">
        <v>613</v>
      </c>
      <c r="H299" s="242">
        <v>2</v>
      </c>
      <c r="I299" s="243"/>
      <c r="J299" s="244">
        <f>ROUND(I299*H299,2)</f>
        <v>0</v>
      </c>
      <c r="K299" s="240" t="s">
        <v>23</v>
      </c>
      <c r="L299" s="245"/>
      <c r="M299" s="246" t="s">
        <v>23</v>
      </c>
      <c r="N299" s="247" t="s">
        <v>44</v>
      </c>
      <c r="O299" s="42"/>
      <c r="P299" s="202">
        <f>O299*H299</f>
        <v>0</v>
      </c>
      <c r="Q299" s="202">
        <v>4.0000000000000001E-3</v>
      </c>
      <c r="R299" s="202">
        <f>Q299*H299</f>
        <v>8.0000000000000002E-3</v>
      </c>
      <c r="S299" s="202">
        <v>0</v>
      </c>
      <c r="T299" s="203">
        <f>S299*H299</f>
        <v>0</v>
      </c>
      <c r="AR299" s="24" t="s">
        <v>191</v>
      </c>
      <c r="AT299" s="24" t="s">
        <v>494</v>
      </c>
      <c r="AU299" s="24" t="s">
        <v>82</v>
      </c>
      <c r="AY299" s="24" t="s">
        <v>140</v>
      </c>
      <c r="BE299" s="204">
        <f>IF(N299="základní",J299,0)</f>
        <v>0</v>
      </c>
      <c r="BF299" s="204">
        <f>IF(N299="snížená",J299,0)</f>
        <v>0</v>
      </c>
      <c r="BG299" s="204">
        <f>IF(N299="zákl. přenesená",J299,0)</f>
        <v>0</v>
      </c>
      <c r="BH299" s="204">
        <f>IF(N299="sníž. přenesená",J299,0)</f>
        <v>0</v>
      </c>
      <c r="BI299" s="204">
        <f>IF(N299="nulová",J299,0)</f>
        <v>0</v>
      </c>
      <c r="BJ299" s="24" t="s">
        <v>80</v>
      </c>
      <c r="BK299" s="204">
        <f>ROUND(I299*H299,2)</f>
        <v>0</v>
      </c>
      <c r="BL299" s="24" t="s">
        <v>147</v>
      </c>
      <c r="BM299" s="24" t="s">
        <v>1400</v>
      </c>
    </row>
    <row r="300" spans="2:65" s="1" customFormat="1" ht="27">
      <c r="B300" s="41"/>
      <c r="C300" s="63"/>
      <c r="D300" s="207" t="s">
        <v>549</v>
      </c>
      <c r="E300" s="63"/>
      <c r="F300" s="248" t="s">
        <v>1352</v>
      </c>
      <c r="G300" s="63"/>
      <c r="H300" s="63"/>
      <c r="I300" s="164"/>
      <c r="J300" s="63"/>
      <c r="K300" s="63"/>
      <c r="L300" s="61"/>
      <c r="M300" s="249"/>
      <c r="N300" s="42"/>
      <c r="O300" s="42"/>
      <c r="P300" s="42"/>
      <c r="Q300" s="42"/>
      <c r="R300" s="42"/>
      <c r="S300" s="42"/>
      <c r="T300" s="78"/>
      <c r="AT300" s="24" t="s">
        <v>549</v>
      </c>
      <c r="AU300" s="24" t="s">
        <v>82</v>
      </c>
    </row>
    <row r="301" spans="2:65" s="1" customFormat="1" ht="16.5" customHeight="1">
      <c r="B301" s="41"/>
      <c r="C301" s="193" t="s">
        <v>675</v>
      </c>
      <c r="D301" s="193" t="s">
        <v>142</v>
      </c>
      <c r="E301" s="194" t="s">
        <v>1401</v>
      </c>
      <c r="F301" s="195" t="s">
        <v>1402</v>
      </c>
      <c r="G301" s="196" t="s">
        <v>613</v>
      </c>
      <c r="H301" s="197">
        <v>1</v>
      </c>
      <c r="I301" s="198"/>
      <c r="J301" s="199">
        <f>ROUND(I301*H301,2)</f>
        <v>0</v>
      </c>
      <c r="K301" s="195" t="s">
        <v>146</v>
      </c>
      <c r="L301" s="61"/>
      <c r="M301" s="200" t="s">
        <v>23</v>
      </c>
      <c r="N301" s="201" t="s">
        <v>44</v>
      </c>
      <c r="O301" s="42"/>
      <c r="P301" s="202">
        <f>O301*H301</f>
        <v>0</v>
      </c>
      <c r="Q301" s="202">
        <v>3.4000000000000002E-4</v>
      </c>
      <c r="R301" s="202">
        <f>Q301*H301</f>
        <v>3.4000000000000002E-4</v>
      </c>
      <c r="S301" s="202">
        <v>0</v>
      </c>
      <c r="T301" s="203">
        <f>S301*H301</f>
        <v>0</v>
      </c>
      <c r="AR301" s="24" t="s">
        <v>147</v>
      </c>
      <c r="AT301" s="24" t="s">
        <v>142</v>
      </c>
      <c r="AU301" s="24" t="s">
        <v>82</v>
      </c>
      <c r="AY301" s="24" t="s">
        <v>140</v>
      </c>
      <c r="BE301" s="204">
        <f>IF(N301="základní",J301,0)</f>
        <v>0</v>
      </c>
      <c r="BF301" s="204">
        <f>IF(N301="snížená",J301,0)</f>
        <v>0</v>
      </c>
      <c r="BG301" s="204">
        <f>IF(N301="zákl. přenesená",J301,0)</f>
        <v>0</v>
      </c>
      <c r="BH301" s="204">
        <f>IF(N301="sníž. přenesená",J301,0)</f>
        <v>0</v>
      </c>
      <c r="BI301" s="204">
        <f>IF(N301="nulová",J301,0)</f>
        <v>0</v>
      </c>
      <c r="BJ301" s="24" t="s">
        <v>80</v>
      </c>
      <c r="BK301" s="204">
        <f>ROUND(I301*H301,2)</f>
        <v>0</v>
      </c>
      <c r="BL301" s="24" t="s">
        <v>147</v>
      </c>
      <c r="BM301" s="24" t="s">
        <v>1403</v>
      </c>
    </row>
    <row r="302" spans="2:65" s="1" customFormat="1" ht="27">
      <c r="B302" s="41"/>
      <c r="C302" s="63"/>
      <c r="D302" s="207" t="s">
        <v>549</v>
      </c>
      <c r="E302" s="63"/>
      <c r="F302" s="248" t="s">
        <v>1404</v>
      </c>
      <c r="G302" s="63"/>
      <c r="H302" s="63"/>
      <c r="I302" s="164"/>
      <c r="J302" s="63"/>
      <c r="K302" s="63"/>
      <c r="L302" s="61"/>
      <c r="M302" s="249"/>
      <c r="N302" s="42"/>
      <c r="O302" s="42"/>
      <c r="P302" s="42"/>
      <c r="Q302" s="42"/>
      <c r="R302" s="42"/>
      <c r="S302" s="42"/>
      <c r="T302" s="78"/>
      <c r="AT302" s="24" t="s">
        <v>549</v>
      </c>
      <c r="AU302" s="24" t="s">
        <v>82</v>
      </c>
    </row>
    <row r="303" spans="2:65" s="1" customFormat="1" ht="16.5" customHeight="1">
      <c r="B303" s="41"/>
      <c r="C303" s="238" t="s">
        <v>679</v>
      </c>
      <c r="D303" s="238" t="s">
        <v>494</v>
      </c>
      <c r="E303" s="239" t="s">
        <v>1405</v>
      </c>
      <c r="F303" s="240" t="s">
        <v>1406</v>
      </c>
      <c r="G303" s="241" t="s">
        <v>613</v>
      </c>
      <c r="H303" s="242">
        <v>1</v>
      </c>
      <c r="I303" s="243"/>
      <c r="J303" s="244">
        <f>ROUND(I303*H303,2)</f>
        <v>0</v>
      </c>
      <c r="K303" s="240" t="s">
        <v>23</v>
      </c>
      <c r="L303" s="245"/>
      <c r="M303" s="246" t="s">
        <v>23</v>
      </c>
      <c r="N303" s="247" t="s">
        <v>44</v>
      </c>
      <c r="O303" s="42"/>
      <c r="P303" s="202">
        <f>O303*H303</f>
        <v>0</v>
      </c>
      <c r="Q303" s="202">
        <v>4.9000000000000002E-2</v>
      </c>
      <c r="R303" s="202">
        <f>Q303*H303</f>
        <v>4.9000000000000002E-2</v>
      </c>
      <c r="S303" s="202">
        <v>0</v>
      </c>
      <c r="T303" s="203">
        <f>S303*H303</f>
        <v>0</v>
      </c>
      <c r="AR303" s="24" t="s">
        <v>191</v>
      </c>
      <c r="AT303" s="24" t="s">
        <v>494</v>
      </c>
      <c r="AU303" s="24" t="s">
        <v>82</v>
      </c>
      <c r="AY303" s="24" t="s">
        <v>140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24" t="s">
        <v>80</v>
      </c>
      <c r="BK303" s="204">
        <f>ROUND(I303*H303,2)</f>
        <v>0</v>
      </c>
      <c r="BL303" s="24" t="s">
        <v>147</v>
      </c>
      <c r="BM303" s="24" t="s">
        <v>1407</v>
      </c>
    </row>
    <row r="304" spans="2:65" s="1" customFormat="1" ht="27">
      <c r="B304" s="41"/>
      <c r="C304" s="63"/>
      <c r="D304" s="207" t="s">
        <v>549</v>
      </c>
      <c r="E304" s="63"/>
      <c r="F304" s="248" t="s">
        <v>1352</v>
      </c>
      <c r="G304" s="63"/>
      <c r="H304" s="63"/>
      <c r="I304" s="164"/>
      <c r="J304" s="63"/>
      <c r="K304" s="63"/>
      <c r="L304" s="61"/>
      <c r="M304" s="249"/>
      <c r="N304" s="42"/>
      <c r="O304" s="42"/>
      <c r="P304" s="42"/>
      <c r="Q304" s="42"/>
      <c r="R304" s="42"/>
      <c r="S304" s="42"/>
      <c r="T304" s="78"/>
      <c r="AT304" s="24" t="s">
        <v>549</v>
      </c>
      <c r="AU304" s="24" t="s">
        <v>82</v>
      </c>
    </row>
    <row r="305" spans="2:65" s="1" customFormat="1" ht="16.5" customHeight="1">
      <c r="B305" s="41"/>
      <c r="C305" s="193" t="s">
        <v>683</v>
      </c>
      <c r="D305" s="193" t="s">
        <v>142</v>
      </c>
      <c r="E305" s="194" t="s">
        <v>1408</v>
      </c>
      <c r="F305" s="195" t="s">
        <v>1409</v>
      </c>
      <c r="G305" s="196" t="s">
        <v>199</v>
      </c>
      <c r="H305" s="197">
        <v>395.5</v>
      </c>
      <c r="I305" s="198"/>
      <c r="J305" s="199">
        <f>ROUND(I305*H305,2)</f>
        <v>0</v>
      </c>
      <c r="K305" s="195" t="s">
        <v>146</v>
      </c>
      <c r="L305" s="61"/>
      <c r="M305" s="200" t="s">
        <v>23</v>
      </c>
      <c r="N305" s="201" t="s">
        <v>44</v>
      </c>
      <c r="O305" s="42"/>
      <c r="P305" s="202">
        <f>O305*H305</f>
        <v>0</v>
      </c>
      <c r="Q305" s="202">
        <v>0</v>
      </c>
      <c r="R305" s="202">
        <f>Q305*H305</f>
        <v>0</v>
      </c>
      <c r="S305" s="202">
        <v>0</v>
      </c>
      <c r="T305" s="203">
        <f>S305*H305</f>
        <v>0</v>
      </c>
      <c r="AR305" s="24" t="s">
        <v>147</v>
      </c>
      <c r="AT305" s="24" t="s">
        <v>142</v>
      </c>
      <c r="AU305" s="24" t="s">
        <v>82</v>
      </c>
      <c r="AY305" s="24" t="s">
        <v>140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24" t="s">
        <v>80</v>
      </c>
      <c r="BK305" s="204">
        <f>ROUND(I305*H305,2)</f>
        <v>0</v>
      </c>
      <c r="BL305" s="24" t="s">
        <v>147</v>
      </c>
      <c r="BM305" s="24" t="s">
        <v>1410</v>
      </c>
    </row>
    <row r="306" spans="2:65" s="1" customFormat="1" ht="27">
      <c r="B306" s="41"/>
      <c r="C306" s="63"/>
      <c r="D306" s="207" t="s">
        <v>549</v>
      </c>
      <c r="E306" s="63"/>
      <c r="F306" s="248" t="s">
        <v>1411</v>
      </c>
      <c r="G306" s="63"/>
      <c r="H306" s="63"/>
      <c r="I306" s="164"/>
      <c r="J306" s="63"/>
      <c r="K306" s="63"/>
      <c r="L306" s="61"/>
      <c r="M306" s="249"/>
      <c r="N306" s="42"/>
      <c r="O306" s="42"/>
      <c r="P306" s="42"/>
      <c r="Q306" s="42"/>
      <c r="R306" s="42"/>
      <c r="S306" s="42"/>
      <c r="T306" s="78"/>
      <c r="AT306" s="24" t="s">
        <v>549</v>
      </c>
      <c r="AU306" s="24" t="s">
        <v>82</v>
      </c>
    </row>
    <row r="307" spans="2:65" s="1" customFormat="1" ht="16.5" customHeight="1">
      <c r="B307" s="41"/>
      <c r="C307" s="193" t="s">
        <v>687</v>
      </c>
      <c r="D307" s="193" t="s">
        <v>142</v>
      </c>
      <c r="E307" s="194" t="s">
        <v>704</v>
      </c>
      <c r="F307" s="195" t="s">
        <v>705</v>
      </c>
      <c r="G307" s="196" t="s">
        <v>613</v>
      </c>
      <c r="H307" s="197">
        <v>1</v>
      </c>
      <c r="I307" s="198"/>
      <c r="J307" s="199">
        <f>ROUND(I307*H307,2)</f>
        <v>0</v>
      </c>
      <c r="K307" s="195" t="s">
        <v>146</v>
      </c>
      <c r="L307" s="61"/>
      <c r="M307" s="200" t="s">
        <v>23</v>
      </c>
      <c r="N307" s="201" t="s">
        <v>44</v>
      </c>
      <c r="O307" s="42"/>
      <c r="P307" s="202">
        <f>O307*H307</f>
        <v>0</v>
      </c>
      <c r="Q307" s="202">
        <v>0.46009</v>
      </c>
      <c r="R307" s="202">
        <f>Q307*H307</f>
        <v>0.46009</v>
      </c>
      <c r="S307" s="202">
        <v>0</v>
      </c>
      <c r="T307" s="203">
        <f>S307*H307</f>
        <v>0</v>
      </c>
      <c r="AR307" s="24" t="s">
        <v>147</v>
      </c>
      <c r="AT307" s="24" t="s">
        <v>142</v>
      </c>
      <c r="AU307" s="24" t="s">
        <v>82</v>
      </c>
      <c r="AY307" s="24" t="s">
        <v>140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24" t="s">
        <v>80</v>
      </c>
      <c r="BK307" s="204">
        <f>ROUND(I307*H307,2)</f>
        <v>0</v>
      </c>
      <c r="BL307" s="24" t="s">
        <v>147</v>
      </c>
      <c r="BM307" s="24" t="s">
        <v>1412</v>
      </c>
    </row>
    <row r="308" spans="2:65" s="1" customFormat="1" ht="16.5" customHeight="1">
      <c r="B308" s="41"/>
      <c r="C308" s="193" t="s">
        <v>691</v>
      </c>
      <c r="D308" s="193" t="s">
        <v>142</v>
      </c>
      <c r="E308" s="194" t="s">
        <v>717</v>
      </c>
      <c r="F308" s="195" t="s">
        <v>718</v>
      </c>
      <c r="G308" s="196" t="s">
        <v>613</v>
      </c>
      <c r="H308" s="197">
        <v>3</v>
      </c>
      <c r="I308" s="198"/>
      <c r="J308" s="199">
        <f>ROUND(I308*H308,2)</f>
        <v>0</v>
      </c>
      <c r="K308" s="195" t="s">
        <v>757</v>
      </c>
      <c r="L308" s="61"/>
      <c r="M308" s="200" t="s">
        <v>23</v>
      </c>
      <c r="N308" s="201" t="s">
        <v>44</v>
      </c>
      <c r="O308" s="42"/>
      <c r="P308" s="202">
        <f>O308*H308</f>
        <v>0</v>
      </c>
      <c r="Q308" s="202">
        <v>3.5729999999999998E-2</v>
      </c>
      <c r="R308" s="202">
        <f>Q308*H308</f>
        <v>0.10718999999999999</v>
      </c>
      <c r="S308" s="202">
        <v>0</v>
      </c>
      <c r="T308" s="203">
        <f>S308*H308</f>
        <v>0</v>
      </c>
      <c r="AR308" s="24" t="s">
        <v>147</v>
      </c>
      <c r="AT308" s="24" t="s">
        <v>142</v>
      </c>
      <c r="AU308" s="24" t="s">
        <v>82</v>
      </c>
      <c r="AY308" s="24" t="s">
        <v>140</v>
      </c>
      <c r="BE308" s="204">
        <f>IF(N308="základní",J308,0)</f>
        <v>0</v>
      </c>
      <c r="BF308" s="204">
        <f>IF(N308="snížená",J308,0)</f>
        <v>0</v>
      </c>
      <c r="BG308" s="204">
        <f>IF(N308="zákl. přenesená",J308,0)</f>
        <v>0</v>
      </c>
      <c r="BH308" s="204">
        <f>IF(N308="sníž. přenesená",J308,0)</f>
        <v>0</v>
      </c>
      <c r="BI308" s="204">
        <f>IF(N308="nulová",J308,0)</f>
        <v>0</v>
      </c>
      <c r="BJ308" s="24" t="s">
        <v>80</v>
      </c>
      <c r="BK308" s="204">
        <f>ROUND(I308*H308,2)</f>
        <v>0</v>
      </c>
      <c r="BL308" s="24" t="s">
        <v>147</v>
      </c>
      <c r="BM308" s="24" t="s">
        <v>1413</v>
      </c>
    </row>
    <row r="309" spans="2:65" s="1" customFormat="1" ht="27">
      <c r="B309" s="41"/>
      <c r="C309" s="63"/>
      <c r="D309" s="207" t="s">
        <v>549</v>
      </c>
      <c r="E309" s="63"/>
      <c r="F309" s="248" t="s">
        <v>759</v>
      </c>
      <c r="G309" s="63"/>
      <c r="H309" s="63"/>
      <c r="I309" s="164"/>
      <c r="J309" s="63"/>
      <c r="K309" s="63"/>
      <c r="L309" s="61"/>
      <c r="M309" s="249"/>
      <c r="N309" s="42"/>
      <c r="O309" s="42"/>
      <c r="P309" s="42"/>
      <c r="Q309" s="42"/>
      <c r="R309" s="42"/>
      <c r="S309" s="42"/>
      <c r="T309" s="78"/>
      <c r="AT309" s="24" t="s">
        <v>549</v>
      </c>
      <c r="AU309" s="24" t="s">
        <v>82</v>
      </c>
    </row>
    <row r="310" spans="2:65" s="1" customFormat="1" ht="16.5" customHeight="1">
      <c r="B310" s="41"/>
      <c r="C310" s="193" t="s">
        <v>695</v>
      </c>
      <c r="D310" s="193" t="s">
        <v>142</v>
      </c>
      <c r="E310" s="194" t="s">
        <v>722</v>
      </c>
      <c r="F310" s="195" t="s">
        <v>1414</v>
      </c>
      <c r="G310" s="196" t="s">
        <v>613</v>
      </c>
      <c r="H310" s="197">
        <v>5</v>
      </c>
      <c r="I310" s="198"/>
      <c r="J310" s="199">
        <f t="shared" ref="J310:J318" si="0">ROUND(I310*H310,2)</f>
        <v>0</v>
      </c>
      <c r="K310" s="195" t="s">
        <v>23</v>
      </c>
      <c r="L310" s="61"/>
      <c r="M310" s="200" t="s">
        <v>23</v>
      </c>
      <c r="N310" s="201" t="s">
        <v>44</v>
      </c>
      <c r="O310" s="42"/>
      <c r="P310" s="202">
        <f t="shared" ref="P310:P318" si="1">O310*H310</f>
        <v>0</v>
      </c>
      <c r="Q310" s="202">
        <v>0</v>
      </c>
      <c r="R310" s="202">
        <f t="shared" ref="R310:R318" si="2">Q310*H310</f>
        <v>0</v>
      </c>
      <c r="S310" s="202">
        <v>0</v>
      </c>
      <c r="T310" s="203">
        <f t="shared" ref="T310:T318" si="3">S310*H310</f>
        <v>0</v>
      </c>
      <c r="AR310" s="24" t="s">
        <v>147</v>
      </c>
      <c r="AT310" s="24" t="s">
        <v>142</v>
      </c>
      <c r="AU310" s="24" t="s">
        <v>82</v>
      </c>
      <c r="AY310" s="24" t="s">
        <v>140</v>
      </c>
      <c r="BE310" s="204">
        <f t="shared" ref="BE310:BE318" si="4">IF(N310="základní",J310,0)</f>
        <v>0</v>
      </c>
      <c r="BF310" s="204">
        <f t="shared" ref="BF310:BF318" si="5">IF(N310="snížená",J310,0)</f>
        <v>0</v>
      </c>
      <c r="BG310" s="204">
        <f t="shared" ref="BG310:BG318" si="6">IF(N310="zákl. přenesená",J310,0)</f>
        <v>0</v>
      </c>
      <c r="BH310" s="204">
        <f t="shared" ref="BH310:BH318" si="7">IF(N310="sníž. přenesená",J310,0)</f>
        <v>0</v>
      </c>
      <c r="BI310" s="204">
        <f t="shared" ref="BI310:BI318" si="8">IF(N310="nulová",J310,0)</f>
        <v>0</v>
      </c>
      <c r="BJ310" s="24" t="s">
        <v>80</v>
      </c>
      <c r="BK310" s="204">
        <f t="shared" ref="BK310:BK318" si="9">ROUND(I310*H310,2)</f>
        <v>0</v>
      </c>
      <c r="BL310" s="24" t="s">
        <v>147</v>
      </c>
      <c r="BM310" s="24" t="s">
        <v>1415</v>
      </c>
    </row>
    <row r="311" spans="2:65" s="1" customFormat="1" ht="16.5" customHeight="1">
      <c r="B311" s="41"/>
      <c r="C311" s="193" t="s">
        <v>699</v>
      </c>
      <c r="D311" s="193" t="s">
        <v>142</v>
      </c>
      <c r="E311" s="194" t="s">
        <v>726</v>
      </c>
      <c r="F311" s="195" t="s">
        <v>1416</v>
      </c>
      <c r="G311" s="196" t="s">
        <v>613</v>
      </c>
      <c r="H311" s="197">
        <v>1</v>
      </c>
      <c r="I311" s="198"/>
      <c r="J311" s="199">
        <f t="shared" si="0"/>
        <v>0</v>
      </c>
      <c r="K311" s="195" t="s">
        <v>23</v>
      </c>
      <c r="L311" s="61"/>
      <c r="M311" s="200" t="s">
        <v>23</v>
      </c>
      <c r="N311" s="201" t="s">
        <v>44</v>
      </c>
      <c r="O311" s="42"/>
      <c r="P311" s="202">
        <f t="shared" si="1"/>
        <v>0</v>
      </c>
      <c r="Q311" s="202">
        <v>0</v>
      </c>
      <c r="R311" s="202">
        <f t="shared" si="2"/>
        <v>0</v>
      </c>
      <c r="S311" s="202">
        <v>0</v>
      </c>
      <c r="T311" s="203">
        <f t="shared" si="3"/>
        <v>0</v>
      </c>
      <c r="AR311" s="24" t="s">
        <v>147</v>
      </c>
      <c r="AT311" s="24" t="s">
        <v>142</v>
      </c>
      <c r="AU311" s="24" t="s">
        <v>82</v>
      </c>
      <c r="AY311" s="24" t="s">
        <v>140</v>
      </c>
      <c r="BE311" s="204">
        <f t="shared" si="4"/>
        <v>0</v>
      </c>
      <c r="BF311" s="204">
        <f t="shared" si="5"/>
        <v>0</v>
      </c>
      <c r="BG311" s="204">
        <f t="shared" si="6"/>
        <v>0</v>
      </c>
      <c r="BH311" s="204">
        <f t="shared" si="7"/>
        <v>0</v>
      </c>
      <c r="BI311" s="204">
        <f t="shared" si="8"/>
        <v>0</v>
      </c>
      <c r="BJ311" s="24" t="s">
        <v>80</v>
      </c>
      <c r="BK311" s="204">
        <f t="shared" si="9"/>
        <v>0</v>
      </c>
      <c r="BL311" s="24" t="s">
        <v>147</v>
      </c>
      <c r="BM311" s="24" t="s">
        <v>1417</v>
      </c>
    </row>
    <row r="312" spans="2:65" s="1" customFormat="1" ht="16.5" customHeight="1">
      <c r="B312" s="41"/>
      <c r="C312" s="193" t="s">
        <v>703</v>
      </c>
      <c r="D312" s="193" t="s">
        <v>142</v>
      </c>
      <c r="E312" s="194" t="s">
        <v>730</v>
      </c>
      <c r="F312" s="195" t="s">
        <v>1418</v>
      </c>
      <c r="G312" s="196" t="s">
        <v>613</v>
      </c>
      <c r="H312" s="197">
        <v>2</v>
      </c>
      <c r="I312" s="198"/>
      <c r="J312" s="199">
        <f t="shared" si="0"/>
        <v>0</v>
      </c>
      <c r="K312" s="195" t="s">
        <v>23</v>
      </c>
      <c r="L312" s="61"/>
      <c r="M312" s="200" t="s">
        <v>23</v>
      </c>
      <c r="N312" s="201" t="s">
        <v>44</v>
      </c>
      <c r="O312" s="42"/>
      <c r="P312" s="202">
        <f t="shared" si="1"/>
        <v>0</v>
      </c>
      <c r="Q312" s="202">
        <v>0</v>
      </c>
      <c r="R312" s="202">
        <f t="shared" si="2"/>
        <v>0</v>
      </c>
      <c r="S312" s="202">
        <v>0</v>
      </c>
      <c r="T312" s="203">
        <f t="shared" si="3"/>
        <v>0</v>
      </c>
      <c r="AR312" s="24" t="s">
        <v>147</v>
      </c>
      <c r="AT312" s="24" t="s">
        <v>142</v>
      </c>
      <c r="AU312" s="24" t="s">
        <v>82</v>
      </c>
      <c r="AY312" s="24" t="s">
        <v>140</v>
      </c>
      <c r="BE312" s="204">
        <f t="shared" si="4"/>
        <v>0</v>
      </c>
      <c r="BF312" s="204">
        <f t="shared" si="5"/>
        <v>0</v>
      </c>
      <c r="BG312" s="204">
        <f t="shared" si="6"/>
        <v>0</v>
      </c>
      <c r="BH312" s="204">
        <f t="shared" si="7"/>
        <v>0</v>
      </c>
      <c r="BI312" s="204">
        <f t="shared" si="8"/>
        <v>0</v>
      </c>
      <c r="BJ312" s="24" t="s">
        <v>80</v>
      </c>
      <c r="BK312" s="204">
        <f t="shared" si="9"/>
        <v>0</v>
      </c>
      <c r="BL312" s="24" t="s">
        <v>147</v>
      </c>
      <c r="BM312" s="24" t="s">
        <v>1419</v>
      </c>
    </row>
    <row r="313" spans="2:65" s="1" customFormat="1" ht="16.5" customHeight="1">
      <c r="B313" s="41"/>
      <c r="C313" s="193" t="s">
        <v>707</v>
      </c>
      <c r="D313" s="193" t="s">
        <v>142</v>
      </c>
      <c r="E313" s="194" t="s">
        <v>742</v>
      </c>
      <c r="F313" s="195" t="s">
        <v>743</v>
      </c>
      <c r="G313" s="196" t="s">
        <v>613</v>
      </c>
      <c r="H313" s="197">
        <v>1</v>
      </c>
      <c r="I313" s="198"/>
      <c r="J313" s="199">
        <f t="shared" si="0"/>
        <v>0</v>
      </c>
      <c r="K313" s="195" t="s">
        <v>23</v>
      </c>
      <c r="L313" s="61"/>
      <c r="M313" s="200" t="s">
        <v>23</v>
      </c>
      <c r="N313" s="201" t="s">
        <v>44</v>
      </c>
      <c r="O313" s="42"/>
      <c r="P313" s="202">
        <f t="shared" si="1"/>
        <v>0</v>
      </c>
      <c r="Q313" s="202">
        <v>0</v>
      </c>
      <c r="R313" s="202">
        <f t="shared" si="2"/>
        <v>0</v>
      </c>
      <c r="S313" s="202">
        <v>0</v>
      </c>
      <c r="T313" s="203">
        <f t="shared" si="3"/>
        <v>0</v>
      </c>
      <c r="AR313" s="24" t="s">
        <v>147</v>
      </c>
      <c r="AT313" s="24" t="s">
        <v>142</v>
      </c>
      <c r="AU313" s="24" t="s">
        <v>82</v>
      </c>
      <c r="AY313" s="24" t="s">
        <v>140</v>
      </c>
      <c r="BE313" s="204">
        <f t="shared" si="4"/>
        <v>0</v>
      </c>
      <c r="BF313" s="204">
        <f t="shared" si="5"/>
        <v>0</v>
      </c>
      <c r="BG313" s="204">
        <f t="shared" si="6"/>
        <v>0</v>
      </c>
      <c r="BH313" s="204">
        <f t="shared" si="7"/>
        <v>0</v>
      </c>
      <c r="BI313" s="204">
        <f t="shared" si="8"/>
        <v>0</v>
      </c>
      <c r="BJ313" s="24" t="s">
        <v>80</v>
      </c>
      <c r="BK313" s="204">
        <f t="shared" si="9"/>
        <v>0</v>
      </c>
      <c r="BL313" s="24" t="s">
        <v>147</v>
      </c>
      <c r="BM313" s="24" t="s">
        <v>1420</v>
      </c>
    </row>
    <row r="314" spans="2:65" s="1" customFormat="1" ht="16.5" customHeight="1">
      <c r="B314" s="41"/>
      <c r="C314" s="193" t="s">
        <v>712</v>
      </c>
      <c r="D314" s="193" t="s">
        <v>142</v>
      </c>
      <c r="E314" s="194" t="s">
        <v>747</v>
      </c>
      <c r="F314" s="195" t="s">
        <v>748</v>
      </c>
      <c r="G314" s="196" t="s">
        <v>613</v>
      </c>
      <c r="H314" s="197">
        <v>1</v>
      </c>
      <c r="I314" s="198"/>
      <c r="J314" s="199">
        <f t="shared" si="0"/>
        <v>0</v>
      </c>
      <c r="K314" s="195" t="s">
        <v>23</v>
      </c>
      <c r="L314" s="61"/>
      <c r="M314" s="200" t="s">
        <v>23</v>
      </c>
      <c r="N314" s="201" t="s">
        <v>44</v>
      </c>
      <c r="O314" s="42"/>
      <c r="P314" s="202">
        <f t="shared" si="1"/>
        <v>0</v>
      </c>
      <c r="Q314" s="202">
        <v>0</v>
      </c>
      <c r="R314" s="202">
        <f t="shared" si="2"/>
        <v>0</v>
      </c>
      <c r="S314" s="202">
        <v>0</v>
      </c>
      <c r="T314" s="203">
        <f t="shared" si="3"/>
        <v>0</v>
      </c>
      <c r="AR314" s="24" t="s">
        <v>147</v>
      </c>
      <c r="AT314" s="24" t="s">
        <v>142</v>
      </c>
      <c r="AU314" s="24" t="s">
        <v>82</v>
      </c>
      <c r="AY314" s="24" t="s">
        <v>140</v>
      </c>
      <c r="BE314" s="204">
        <f t="shared" si="4"/>
        <v>0</v>
      </c>
      <c r="BF314" s="204">
        <f t="shared" si="5"/>
        <v>0</v>
      </c>
      <c r="BG314" s="204">
        <f t="shared" si="6"/>
        <v>0</v>
      </c>
      <c r="BH314" s="204">
        <f t="shared" si="7"/>
        <v>0</v>
      </c>
      <c r="BI314" s="204">
        <f t="shared" si="8"/>
        <v>0</v>
      </c>
      <c r="BJ314" s="24" t="s">
        <v>80</v>
      </c>
      <c r="BK314" s="204">
        <f t="shared" si="9"/>
        <v>0</v>
      </c>
      <c r="BL314" s="24" t="s">
        <v>147</v>
      </c>
      <c r="BM314" s="24" t="s">
        <v>1421</v>
      </c>
    </row>
    <row r="315" spans="2:65" s="1" customFormat="1" ht="16.5" customHeight="1">
      <c r="B315" s="41"/>
      <c r="C315" s="193" t="s">
        <v>716</v>
      </c>
      <c r="D315" s="193" t="s">
        <v>142</v>
      </c>
      <c r="E315" s="194" t="s">
        <v>751</v>
      </c>
      <c r="F315" s="195" t="s">
        <v>752</v>
      </c>
      <c r="G315" s="196" t="s">
        <v>613</v>
      </c>
      <c r="H315" s="197">
        <v>1</v>
      </c>
      <c r="I315" s="198"/>
      <c r="J315" s="199">
        <f t="shared" si="0"/>
        <v>0</v>
      </c>
      <c r="K315" s="195" t="s">
        <v>23</v>
      </c>
      <c r="L315" s="61"/>
      <c r="M315" s="200" t="s">
        <v>23</v>
      </c>
      <c r="N315" s="201" t="s">
        <v>44</v>
      </c>
      <c r="O315" s="42"/>
      <c r="P315" s="202">
        <f t="shared" si="1"/>
        <v>0</v>
      </c>
      <c r="Q315" s="202">
        <v>0</v>
      </c>
      <c r="R315" s="202">
        <f t="shared" si="2"/>
        <v>0</v>
      </c>
      <c r="S315" s="202">
        <v>0</v>
      </c>
      <c r="T315" s="203">
        <f t="shared" si="3"/>
        <v>0</v>
      </c>
      <c r="AR315" s="24" t="s">
        <v>147</v>
      </c>
      <c r="AT315" s="24" t="s">
        <v>142</v>
      </c>
      <c r="AU315" s="24" t="s">
        <v>82</v>
      </c>
      <c r="AY315" s="24" t="s">
        <v>140</v>
      </c>
      <c r="BE315" s="204">
        <f t="shared" si="4"/>
        <v>0</v>
      </c>
      <c r="BF315" s="204">
        <f t="shared" si="5"/>
        <v>0</v>
      </c>
      <c r="BG315" s="204">
        <f t="shared" si="6"/>
        <v>0</v>
      </c>
      <c r="BH315" s="204">
        <f t="shared" si="7"/>
        <v>0</v>
      </c>
      <c r="BI315" s="204">
        <f t="shared" si="8"/>
        <v>0</v>
      </c>
      <c r="BJ315" s="24" t="s">
        <v>80</v>
      </c>
      <c r="BK315" s="204">
        <f t="shared" si="9"/>
        <v>0</v>
      </c>
      <c r="BL315" s="24" t="s">
        <v>147</v>
      </c>
      <c r="BM315" s="24" t="s">
        <v>1422</v>
      </c>
    </row>
    <row r="316" spans="2:65" s="1" customFormat="1" ht="16.5" customHeight="1">
      <c r="B316" s="41"/>
      <c r="C316" s="193" t="s">
        <v>721</v>
      </c>
      <c r="D316" s="193" t="s">
        <v>142</v>
      </c>
      <c r="E316" s="194" t="s">
        <v>1423</v>
      </c>
      <c r="F316" s="195" t="s">
        <v>1424</v>
      </c>
      <c r="G316" s="196" t="s">
        <v>613</v>
      </c>
      <c r="H316" s="197">
        <v>1</v>
      </c>
      <c r="I316" s="198"/>
      <c r="J316" s="199">
        <f t="shared" si="0"/>
        <v>0</v>
      </c>
      <c r="K316" s="195" t="s">
        <v>23</v>
      </c>
      <c r="L316" s="61"/>
      <c r="M316" s="200" t="s">
        <v>23</v>
      </c>
      <c r="N316" s="201" t="s">
        <v>44</v>
      </c>
      <c r="O316" s="42"/>
      <c r="P316" s="202">
        <f t="shared" si="1"/>
        <v>0</v>
      </c>
      <c r="Q316" s="202">
        <v>0</v>
      </c>
      <c r="R316" s="202">
        <f t="shared" si="2"/>
        <v>0</v>
      </c>
      <c r="S316" s="202">
        <v>0</v>
      </c>
      <c r="T316" s="203">
        <f t="shared" si="3"/>
        <v>0</v>
      </c>
      <c r="AR316" s="24" t="s">
        <v>147</v>
      </c>
      <c r="AT316" s="24" t="s">
        <v>142</v>
      </c>
      <c r="AU316" s="24" t="s">
        <v>82</v>
      </c>
      <c r="AY316" s="24" t="s">
        <v>140</v>
      </c>
      <c r="BE316" s="204">
        <f t="shared" si="4"/>
        <v>0</v>
      </c>
      <c r="BF316" s="204">
        <f t="shared" si="5"/>
        <v>0</v>
      </c>
      <c r="BG316" s="204">
        <f t="shared" si="6"/>
        <v>0</v>
      </c>
      <c r="BH316" s="204">
        <f t="shared" si="7"/>
        <v>0</v>
      </c>
      <c r="BI316" s="204">
        <f t="shared" si="8"/>
        <v>0</v>
      </c>
      <c r="BJ316" s="24" t="s">
        <v>80</v>
      </c>
      <c r="BK316" s="204">
        <f t="shared" si="9"/>
        <v>0</v>
      </c>
      <c r="BL316" s="24" t="s">
        <v>147</v>
      </c>
      <c r="BM316" s="24" t="s">
        <v>1425</v>
      </c>
    </row>
    <row r="317" spans="2:65" s="1" customFormat="1" ht="25.5" customHeight="1">
      <c r="B317" s="41"/>
      <c r="C317" s="193" t="s">
        <v>725</v>
      </c>
      <c r="D317" s="193" t="s">
        <v>142</v>
      </c>
      <c r="E317" s="194" t="s">
        <v>1426</v>
      </c>
      <c r="F317" s="195" t="s">
        <v>1427</v>
      </c>
      <c r="G317" s="196" t="s">
        <v>613</v>
      </c>
      <c r="H317" s="197">
        <v>1</v>
      </c>
      <c r="I317" s="198"/>
      <c r="J317" s="199">
        <f t="shared" si="0"/>
        <v>0</v>
      </c>
      <c r="K317" s="195" t="s">
        <v>146</v>
      </c>
      <c r="L317" s="61"/>
      <c r="M317" s="200" t="s">
        <v>23</v>
      </c>
      <c r="N317" s="201" t="s">
        <v>44</v>
      </c>
      <c r="O317" s="42"/>
      <c r="P317" s="202">
        <f t="shared" si="1"/>
        <v>0</v>
      </c>
      <c r="Q317" s="202">
        <v>1.92726</v>
      </c>
      <c r="R317" s="202">
        <f t="shared" si="2"/>
        <v>1.92726</v>
      </c>
      <c r="S317" s="202">
        <v>0</v>
      </c>
      <c r="T317" s="203">
        <f t="shared" si="3"/>
        <v>0</v>
      </c>
      <c r="AR317" s="24" t="s">
        <v>147</v>
      </c>
      <c r="AT317" s="24" t="s">
        <v>142</v>
      </c>
      <c r="AU317" s="24" t="s">
        <v>82</v>
      </c>
      <c r="AY317" s="24" t="s">
        <v>140</v>
      </c>
      <c r="BE317" s="204">
        <f t="shared" si="4"/>
        <v>0</v>
      </c>
      <c r="BF317" s="204">
        <f t="shared" si="5"/>
        <v>0</v>
      </c>
      <c r="BG317" s="204">
        <f t="shared" si="6"/>
        <v>0</v>
      </c>
      <c r="BH317" s="204">
        <f t="shared" si="7"/>
        <v>0</v>
      </c>
      <c r="BI317" s="204">
        <f t="shared" si="8"/>
        <v>0</v>
      </c>
      <c r="BJ317" s="24" t="s">
        <v>80</v>
      </c>
      <c r="BK317" s="204">
        <f t="shared" si="9"/>
        <v>0</v>
      </c>
      <c r="BL317" s="24" t="s">
        <v>147</v>
      </c>
      <c r="BM317" s="24" t="s">
        <v>1428</v>
      </c>
    </row>
    <row r="318" spans="2:65" s="1" customFormat="1" ht="25.5" customHeight="1">
      <c r="B318" s="41"/>
      <c r="C318" s="193" t="s">
        <v>729</v>
      </c>
      <c r="D318" s="193" t="s">
        <v>142</v>
      </c>
      <c r="E318" s="194" t="s">
        <v>802</v>
      </c>
      <c r="F318" s="195" t="s">
        <v>803</v>
      </c>
      <c r="G318" s="196" t="s">
        <v>613</v>
      </c>
      <c r="H318" s="197">
        <v>1</v>
      </c>
      <c r="I318" s="198"/>
      <c r="J318" s="199">
        <f t="shared" si="0"/>
        <v>0</v>
      </c>
      <c r="K318" s="195" t="s">
        <v>757</v>
      </c>
      <c r="L318" s="61"/>
      <c r="M318" s="200" t="s">
        <v>23</v>
      </c>
      <c r="N318" s="201" t="s">
        <v>44</v>
      </c>
      <c r="O318" s="42"/>
      <c r="P318" s="202">
        <f t="shared" si="1"/>
        <v>0</v>
      </c>
      <c r="Q318" s="202">
        <v>7.0200000000000002E-3</v>
      </c>
      <c r="R318" s="202">
        <f t="shared" si="2"/>
        <v>7.0200000000000002E-3</v>
      </c>
      <c r="S318" s="202">
        <v>0</v>
      </c>
      <c r="T318" s="203">
        <f t="shared" si="3"/>
        <v>0</v>
      </c>
      <c r="AR318" s="24" t="s">
        <v>147</v>
      </c>
      <c r="AT318" s="24" t="s">
        <v>142</v>
      </c>
      <c r="AU318" s="24" t="s">
        <v>82</v>
      </c>
      <c r="AY318" s="24" t="s">
        <v>140</v>
      </c>
      <c r="BE318" s="204">
        <f t="shared" si="4"/>
        <v>0</v>
      </c>
      <c r="BF318" s="204">
        <f t="shared" si="5"/>
        <v>0</v>
      </c>
      <c r="BG318" s="204">
        <f t="shared" si="6"/>
        <v>0</v>
      </c>
      <c r="BH318" s="204">
        <f t="shared" si="7"/>
        <v>0</v>
      </c>
      <c r="BI318" s="204">
        <f t="shared" si="8"/>
        <v>0</v>
      </c>
      <c r="BJ318" s="24" t="s">
        <v>80</v>
      </c>
      <c r="BK318" s="204">
        <f t="shared" si="9"/>
        <v>0</v>
      </c>
      <c r="BL318" s="24" t="s">
        <v>147</v>
      </c>
      <c r="BM318" s="24" t="s">
        <v>1429</v>
      </c>
    </row>
    <row r="319" spans="2:65" s="1" customFormat="1" ht="27">
      <c r="B319" s="41"/>
      <c r="C319" s="63"/>
      <c r="D319" s="207" t="s">
        <v>549</v>
      </c>
      <c r="E319" s="63"/>
      <c r="F319" s="248" t="s">
        <v>1332</v>
      </c>
      <c r="G319" s="63"/>
      <c r="H319" s="63"/>
      <c r="I319" s="164"/>
      <c r="J319" s="63"/>
      <c r="K319" s="63"/>
      <c r="L319" s="61"/>
      <c r="M319" s="249"/>
      <c r="N319" s="42"/>
      <c r="O319" s="42"/>
      <c r="P319" s="42"/>
      <c r="Q319" s="42"/>
      <c r="R319" s="42"/>
      <c r="S319" s="42"/>
      <c r="T319" s="78"/>
      <c r="AT319" s="24" t="s">
        <v>549</v>
      </c>
      <c r="AU319" s="24" t="s">
        <v>82</v>
      </c>
    </row>
    <row r="320" spans="2:65" s="1" customFormat="1" ht="16.5" customHeight="1">
      <c r="B320" s="41"/>
      <c r="C320" s="238" t="s">
        <v>733</v>
      </c>
      <c r="D320" s="238" t="s">
        <v>494</v>
      </c>
      <c r="E320" s="239" t="s">
        <v>806</v>
      </c>
      <c r="F320" s="240" t="s">
        <v>1430</v>
      </c>
      <c r="G320" s="241" t="s">
        <v>613</v>
      </c>
      <c r="H320" s="242">
        <v>1</v>
      </c>
      <c r="I320" s="243"/>
      <c r="J320" s="244">
        <f>ROUND(I320*H320,2)</f>
        <v>0</v>
      </c>
      <c r="K320" s="240" t="s">
        <v>164</v>
      </c>
      <c r="L320" s="245"/>
      <c r="M320" s="246" t="s">
        <v>23</v>
      </c>
      <c r="N320" s="247" t="s">
        <v>44</v>
      </c>
      <c r="O320" s="42"/>
      <c r="P320" s="202">
        <f>O320*H320</f>
        <v>0</v>
      </c>
      <c r="Q320" s="202">
        <v>0.19400000000000001</v>
      </c>
      <c r="R320" s="202">
        <f>Q320*H320</f>
        <v>0.19400000000000001</v>
      </c>
      <c r="S320" s="202">
        <v>0</v>
      </c>
      <c r="T320" s="203">
        <f>S320*H320</f>
        <v>0</v>
      </c>
      <c r="AR320" s="24" t="s">
        <v>191</v>
      </c>
      <c r="AT320" s="24" t="s">
        <v>494</v>
      </c>
      <c r="AU320" s="24" t="s">
        <v>82</v>
      </c>
      <c r="AY320" s="24" t="s">
        <v>140</v>
      </c>
      <c r="BE320" s="204">
        <f>IF(N320="základní",J320,0)</f>
        <v>0</v>
      </c>
      <c r="BF320" s="204">
        <f>IF(N320="snížená",J320,0)</f>
        <v>0</v>
      </c>
      <c r="BG320" s="204">
        <f>IF(N320="zákl. přenesená",J320,0)</f>
        <v>0</v>
      </c>
      <c r="BH320" s="204">
        <f>IF(N320="sníž. přenesená",J320,0)</f>
        <v>0</v>
      </c>
      <c r="BI320" s="204">
        <f>IF(N320="nulová",J320,0)</f>
        <v>0</v>
      </c>
      <c r="BJ320" s="24" t="s">
        <v>80</v>
      </c>
      <c r="BK320" s="204">
        <f>ROUND(I320*H320,2)</f>
        <v>0</v>
      </c>
      <c r="BL320" s="24" t="s">
        <v>147</v>
      </c>
      <c r="BM320" s="24" t="s">
        <v>1431</v>
      </c>
    </row>
    <row r="321" spans="2:65" s="1" customFormat="1" ht="27">
      <c r="B321" s="41"/>
      <c r="C321" s="63"/>
      <c r="D321" s="207" t="s">
        <v>549</v>
      </c>
      <c r="E321" s="63"/>
      <c r="F321" s="248" t="s">
        <v>1332</v>
      </c>
      <c r="G321" s="63"/>
      <c r="H321" s="63"/>
      <c r="I321" s="164"/>
      <c r="J321" s="63"/>
      <c r="K321" s="63"/>
      <c r="L321" s="61"/>
      <c r="M321" s="249"/>
      <c r="N321" s="42"/>
      <c r="O321" s="42"/>
      <c r="P321" s="42"/>
      <c r="Q321" s="42"/>
      <c r="R321" s="42"/>
      <c r="S321" s="42"/>
      <c r="T321" s="78"/>
      <c r="AT321" s="24" t="s">
        <v>549</v>
      </c>
      <c r="AU321" s="24" t="s">
        <v>82</v>
      </c>
    </row>
    <row r="322" spans="2:65" s="1" customFormat="1" ht="16.5" customHeight="1">
      <c r="B322" s="41"/>
      <c r="C322" s="193" t="s">
        <v>737</v>
      </c>
      <c r="D322" s="193" t="s">
        <v>142</v>
      </c>
      <c r="E322" s="194" t="s">
        <v>814</v>
      </c>
      <c r="F322" s="195" t="s">
        <v>815</v>
      </c>
      <c r="G322" s="196" t="s">
        <v>613</v>
      </c>
      <c r="H322" s="197">
        <v>3</v>
      </c>
      <c r="I322" s="198"/>
      <c r="J322" s="199">
        <f>ROUND(I322*H322,2)</f>
        <v>0</v>
      </c>
      <c r="K322" s="195" t="s">
        <v>146</v>
      </c>
      <c r="L322" s="61"/>
      <c r="M322" s="200" t="s">
        <v>23</v>
      </c>
      <c r="N322" s="201" t="s">
        <v>44</v>
      </c>
      <c r="O322" s="42"/>
      <c r="P322" s="202">
        <f>O322*H322</f>
        <v>0</v>
      </c>
      <c r="Q322" s="202">
        <v>0.12303</v>
      </c>
      <c r="R322" s="202">
        <f>Q322*H322</f>
        <v>0.36909000000000003</v>
      </c>
      <c r="S322" s="202">
        <v>0</v>
      </c>
      <c r="T322" s="203">
        <f>S322*H322</f>
        <v>0</v>
      </c>
      <c r="AR322" s="24" t="s">
        <v>147</v>
      </c>
      <c r="AT322" s="24" t="s">
        <v>142</v>
      </c>
      <c r="AU322" s="24" t="s">
        <v>82</v>
      </c>
      <c r="AY322" s="24" t="s">
        <v>140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24" t="s">
        <v>80</v>
      </c>
      <c r="BK322" s="204">
        <f>ROUND(I322*H322,2)</f>
        <v>0</v>
      </c>
      <c r="BL322" s="24" t="s">
        <v>147</v>
      </c>
      <c r="BM322" s="24" t="s">
        <v>1432</v>
      </c>
    </row>
    <row r="323" spans="2:65" s="1" customFormat="1" ht="27">
      <c r="B323" s="41"/>
      <c r="C323" s="63"/>
      <c r="D323" s="207" t="s">
        <v>549</v>
      </c>
      <c r="E323" s="63"/>
      <c r="F323" s="248" t="s">
        <v>1358</v>
      </c>
      <c r="G323" s="63"/>
      <c r="H323" s="63"/>
      <c r="I323" s="164"/>
      <c r="J323" s="63"/>
      <c r="K323" s="63"/>
      <c r="L323" s="61"/>
      <c r="M323" s="249"/>
      <c r="N323" s="42"/>
      <c r="O323" s="42"/>
      <c r="P323" s="42"/>
      <c r="Q323" s="42"/>
      <c r="R323" s="42"/>
      <c r="S323" s="42"/>
      <c r="T323" s="78"/>
      <c r="AT323" s="24" t="s">
        <v>549</v>
      </c>
      <c r="AU323" s="24" t="s">
        <v>82</v>
      </c>
    </row>
    <row r="324" spans="2:65" s="1" customFormat="1" ht="16.5" customHeight="1">
      <c r="B324" s="41"/>
      <c r="C324" s="238" t="s">
        <v>741</v>
      </c>
      <c r="D324" s="238" t="s">
        <v>494</v>
      </c>
      <c r="E324" s="239" t="s">
        <v>818</v>
      </c>
      <c r="F324" s="240" t="s">
        <v>1433</v>
      </c>
      <c r="G324" s="241" t="s">
        <v>613</v>
      </c>
      <c r="H324" s="242">
        <v>3</v>
      </c>
      <c r="I324" s="243"/>
      <c r="J324" s="244">
        <f>ROUND(I324*H324,2)</f>
        <v>0</v>
      </c>
      <c r="K324" s="240" t="s">
        <v>146</v>
      </c>
      <c r="L324" s="245"/>
      <c r="M324" s="246" t="s">
        <v>23</v>
      </c>
      <c r="N324" s="247" t="s">
        <v>44</v>
      </c>
      <c r="O324" s="42"/>
      <c r="P324" s="202">
        <f>O324*H324</f>
        <v>0</v>
      </c>
      <c r="Q324" s="202">
        <v>1.3299999999999999E-2</v>
      </c>
      <c r="R324" s="202">
        <f>Q324*H324</f>
        <v>3.9899999999999998E-2</v>
      </c>
      <c r="S324" s="202">
        <v>0</v>
      </c>
      <c r="T324" s="203">
        <f>S324*H324</f>
        <v>0</v>
      </c>
      <c r="AR324" s="24" t="s">
        <v>191</v>
      </c>
      <c r="AT324" s="24" t="s">
        <v>494</v>
      </c>
      <c r="AU324" s="24" t="s">
        <v>82</v>
      </c>
      <c r="AY324" s="24" t="s">
        <v>140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24" t="s">
        <v>80</v>
      </c>
      <c r="BK324" s="204">
        <f>ROUND(I324*H324,2)</f>
        <v>0</v>
      </c>
      <c r="BL324" s="24" t="s">
        <v>147</v>
      </c>
      <c r="BM324" s="24" t="s">
        <v>1434</v>
      </c>
    </row>
    <row r="325" spans="2:65" s="1" customFormat="1" ht="27">
      <c r="B325" s="41"/>
      <c r="C325" s="63"/>
      <c r="D325" s="207" t="s">
        <v>549</v>
      </c>
      <c r="E325" s="63"/>
      <c r="F325" s="248" t="s">
        <v>1358</v>
      </c>
      <c r="G325" s="63"/>
      <c r="H325" s="63"/>
      <c r="I325" s="164"/>
      <c r="J325" s="63"/>
      <c r="K325" s="63"/>
      <c r="L325" s="61"/>
      <c r="M325" s="249"/>
      <c r="N325" s="42"/>
      <c r="O325" s="42"/>
      <c r="P325" s="42"/>
      <c r="Q325" s="42"/>
      <c r="R325" s="42"/>
      <c r="S325" s="42"/>
      <c r="T325" s="78"/>
      <c r="AT325" s="24" t="s">
        <v>549</v>
      </c>
      <c r="AU325" s="24" t="s">
        <v>82</v>
      </c>
    </row>
    <row r="326" spans="2:65" s="1" customFormat="1" ht="25.5" customHeight="1">
      <c r="B326" s="41"/>
      <c r="C326" s="193" t="s">
        <v>746</v>
      </c>
      <c r="D326" s="193" t="s">
        <v>142</v>
      </c>
      <c r="E326" s="194" t="s">
        <v>1435</v>
      </c>
      <c r="F326" s="195" t="s">
        <v>1436</v>
      </c>
      <c r="G326" s="196" t="s">
        <v>199</v>
      </c>
      <c r="H326" s="197">
        <v>8.6</v>
      </c>
      <c r="I326" s="198"/>
      <c r="J326" s="199">
        <f>ROUND(I326*H326,2)</f>
        <v>0</v>
      </c>
      <c r="K326" s="195" t="s">
        <v>146</v>
      </c>
      <c r="L326" s="61"/>
      <c r="M326" s="200" t="s">
        <v>23</v>
      </c>
      <c r="N326" s="201" t="s">
        <v>44</v>
      </c>
      <c r="O326" s="42"/>
      <c r="P326" s="202">
        <f>O326*H326</f>
        <v>0</v>
      </c>
      <c r="Q326" s="202">
        <v>4.6999999999999999E-4</v>
      </c>
      <c r="R326" s="202">
        <f>Q326*H326</f>
        <v>4.0419999999999996E-3</v>
      </c>
      <c r="S326" s="202">
        <v>0</v>
      </c>
      <c r="T326" s="203">
        <f>S326*H326</f>
        <v>0</v>
      </c>
      <c r="AR326" s="24" t="s">
        <v>147</v>
      </c>
      <c r="AT326" s="24" t="s">
        <v>142</v>
      </c>
      <c r="AU326" s="24" t="s">
        <v>82</v>
      </c>
      <c r="AY326" s="24" t="s">
        <v>140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24" t="s">
        <v>80</v>
      </c>
      <c r="BK326" s="204">
        <f>ROUND(I326*H326,2)</f>
        <v>0</v>
      </c>
      <c r="BL326" s="24" t="s">
        <v>147</v>
      </c>
      <c r="BM326" s="24" t="s">
        <v>1437</v>
      </c>
    </row>
    <row r="327" spans="2:65" s="1" customFormat="1" ht="16.5" customHeight="1">
      <c r="B327" s="41"/>
      <c r="C327" s="238" t="s">
        <v>750</v>
      </c>
      <c r="D327" s="238" t="s">
        <v>494</v>
      </c>
      <c r="E327" s="239" t="s">
        <v>1122</v>
      </c>
      <c r="F327" s="240" t="s">
        <v>1123</v>
      </c>
      <c r="G327" s="241" t="s">
        <v>199</v>
      </c>
      <c r="H327" s="242">
        <v>8.6</v>
      </c>
      <c r="I327" s="243"/>
      <c r="J327" s="244">
        <f>ROUND(I327*H327,2)</f>
        <v>0</v>
      </c>
      <c r="K327" s="240" t="s">
        <v>23</v>
      </c>
      <c r="L327" s="245"/>
      <c r="M327" s="246" t="s">
        <v>23</v>
      </c>
      <c r="N327" s="247" t="s">
        <v>44</v>
      </c>
      <c r="O327" s="42"/>
      <c r="P327" s="202">
        <f>O327*H327</f>
        <v>0</v>
      </c>
      <c r="Q327" s="202">
        <v>4.47E-3</v>
      </c>
      <c r="R327" s="202">
        <f>Q327*H327</f>
        <v>3.8441999999999997E-2</v>
      </c>
      <c r="S327" s="202">
        <v>0</v>
      </c>
      <c r="T327" s="203">
        <f>S327*H327</f>
        <v>0</v>
      </c>
      <c r="AR327" s="24" t="s">
        <v>191</v>
      </c>
      <c r="AT327" s="24" t="s">
        <v>494</v>
      </c>
      <c r="AU327" s="24" t="s">
        <v>82</v>
      </c>
      <c r="AY327" s="24" t="s">
        <v>140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24" t="s">
        <v>80</v>
      </c>
      <c r="BK327" s="204">
        <f>ROUND(I327*H327,2)</f>
        <v>0</v>
      </c>
      <c r="BL327" s="24" t="s">
        <v>147</v>
      </c>
      <c r="BM327" s="24" t="s">
        <v>1438</v>
      </c>
    </row>
    <row r="328" spans="2:65" s="12" customFormat="1" ht="13.5">
      <c r="B328" s="216"/>
      <c r="C328" s="217"/>
      <c r="D328" s="207" t="s">
        <v>149</v>
      </c>
      <c r="E328" s="218" t="s">
        <v>23</v>
      </c>
      <c r="F328" s="219" t="s">
        <v>1439</v>
      </c>
      <c r="G328" s="217"/>
      <c r="H328" s="220">
        <v>8.6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149</v>
      </c>
      <c r="AU328" s="226" t="s">
        <v>82</v>
      </c>
      <c r="AV328" s="12" t="s">
        <v>82</v>
      </c>
      <c r="AW328" s="12" t="s">
        <v>36</v>
      </c>
      <c r="AX328" s="12" t="s">
        <v>80</v>
      </c>
      <c r="AY328" s="226" t="s">
        <v>140</v>
      </c>
    </row>
    <row r="329" spans="2:65" s="10" customFormat="1" ht="29.85" customHeight="1">
      <c r="B329" s="177"/>
      <c r="C329" s="178"/>
      <c r="D329" s="179" t="s">
        <v>72</v>
      </c>
      <c r="E329" s="191" t="s">
        <v>196</v>
      </c>
      <c r="F329" s="191" t="s">
        <v>821</v>
      </c>
      <c r="G329" s="178"/>
      <c r="H329" s="178"/>
      <c r="I329" s="181"/>
      <c r="J329" s="192">
        <f>BK329</f>
        <v>0</v>
      </c>
      <c r="K329" s="178"/>
      <c r="L329" s="183"/>
      <c r="M329" s="184"/>
      <c r="N329" s="185"/>
      <c r="O329" s="185"/>
      <c r="P329" s="186">
        <f>P330+SUM(P331:P336)</f>
        <v>0</v>
      </c>
      <c r="Q329" s="185"/>
      <c r="R329" s="186">
        <f>R330+SUM(R331:R336)</f>
        <v>0</v>
      </c>
      <c r="S329" s="185"/>
      <c r="T329" s="187">
        <f>T330+SUM(T331:T336)</f>
        <v>0</v>
      </c>
      <c r="AR329" s="188" t="s">
        <v>80</v>
      </c>
      <c r="AT329" s="189" t="s">
        <v>72</v>
      </c>
      <c r="AU329" s="189" t="s">
        <v>80</v>
      </c>
      <c r="AY329" s="188" t="s">
        <v>140</v>
      </c>
      <c r="BK329" s="190">
        <f>BK330+SUM(BK331:BK336)</f>
        <v>0</v>
      </c>
    </row>
    <row r="330" spans="2:65" s="1" customFormat="1" ht="16.5" customHeight="1">
      <c r="B330" s="41"/>
      <c r="C330" s="193" t="s">
        <v>754</v>
      </c>
      <c r="D330" s="193" t="s">
        <v>142</v>
      </c>
      <c r="E330" s="194" t="s">
        <v>1440</v>
      </c>
      <c r="F330" s="195" t="s">
        <v>1441</v>
      </c>
      <c r="G330" s="196" t="s">
        <v>199</v>
      </c>
      <c r="H330" s="197">
        <v>19</v>
      </c>
      <c r="I330" s="198"/>
      <c r="J330" s="199">
        <f>ROUND(I330*H330,2)</f>
        <v>0</v>
      </c>
      <c r="K330" s="195" t="s">
        <v>146</v>
      </c>
      <c r="L330" s="61"/>
      <c r="M330" s="200" t="s">
        <v>23</v>
      </c>
      <c r="N330" s="201" t="s">
        <v>44</v>
      </c>
      <c r="O330" s="42"/>
      <c r="P330" s="202">
        <f>O330*H330</f>
        <v>0</v>
      </c>
      <c r="Q330" s="202">
        <v>0</v>
      </c>
      <c r="R330" s="202">
        <f>Q330*H330</f>
        <v>0</v>
      </c>
      <c r="S330" s="202">
        <v>0</v>
      </c>
      <c r="T330" s="203">
        <f>S330*H330</f>
        <v>0</v>
      </c>
      <c r="AR330" s="24" t="s">
        <v>147</v>
      </c>
      <c r="AT330" s="24" t="s">
        <v>142</v>
      </c>
      <c r="AU330" s="24" t="s">
        <v>82</v>
      </c>
      <c r="AY330" s="24" t="s">
        <v>140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24" t="s">
        <v>80</v>
      </c>
      <c r="BK330" s="204">
        <f>ROUND(I330*H330,2)</f>
        <v>0</v>
      </c>
      <c r="BL330" s="24" t="s">
        <v>147</v>
      </c>
      <c r="BM330" s="24" t="s">
        <v>1442</v>
      </c>
    </row>
    <row r="331" spans="2:65" s="11" customFormat="1" ht="13.5">
      <c r="B331" s="205"/>
      <c r="C331" s="206"/>
      <c r="D331" s="207" t="s">
        <v>149</v>
      </c>
      <c r="E331" s="208" t="s">
        <v>23</v>
      </c>
      <c r="F331" s="209" t="s">
        <v>1189</v>
      </c>
      <c r="G331" s="206"/>
      <c r="H331" s="208" t="s">
        <v>23</v>
      </c>
      <c r="I331" s="210"/>
      <c r="J331" s="206"/>
      <c r="K331" s="206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149</v>
      </c>
      <c r="AU331" s="215" t="s">
        <v>82</v>
      </c>
      <c r="AV331" s="11" t="s">
        <v>80</v>
      </c>
      <c r="AW331" s="11" t="s">
        <v>36</v>
      </c>
      <c r="AX331" s="11" t="s">
        <v>73</v>
      </c>
      <c r="AY331" s="215" t="s">
        <v>140</v>
      </c>
    </row>
    <row r="332" spans="2:65" s="12" customFormat="1" ht="13.5">
      <c r="B332" s="216"/>
      <c r="C332" s="217"/>
      <c r="D332" s="207" t="s">
        <v>149</v>
      </c>
      <c r="E332" s="218" t="s">
        <v>23</v>
      </c>
      <c r="F332" s="219" t="s">
        <v>1326</v>
      </c>
      <c r="G332" s="217"/>
      <c r="H332" s="220">
        <v>19</v>
      </c>
      <c r="I332" s="221"/>
      <c r="J332" s="217"/>
      <c r="K332" s="217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149</v>
      </c>
      <c r="AU332" s="226" t="s">
        <v>82</v>
      </c>
      <c r="AV332" s="12" t="s">
        <v>82</v>
      </c>
      <c r="AW332" s="12" t="s">
        <v>36</v>
      </c>
      <c r="AX332" s="12" t="s">
        <v>80</v>
      </c>
      <c r="AY332" s="226" t="s">
        <v>140</v>
      </c>
    </row>
    <row r="333" spans="2:65" s="1" customFormat="1" ht="16.5" customHeight="1">
      <c r="B333" s="41"/>
      <c r="C333" s="193" t="s">
        <v>760</v>
      </c>
      <c r="D333" s="193" t="s">
        <v>142</v>
      </c>
      <c r="E333" s="194" t="s">
        <v>842</v>
      </c>
      <c r="F333" s="195" t="s">
        <v>843</v>
      </c>
      <c r="G333" s="196" t="s">
        <v>497</v>
      </c>
      <c r="H333" s="197">
        <v>11.896000000000001</v>
      </c>
      <c r="I333" s="198"/>
      <c r="J333" s="199">
        <f>ROUND(I333*H333,2)</f>
        <v>0</v>
      </c>
      <c r="K333" s="195" t="s">
        <v>23</v>
      </c>
      <c r="L333" s="61"/>
      <c r="M333" s="200" t="s">
        <v>23</v>
      </c>
      <c r="N333" s="201" t="s">
        <v>44</v>
      </c>
      <c r="O333" s="42"/>
      <c r="P333" s="202">
        <f>O333*H333</f>
        <v>0</v>
      </c>
      <c r="Q333" s="202">
        <v>0</v>
      </c>
      <c r="R333" s="202">
        <f>Q333*H333</f>
        <v>0</v>
      </c>
      <c r="S333" s="202">
        <v>0</v>
      </c>
      <c r="T333" s="203">
        <f>S333*H333</f>
        <v>0</v>
      </c>
      <c r="AR333" s="24" t="s">
        <v>147</v>
      </c>
      <c r="AT333" s="24" t="s">
        <v>142</v>
      </c>
      <c r="AU333" s="24" t="s">
        <v>82</v>
      </c>
      <c r="AY333" s="24" t="s">
        <v>140</v>
      </c>
      <c r="BE333" s="204">
        <f>IF(N333="základní",J333,0)</f>
        <v>0</v>
      </c>
      <c r="BF333" s="204">
        <f>IF(N333="snížená",J333,0)</f>
        <v>0</v>
      </c>
      <c r="BG333" s="204">
        <f>IF(N333="zákl. přenesená",J333,0)</f>
        <v>0</v>
      </c>
      <c r="BH333" s="204">
        <f>IF(N333="sníž. přenesená",J333,0)</f>
        <v>0</v>
      </c>
      <c r="BI333" s="204">
        <f>IF(N333="nulová",J333,0)</f>
        <v>0</v>
      </c>
      <c r="BJ333" s="24" t="s">
        <v>80</v>
      </c>
      <c r="BK333" s="204">
        <f>ROUND(I333*H333,2)</f>
        <v>0</v>
      </c>
      <c r="BL333" s="24" t="s">
        <v>147</v>
      </c>
      <c r="BM333" s="24" t="s">
        <v>1443</v>
      </c>
    </row>
    <row r="334" spans="2:65" s="1" customFormat="1" ht="16.5" customHeight="1">
      <c r="B334" s="41"/>
      <c r="C334" s="193" t="s">
        <v>764</v>
      </c>
      <c r="D334" s="193" t="s">
        <v>142</v>
      </c>
      <c r="E334" s="194" t="s">
        <v>846</v>
      </c>
      <c r="F334" s="195" t="s">
        <v>847</v>
      </c>
      <c r="G334" s="196" t="s">
        <v>497</v>
      </c>
      <c r="H334" s="197">
        <v>71.376000000000005</v>
      </c>
      <c r="I334" s="198"/>
      <c r="J334" s="199">
        <f>ROUND(I334*H334,2)</f>
        <v>0</v>
      </c>
      <c r="K334" s="195" t="s">
        <v>23</v>
      </c>
      <c r="L334" s="61"/>
      <c r="M334" s="200" t="s">
        <v>23</v>
      </c>
      <c r="N334" s="201" t="s">
        <v>44</v>
      </c>
      <c r="O334" s="42"/>
      <c r="P334" s="202">
        <f>O334*H334</f>
        <v>0</v>
      </c>
      <c r="Q334" s="202">
        <v>0</v>
      </c>
      <c r="R334" s="202">
        <f>Q334*H334</f>
        <v>0</v>
      </c>
      <c r="S334" s="202">
        <v>0</v>
      </c>
      <c r="T334" s="203">
        <f>S334*H334</f>
        <v>0</v>
      </c>
      <c r="AR334" s="24" t="s">
        <v>147</v>
      </c>
      <c r="AT334" s="24" t="s">
        <v>142</v>
      </c>
      <c r="AU334" s="24" t="s">
        <v>82</v>
      </c>
      <c r="AY334" s="24" t="s">
        <v>140</v>
      </c>
      <c r="BE334" s="204">
        <f>IF(N334="základní",J334,0)</f>
        <v>0</v>
      </c>
      <c r="BF334" s="204">
        <f>IF(N334="snížená",J334,0)</f>
        <v>0</v>
      </c>
      <c r="BG334" s="204">
        <f>IF(N334="zákl. přenesená",J334,0)</f>
        <v>0</v>
      </c>
      <c r="BH334" s="204">
        <f>IF(N334="sníž. přenesená",J334,0)</f>
        <v>0</v>
      </c>
      <c r="BI334" s="204">
        <f>IF(N334="nulová",J334,0)</f>
        <v>0</v>
      </c>
      <c r="BJ334" s="24" t="s">
        <v>80</v>
      </c>
      <c r="BK334" s="204">
        <f>ROUND(I334*H334,2)</f>
        <v>0</v>
      </c>
      <c r="BL334" s="24" t="s">
        <v>147</v>
      </c>
      <c r="BM334" s="24" t="s">
        <v>1444</v>
      </c>
    </row>
    <row r="335" spans="2:65" s="12" customFormat="1" ht="13.5">
      <c r="B335" s="216"/>
      <c r="C335" s="217"/>
      <c r="D335" s="207" t="s">
        <v>149</v>
      </c>
      <c r="E335" s="218" t="s">
        <v>23</v>
      </c>
      <c r="F335" s="219" t="s">
        <v>1445</v>
      </c>
      <c r="G335" s="217"/>
      <c r="H335" s="220">
        <v>71.376000000000005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149</v>
      </c>
      <c r="AU335" s="226" t="s">
        <v>82</v>
      </c>
      <c r="AV335" s="12" t="s">
        <v>82</v>
      </c>
      <c r="AW335" s="12" t="s">
        <v>36</v>
      </c>
      <c r="AX335" s="12" t="s">
        <v>80</v>
      </c>
      <c r="AY335" s="226" t="s">
        <v>140</v>
      </c>
    </row>
    <row r="336" spans="2:65" s="10" customFormat="1" ht="22.35" customHeight="1">
      <c r="B336" s="177"/>
      <c r="C336" s="178"/>
      <c r="D336" s="179" t="s">
        <v>72</v>
      </c>
      <c r="E336" s="191" t="s">
        <v>785</v>
      </c>
      <c r="F336" s="191" t="s">
        <v>850</v>
      </c>
      <c r="G336" s="178"/>
      <c r="H336" s="178"/>
      <c r="I336" s="181"/>
      <c r="J336" s="192">
        <f>BK336</f>
        <v>0</v>
      </c>
      <c r="K336" s="178"/>
      <c r="L336" s="183"/>
      <c r="M336" s="184"/>
      <c r="N336" s="185"/>
      <c r="O336" s="185"/>
      <c r="P336" s="186">
        <f>SUM(P337:P340)</f>
        <v>0</v>
      </c>
      <c r="Q336" s="185"/>
      <c r="R336" s="186">
        <f>SUM(R337:R340)</f>
        <v>0</v>
      </c>
      <c r="S336" s="185"/>
      <c r="T336" s="187">
        <f>SUM(T337:T340)</f>
        <v>0</v>
      </c>
      <c r="AR336" s="188" t="s">
        <v>80</v>
      </c>
      <c r="AT336" s="189" t="s">
        <v>72</v>
      </c>
      <c r="AU336" s="189" t="s">
        <v>82</v>
      </c>
      <c r="AY336" s="188" t="s">
        <v>140</v>
      </c>
      <c r="BK336" s="190">
        <f>SUM(BK337:BK340)</f>
        <v>0</v>
      </c>
    </row>
    <row r="337" spans="2:65" s="1" customFormat="1" ht="16.5" customHeight="1">
      <c r="B337" s="41"/>
      <c r="C337" s="193" t="s">
        <v>768</v>
      </c>
      <c r="D337" s="193" t="s">
        <v>142</v>
      </c>
      <c r="E337" s="194" t="s">
        <v>852</v>
      </c>
      <c r="F337" s="195" t="s">
        <v>853</v>
      </c>
      <c r="G337" s="196" t="s">
        <v>497</v>
      </c>
      <c r="H337" s="197">
        <v>468.40199999999999</v>
      </c>
      <c r="I337" s="198"/>
      <c r="J337" s="199">
        <f>ROUND(I337*H337,2)</f>
        <v>0</v>
      </c>
      <c r="K337" s="195" t="s">
        <v>23</v>
      </c>
      <c r="L337" s="61"/>
      <c r="M337" s="200" t="s">
        <v>23</v>
      </c>
      <c r="N337" s="201" t="s">
        <v>44</v>
      </c>
      <c r="O337" s="42"/>
      <c r="P337" s="202">
        <f>O337*H337</f>
        <v>0</v>
      </c>
      <c r="Q337" s="202">
        <v>0</v>
      </c>
      <c r="R337" s="202">
        <f>Q337*H337</f>
        <v>0</v>
      </c>
      <c r="S337" s="202">
        <v>0</v>
      </c>
      <c r="T337" s="203">
        <f>S337*H337</f>
        <v>0</v>
      </c>
      <c r="AR337" s="24" t="s">
        <v>147</v>
      </c>
      <c r="AT337" s="24" t="s">
        <v>142</v>
      </c>
      <c r="AU337" s="24" t="s">
        <v>161</v>
      </c>
      <c r="AY337" s="24" t="s">
        <v>140</v>
      </c>
      <c r="BE337" s="204">
        <f>IF(N337="základní",J337,0)</f>
        <v>0</v>
      </c>
      <c r="BF337" s="204">
        <f>IF(N337="snížená",J337,0)</f>
        <v>0</v>
      </c>
      <c r="BG337" s="204">
        <f>IF(N337="zákl. přenesená",J337,0)</f>
        <v>0</v>
      </c>
      <c r="BH337" s="204">
        <f>IF(N337="sníž. přenesená",J337,0)</f>
        <v>0</v>
      </c>
      <c r="BI337" s="204">
        <f>IF(N337="nulová",J337,0)</f>
        <v>0</v>
      </c>
      <c r="BJ337" s="24" t="s">
        <v>80</v>
      </c>
      <c r="BK337" s="204">
        <f>ROUND(I337*H337,2)</f>
        <v>0</v>
      </c>
      <c r="BL337" s="24" t="s">
        <v>147</v>
      </c>
      <c r="BM337" s="24" t="s">
        <v>1446</v>
      </c>
    </row>
    <row r="338" spans="2:65" s="12" customFormat="1" ht="13.5">
      <c r="B338" s="216"/>
      <c r="C338" s="217"/>
      <c r="D338" s="207" t="s">
        <v>149</v>
      </c>
      <c r="E338" s="218" t="s">
        <v>23</v>
      </c>
      <c r="F338" s="219" t="s">
        <v>1447</v>
      </c>
      <c r="G338" s="217"/>
      <c r="H338" s="220">
        <v>468.40199999999999</v>
      </c>
      <c r="I338" s="221"/>
      <c r="J338" s="217"/>
      <c r="K338" s="217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149</v>
      </c>
      <c r="AU338" s="226" t="s">
        <v>161</v>
      </c>
      <c r="AV338" s="12" t="s">
        <v>82</v>
      </c>
      <c r="AW338" s="12" t="s">
        <v>36</v>
      </c>
      <c r="AX338" s="12" t="s">
        <v>80</v>
      </c>
      <c r="AY338" s="226" t="s">
        <v>140</v>
      </c>
    </row>
    <row r="339" spans="2:65" s="1" customFormat="1" ht="16.5" customHeight="1">
      <c r="B339" s="41"/>
      <c r="C339" s="193" t="s">
        <v>773</v>
      </c>
      <c r="D339" s="193" t="s">
        <v>142</v>
      </c>
      <c r="E339" s="194" t="s">
        <v>1159</v>
      </c>
      <c r="F339" s="195" t="s">
        <v>1448</v>
      </c>
      <c r="G339" s="196" t="s">
        <v>497</v>
      </c>
      <c r="H339" s="197">
        <v>11.896000000000001</v>
      </c>
      <c r="I339" s="198"/>
      <c r="J339" s="199">
        <f>ROUND(I339*H339,2)</f>
        <v>0</v>
      </c>
      <c r="K339" s="195" t="s">
        <v>23</v>
      </c>
      <c r="L339" s="61"/>
      <c r="M339" s="200" t="s">
        <v>23</v>
      </c>
      <c r="N339" s="201" t="s">
        <v>44</v>
      </c>
      <c r="O339" s="42"/>
      <c r="P339" s="202">
        <f>O339*H339</f>
        <v>0</v>
      </c>
      <c r="Q339" s="202">
        <v>0</v>
      </c>
      <c r="R339" s="202">
        <f>Q339*H339</f>
        <v>0</v>
      </c>
      <c r="S339" s="202">
        <v>0</v>
      </c>
      <c r="T339" s="203">
        <f>S339*H339</f>
        <v>0</v>
      </c>
      <c r="AR339" s="24" t="s">
        <v>147</v>
      </c>
      <c r="AT339" s="24" t="s">
        <v>142</v>
      </c>
      <c r="AU339" s="24" t="s">
        <v>161</v>
      </c>
      <c r="AY339" s="24" t="s">
        <v>140</v>
      </c>
      <c r="BE339" s="204">
        <f>IF(N339="základní",J339,0)</f>
        <v>0</v>
      </c>
      <c r="BF339" s="204">
        <f>IF(N339="snížená",J339,0)</f>
        <v>0</v>
      </c>
      <c r="BG339" s="204">
        <f>IF(N339="zákl. přenesená",J339,0)</f>
        <v>0</v>
      </c>
      <c r="BH339" s="204">
        <f>IF(N339="sníž. přenesená",J339,0)</f>
        <v>0</v>
      </c>
      <c r="BI339" s="204">
        <f>IF(N339="nulová",J339,0)</f>
        <v>0</v>
      </c>
      <c r="BJ339" s="24" t="s">
        <v>80</v>
      </c>
      <c r="BK339" s="204">
        <f>ROUND(I339*H339,2)</f>
        <v>0</v>
      </c>
      <c r="BL339" s="24" t="s">
        <v>147</v>
      </c>
      <c r="BM339" s="24" t="s">
        <v>1449</v>
      </c>
    </row>
    <row r="340" spans="2:65" s="1" customFormat="1" ht="16.5" customHeight="1">
      <c r="B340" s="41"/>
      <c r="C340" s="193" t="s">
        <v>777</v>
      </c>
      <c r="D340" s="193" t="s">
        <v>142</v>
      </c>
      <c r="E340" s="194" t="s">
        <v>1450</v>
      </c>
      <c r="F340" s="195" t="s">
        <v>863</v>
      </c>
      <c r="G340" s="196" t="s">
        <v>497</v>
      </c>
      <c r="H340" s="197">
        <v>526.01599999999996</v>
      </c>
      <c r="I340" s="198"/>
      <c r="J340" s="199">
        <f>ROUND(I340*H340,2)</f>
        <v>0</v>
      </c>
      <c r="K340" s="195" t="s">
        <v>146</v>
      </c>
      <c r="L340" s="61"/>
      <c r="M340" s="200" t="s">
        <v>23</v>
      </c>
      <c r="N340" s="201" t="s">
        <v>44</v>
      </c>
      <c r="O340" s="42"/>
      <c r="P340" s="202">
        <f>O340*H340</f>
        <v>0</v>
      </c>
      <c r="Q340" s="202">
        <v>0</v>
      </c>
      <c r="R340" s="202">
        <f>Q340*H340</f>
        <v>0</v>
      </c>
      <c r="S340" s="202">
        <v>0</v>
      </c>
      <c r="T340" s="203">
        <f>S340*H340</f>
        <v>0</v>
      </c>
      <c r="AR340" s="24" t="s">
        <v>147</v>
      </c>
      <c r="AT340" s="24" t="s">
        <v>142</v>
      </c>
      <c r="AU340" s="24" t="s">
        <v>161</v>
      </c>
      <c r="AY340" s="24" t="s">
        <v>140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24" t="s">
        <v>80</v>
      </c>
      <c r="BK340" s="204">
        <f>ROUND(I340*H340,2)</f>
        <v>0</v>
      </c>
      <c r="BL340" s="24" t="s">
        <v>147</v>
      </c>
      <c r="BM340" s="24" t="s">
        <v>1451</v>
      </c>
    </row>
    <row r="341" spans="2:65" s="10" customFormat="1" ht="37.35" customHeight="1">
      <c r="B341" s="177"/>
      <c r="C341" s="178"/>
      <c r="D341" s="179" t="s">
        <v>72</v>
      </c>
      <c r="E341" s="180" t="s">
        <v>865</v>
      </c>
      <c r="F341" s="180" t="s">
        <v>866</v>
      </c>
      <c r="G341" s="178"/>
      <c r="H341" s="178"/>
      <c r="I341" s="181"/>
      <c r="J341" s="182">
        <f>BK341</f>
        <v>0</v>
      </c>
      <c r="K341" s="178"/>
      <c r="L341" s="183"/>
      <c r="M341" s="184"/>
      <c r="N341" s="185"/>
      <c r="O341" s="185"/>
      <c r="P341" s="186">
        <f>P342</f>
        <v>0</v>
      </c>
      <c r="Q341" s="185"/>
      <c r="R341" s="186">
        <f>R342</f>
        <v>5.5369999999999996E-2</v>
      </c>
      <c r="S341" s="185"/>
      <c r="T341" s="187">
        <f>T342</f>
        <v>0</v>
      </c>
      <c r="AR341" s="188" t="s">
        <v>82</v>
      </c>
      <c r="AT341" s="189" t="s">
        <v>72</v>
      </c>
      <c r="AU341" s="189" t="s">
        <v>73</v>
      </c>
      <c r="AY341" s="188" t="s">
        <v>140</v>
      </c>
      <c r="BK341" s="190">
        <f>BK342</f>
        <v>0</v>
      </c>
    </row>
    <row r="342" spans="2:65" s="10" customFormat="1" ht="19.899999999999999" customHeight="1">
      <c r="B342" s="177"/>
      <c r="C342" s="178"/>
      <c r="D342" s="179" t="s">
        <v>72</v>
      </c>
      <c r="E342" s="191" t="s">
        <v>903</v>
      </c>
      <c r="F342" s="191" t="s">
        <v>904</v>
      </c>
      <c r="G342" s="178"/>
      <c r="H342" s="178"/>
      <c r="I342" s="181"/>
      <c r="J342" s="192">
        <f>BK342</f>
        <v>0</v>
      </c>
      <c r="K342" s="178"/>
      <c r="L342" s="183"/>
      <c r="M342" s="184"/>
      <c r="N342" s="185"/>
      <c r="O342" s="185"/>
      <c r="P342" s="186">
        <f>SUM(P343:P346)</f>
        <v>0</v>
      </c>
      <c r="Q342" s="185"/>
      <c r="R342" s="186">
        <f>SUM(R343:R346)</f>
        <v>5.5369999999999996E-2</v>
      </c>
      <c r="S342" s="185"/>
      <c r="T342" s="187">
        <f>SUM(T343:T346)</f>
        <v>0</v>
      </c>
      <c r="AR342" s="188" t="s">
        <v>82</v>
      </c>
      <c r="AT342" s="189" t="s">
        <v>72</v>
      </c>
      <c r="AU342" s="189" t="s">
        <v>80</v>
      </c>
      <c r="AY342" s="188" t="s">
        <v>140</v>
      </c>
      <c r="BK342" s="190">
        <f>SUM(BK343:BK346)</f>
        <v>0</v>
      </c>
    </row>
    <row r="343" spans="2:65" s="1" customFormat="1" ht="16.5" customHeight="1">
      <c r="B343" s="41"/>
      <c r="C343" s="193" t="s">
        <v>781</v>
      </c>
      <c r="D343" s="193" t="s">
        <v>142</v>
      </c>
      <c r="E343" s="194" t="s">
        <v>906</v>
      </c>
      <c r="F343" s="195" t="s">
        <v>907</v>
      </c>
      <c r="G343" s="196" t="s">
        <v>199</v>
      </c>
      <c r="H343" s="197">
        <v>395.5</v>
      </c>
      <c r="I343" s="198"/>
      <c r="J343" s="199">
        <f>ROUND(I343*H343,2)</f>
        <v>0</v>
      </c>
      <c r="K343" s="195" t="s">
        <v>908</v>
      </c>
      <c r="L343" s="61"/>
      <c r="M343" s="200" t="s">
        <v>23</v>
      </c>
      <c r="N343" s="201" t="s">
        <v>44</v>
      </c>
      <c r="O343" s="42"/>
      <c r="P343" s="202">
        <f>O343*H343</f>
        <v>0</v>
      </c>
      <c r="Q343" s="202">
        <v>0</v>
      </c>
      <c r="R343" s="202">
        <f>Q343*H343</f>
        <v>0</v>
      </c>
      <c r="S343" s="202">
        <v>0</v>
      </c>
      <c r="T343" s="203">
        <f>S343*H343</f>
        <v>0</v>
      </c>
      <c r="AR343" s="24" t="s">
        <v>252</v>
      </c>
      <c r="AT343" s="24" t="s">
        <v>142</v>
      </c>
      <c r="AU343" s="24" t="s">
        <v>82</v>
      </c>
      <c r="AY343" s="24" t="s">
        <v>140</v>
      </c>
      <c r="BE343" s="204">
        <f>IF(N343="základní",J343,0)</f>
        <v>0</v>
      </c>
      <c r="BF343" s="204">
        <f>IF(N343="snížená",J343,0)</f>
        <v>0</v>
      </c>
      <c r="BG343" s="204">
        <f>IF(N343="zákl. přenesená",J343,0)</f>
        <v>0</v>
      </c>
      <c r="BH343" s="204">
        <f>IF(N343="sníž. přenesená",J343,0)</f>
        <v>0</v>
      </c>
      <c r="BI343" s="204">
        <f>IF(N343="nulová",J343,0)</f>
        <v>0</v>
      </c>
      <c r="BJ343" s="24" t="s">
        <v>80</v>
      </c>
      <c r="BK343" s="204">
        <f>ROUND(I343*H343,2)</f>
        <v>0</v>
      </c>
      <c r="BL343" s="24" t="s">
        <v>252</v>
      </c>
      <c r="BM343" s="24" t="s">
        <v>1452</v>
      </c>
    </row>
    <row r="344" spans="2:65" s="1" customFormat="1" ht="16.5" customHeight="1">
      <c r="B344" s="41"/>
      <c r="C344" s="238" t="s">
        <v>785</v>
      </c>
      <c r="D344" s="238" t="s">
        <v>494</v>
      </c>
      <c r="E344" s="239" t="s">
        <v>1453</v>
      </c>
      <c r="F344" s="240" t="s">
        <v>913</v>
      </c>
      <c r="G344" s="241" t="s">
        <v>199</v>
      </c>
      <c r="H344" s="242">
        <v>395.5</v>
      </c>
      <c r="I344" s="243"/>
      <c r="J344" s="244">
        <f>ROUND(I344*H344,2)</f>
        <v>0</v>
      </c>
      <c r="K344" s="240" t="s">
        <v>146</v>
      </c>
      <c r="L344" s="245"/>
      <c r="M344" s="246" t="s">
        <v>23</v>
      </c>
      <c r="N344" s="247" t="s">
        <v>44</v>
      </c>
      <c r="O344" s="42"/>
      <c r="P344" s="202">
        <f>O344*H344</f>
        <v>0</v>
      </c>
      <c r="Q344" s="202">
        <v>1.3999999999999999E-4</v>
      </c>
      <c r="R344" s="202">
        <f>Q344*H344</f>
        <v>5.5369999999999996E-2</v>
      </c>
      <c r="S344" s="202">
        <v>0</v>
      </c>
      <c r="T344" s="203">
        <f>S344*H344</f>
        <v>0</v>
      </c>
      <c r="AR344" s="24" t="s">
        <v>420</v>
      </c>
      <c r="AT344" s="24" t="s">
        <v>494</v>
      </c>
      <c r="AU344" s="24" t="s">
        <v>82</v>
      </c>
      <c r="AY344" s="24" t="s">
        <v>140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24" t="s">
        <v>80</v>
      </c>
      <c r="BK344" s="204">
        <f>ROUND(I344*H344,2)</f>
        <v>0</v>
      </c>
      <c r="BL344" s="24" t="s">
        <v>252</v>
      </c>
      <c r="BM344" s="24" t="s">
        <v>1454</v>
      </c>
    </row>
    <row r="345" spans="2:65" s="1" customFormat="1" ht="27">
      <c r="B345" s="41"/>
      <c r="C345" s="63"/>
      <c r="D345" s="207" t="s">
        <v>549</v>
      </c>
      <c r="E345" s="63"/>
      <c r="F345" s="248" t="s">
        <v>1455</v>
      </c>
      <c r="G345" s="63"/>
      <c r="H345" s="63"/>
      <c r="I345" s="164"/>
      <c r="J345" s="63"/>
      <c r="K345" s="63"/>
      <c r="L345" s="61"/>
      <c r="M345" s="249"/>
      <c r="N345" s="42"/>
      <c r="O345" s="42"/>
      <c r="P345" s="42"/>
      <c r="Q345" s="42"/>
      <c r="R345" s="42"/>
      <c r="S345" s="42"/>
      <c r="T345" s="78"/>
      <c r="AT345" s="24" t="s">
        <v>549</v>
      </c>
      <c r="AU345" s="24" t="s">
        <v>82</v>
      </c>
    </row>
    <row r="346" spans="2:65" s="1" customFormat="1" ht="16.5" customHeight="1">
      <c r="B346" s="41"/>
      <c r="C346" s="193" t="s">
        <v>789</v>
      </c>
      <c r="D346" s="193" t="s">
        <v>142</v>
      </c>
      <c r="E346" s="194" t="s">
        <v>916</v>
      </c>
      <c r="F346" s="195" t="s">
        <v>917</v>
      </c>
      <c r="G346" s="196" t="s">
        <v>613</v>
      </c>
      <c r="H346" s="197">
        <v>1</v>
      </c>
      <c r="I346" s="198"/>
      <c r="J346" s="199">
        <f>ROUND(I346*H346,2)</f>
        <v>0</v>
      </c>
      <c r="K346" s="195" t="s">
        <v>23</v>
      </c>
      <c r="L346" s="61"/>
      <c r="M346" s="200" t="s">
        <v>23</v>
      </c>
      <c r="N346" s="250" t="s">
        <v>44</v>
      </c>
      <c r="O346" s="251"/>
      <c r="P346" s="252">
        <f>O346*H346</f>
        <v>0</v>
      </c>
      <c r="Q346" s="252">
        <v>0</v>
      </c>
      <c r="R346" s="252">
        <f>Q346*H346</f>
        <v>0</v>
      </c>
      <c r="S346" s="252">
        <v>0</v>
      </c>
      <c r="T346" s="253">
        <f>S346*H346</f>
        <v>0</v>
      </c>
      <c r="AR346" s="24" t="s">
        <v>147</v>
      </c>
      <c r="AT346" s="24" t="s">
        <v>142</v>
      </c>
      <c r="AU346" s="24" t="s">
        <v>82</v>
      </c>
      <c r="AY346" s="24" t="s">
        <v>140</v>
      </c>
      <c r="BE346" s="204">
        <f>IF(N346="základní",J346,0)</f>
        <v>0</v>
      </c>
      <c r="BF346" s="204">
        <f>IF(N346="snížená",J346,0)</f>
        <v>0</v>
      </c>
      <c r="BG346" s="204">
        <f>IF(N346="zákl. přenesená",J346,0)</f>
        <v>0</v>
      </c>
      <c r="BH346" s="204">
        <f>IF(N346="sníž. přenesená",J346,0)</f>
        <v>0</v>
      </c>
      <c r="BI346" s="204">
        <f>IF(N346="nulová",J346,0)</f>
        <v>0</v>
      </c>
      <c r="BJ346" s="24" t="s">
        <v>80</v>
      </c>
      <c r="BK346" s="204">
        <f>ROUND(I346*H346,2)</f>
        <v>0</v>
      </c>
      <c r="BL346" s="24" t="s">
        <v>147</v>
      </c>
      <c r="BM346" s="24" t="s">
        <v>1456</v>
      </c>
    </row>
    <row r="347" spans="2:65" s="1" customFormat="1" ht="6.95" customHeight="1">
      <c r="B347" s="56"/>
      <c r="C347" s="57"/>
      <c r="D347" s="57"/>
      <c r="E347" s="57"/>
      <c r="F347" s="57"/>
      <c r="G347" s="57"/>
      <c r="H347" s="57"/>
      <c r="I347" s="140"/>
      <c r="J347" s="57"/>
      <c r="K347" s="57"/>
      <c r="L347" s="61"/>
    </row>
  </sheetData>
  <sheetProtection algorithmName="SHA-512" hashValue="BGvo/waKnNh3iU09ncdmgRTMDaqU1Dl1+VorpwsylLi83aV4mRWBWzRRYo4x+JXniZCv4CVg1L4qDN7+rjuPWg==" saltValue="A1hBEP1ziiZV8+rVpE8pVutp2haB60dG4OLrQhfEm0nrl99YXPpF5H2vV6q3WF3VknMfPi7dSbe58fY+dHc+Kw==" spinCount="100000" sheet="1" objects="1" scenarios="1" formatColumns="0" formatRows="0" autoFilter="0"/>
  <autoFilter ref="C85:K346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8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93</v>
      </c>
      <c r="G1" s="389" t="s">
        <v>94</v>
      </c>
      <c r="H1" s="389"/>
      <c r="I1" s="115"/>
      <c r="J1" s="114" t="s">
        <v>95</v>
      </c>
      <c r="K1" s="113" t="s">
        <v>96</v>
      </c>
      <c r="L1" s="114" t="s">
        <v>97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4" t="s">
        <v>89</v>
      </c>
      <c r="AZ2" s="116" t="s">
        <v>1457</v>
      </c>
      <c r="BA2" s="116" t="s">
        <v>102</v>
      </c>
      <c r="BB2" s="116" t="s">
        <v>23</v>
      </c>
      <c r="BC2" s="116" t="s">
        <v>1458</v>
      </c>
      <c r="BD2" s="116" t="s">
        <v>82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82</v>
      </c>
    </row>
    <row r="4" spans="1:70" ht="36.950000000000003" customHeight="1">
      <c r="B4" s="28"/>
      <c r="C4" s="29"/>
      <c r="D4" s="30" t="s">
        <v>104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1:70" ht="16.5" customHeight="1">
      <c r="B7" s="28"/>
      <c r="C7" s="29"/>
      <c r="D7" s="29"/>
      <c r="E7" s="381" t="str">
        <f>'Rekapitulace stavby'!K6</f>
        <v>Kanalizace Kolín - Zibohlavy</v>
      </c>
      <c r="F7" s="382"/>
      <c r="G7" s="382"/>
      <c r="H7" s="382"/>
      <c r="I7" s="118"/>
      <c r="J7" s="29"/>
      <c r="K7" s="31"/>
    </row>
    <row r="8" spans="1:70" s="1" customFormat="1">
      <c r="B8" s="41"/>
      <c r="C8" s="42"/>
      <c r="D8" s="37" t="s">
        <v>105</v>
      </c>
      <c r="E8" s="42"/>
      <c r="F8" s="42"/>
      <c r="G8" s="42"/>
      <c r="H8" s="42"/>
      <c r="I8" s="119"/>
      <c r="J8" s="42"/>
      <c r="K8" s="45"/>
    </row>
    <row r="9" spans="1:70" s="1" customFormat="1" ht="36.950000000000003" customHeight="1">
      <c r="B9" s="41"/>
      <c r="C9" s="42"/>
      <c r="D9" s="42"/>
      <c r="E9" s="383" t="s">
        <v>1459</v>
      </c>
      <c r="F9" s="384"/>
      <c r="G9" s="384"/>
      <c r="H9" s="384"/>
      <c r="I9" s="119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0" t="s">
        <v>22</v>
      </c>
      <c r="J11" s="35" t="s">
        <v>23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20" t="s">
        <v>26</v>
      </c>
      <c r="J12" s="121" t="str">
        <f>'Rekapitulace stavby'!AN8</f>
        <v>8. 1. 2018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20" t="s">
        <v>29</v>
      </c>
      <c r="J14" s="35" t="s">
        <v>23</v>
      </c>
      <c r="K14" s="45"/>
    </row>
    <row r="15" spans="1:70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20" t="s">
        <v>31</v>
      </c>
      <c r="J15" s="35" t="s">
        <v>23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20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20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20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9"/>
      <c r="J23" s="42"/>
      <c r="K23" s="45"/>
    </row>
    <row r="24" spans="2:11" s="6" customFormat="1" ht="16.5" customHeight="1">
      <c r="B24" s="122"/>
      <c r="C24" s="123"/>
      <c r="D24" s="123"/>
      <c r="E24" s="370" t="s">
        <v>23</v>
      </c>
      <c r="F24" s="370"/>
      <c r="G24" s="370"/>
      <c r="H24" s="370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39</v>
      </c>
      <c r="E27" s="42"/>
      <c r="F27" s="42"/>
      <c r="G27" s="42"/>
      <c r="H27" s="42"/>
      <c r="I27" s="119"/>
      <c r="J27" s="129">
        <f>ROUND(J83,2)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30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1">
        <f>ROUND(SUM(BE83:BE384), 2)</f>
        <v>0</v>
      </c>
      <c r="G30" s="42"/>
      <c r="H30" s="42"/>
      <c r="I30" s="132">
        <v>0.21</v>
      </c>
      <c r="J30" s="131">
        <f>ROUND(ROUND((SUM(BE83:BE384)),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1">
        <f>ROUND(SUM(BF83:BF384), 2)</f>
        <v>0</v>
      </c>
      <c r="G31" s="42"/>
      <c r="H31" s="42"/>
      <c r="I31" s="132">
        <v>0.15</v>
      </c>
      <c r="J31" s="131">
        <f>ROUND(ROUND((SUM(BF83:BF384)),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46</v>
      </c>
      <c r="F32" s="131">
        <f>ROUND(SUM(BG83:BG384), 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47</v>
      </c>
      <c r="F33" s="131">
        <f>ROUND(SUM(BH83:BH384), 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48</v>
      </c>
      <c r="F34" s="131">
        <f>ROUND(SUM(BI83:BI384), 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49</v>
      </c>
      <c r="E36" s="79"/>
      <c r="F36" s="79"/>
      <c r="G36" s="135" t="s">
        <v>50</v>
      </c>
      <c r="H36" s="136" t="s">
        <v>51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0000000000003" customHeight="1">
      <c r="B42" s="41"/>
      <c r="C42" s="30" t="s">
        <v>107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16.5" customHeight="1">
      <c r="B45" s="41"/>
      <c r="C45" s="42"/>
      <c r="D45" s="42"/>
      <c r="E45" s="381" t="str">
        <f>E7</f>
        <v>Kanalizace Kolín - Zibohlavy</v>
      </c>
      <c r="F45" s="382"/>
      <c r="G45" s="382"/>
      <c r="H45" s="382"/>
      <c r="I45" s="119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17.25" customHeight="1">
      <c r="B47" s="41"/>
      <c r="C47" s="42"/>
      <c r="D47" s="42"/>
      <c r="E47" s="383" t="str">
        <f>E9</f>
        <v>ZobohKanalPrip - Kanalizace Kolín - Zibohlavy</v>
      </c>
      <c r="F47" s="384"/>
      <c r="G47" s="384"/>
      <c r="H47" s="384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Zibohlavy</v>
      </c>
      <c r="G49" s="42"/>
      <c r="H49" s="42"/>
      <c r="I49" s="120" t="s">
        <v>26</v>
      </c>
      <c r="J49" s="121" t="str">
        <f>IF(J12="","",J12)</f>
        <v>8. 1. 2018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Město Kolín</v>
      </c>
      <c r="G51" s="42"/>
      <c r="H51" s="42"/>
      <c r="I51" s="120" t="s">
        <v>34</v>
      </c>
      <c r="J51" s="370" t="str">
        <f>E21</f>
        <v>VODOS Kolín s.r.o.</v>
      </c>
      <c r="K51" s="45"/>
    </row>
    <row r="52" spans="2:47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9"/>
      <c r="J52" s="385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47" s="1" customFormat="1" ht="29.25" customHeight="1">
      <c r="B54" s="41"/>
      <c r="C54" s="145" t="s">
        <v>108</v>
      </c>
      <c r="D54" s="133"/>
      <c r="E54" s="133"/>
      <c r="F54" s="133"/>
      <c r="G54" s="133"/>
      <c r="H54" s="133"/>
      <c r="I54" s="146"/>
      <c r="J54" s="147" t="s">
        <v>109</v>
      </c>
      <c r="K54" s="148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110</v>
      </c>
      <c r="D56" s="42"/>
      <c r="E56" s="42"/>
      <c r="F56" s="42"/>
      <c r="G56" s="42"/>
      <c r="H56" s="42"/>
      <c r="I56" s="119"/>
      <c r="J56" s="129">
        <f>J83</f>
        <v>0</v>
      </c>
      <c r="K56" s="45"/>
      <c r="AU56" s="24" t="s">
        <v>111</v>
      </c>
    </row>
    <row r="57" spans="2:47" s="7" customFormat="1" ht="24.95" customHeight="1">
      <c r="B57" s="150"/>
      <c r="C57" s="151"/>
      <c r="D57" s="152" t="s">
        <v>112</v>
      </c>
      <c r="E57" s="153"/>
      <c r="F57" s="153"/>
      <c r="G57" s="153"/>
      <c r="H57" s="153"/>
      <c r="I57" s="154"/>
      <c r="J57" s="155">
        <f>J84</f>
        <v>0</v>
      </c>
      <c r="K57" s="156"/>
    </row>
    <row r="58" spans="2:47" s="8" customFormat="1" ht="19.899999999999999" customHeight="1">
      <c r="B58" s="157"/>
      <c r="C58" s="158"/>
      <c r="D58" s="159" t="s">
        <v>113</v>
      </c>
      <c r="E58" s="160"/>
      <c r="F58" s="160"/>
      <c r="G58" s="160"/>
      <c r="H58" s="160"/>
      <c r="I58" s="161"/>
      <c r="J58" s="162">
        <f>J85</f>
        <v>0</v>
      </c>
      <c r="K58" s="163"/>
    </row>
    <row r="59" spans="2:47" s="8" customFormat="1" ht="19.899999999999999" customHeight="1">
      <c r="B59" s="157"/>
      <c r="C59" s="158"/>
      <c r="D59" s="159" t="s">
        <v>115</v>
      </c>
      <c r="E59" s="160"/>
      <c r="F59" s="160"/>
      <c r="G59" s="160"/>
      <c r="H59" s="160"/>
      <c r="I59" s="161"/>
      <c r="J59" s="162">
        <f>J248</f>
        <v>0</v>
      </c>
      <c r="K59" s="163"/>
    </row>
    <row r="60" spans="2:47" s="8" customFormat="1" ht="19.899999999999999" customHeight="1">
      <c r="B60" s="157"/>
      <c r="C60" s="158"/>
      <c r="D60" s="159" t="s">
        <v>116</v>
      </c>
      <c r="E60" s="160"/>
      <c r="F60" s="160"/>
      <c r="G60" s="160"/>
      <c r="H60" s="160"/>
      <c r="I60" s="161"/>
      <c r="J60" s="162">
        <f>J263</f>
        <v>0</v>
      </c>
      <c r="K60" s="163"/>
    </row>
    <row r="61" spans="2:47" s="8" customFormat="1" ht="19.899999999999999" customHeight="1">
      <c r="B61" s="157"/>
      <c r="C61" s="158"/>
      <c r="D61" s="159" t="s">
        <v>117</v>
      </c>
      <c r="E61" s="160"/>
      <c r="F61" s="160"/>
      <c r="G61" s="160"/>
      <c r="H61" s="160"/>
      <c r="I61" s="161"/>
      <c r="J61" s="162">
        <f>J311</f>
        <v>0</v>
      </c>
      <c r="K61" s="163"/>
    </row>
    <row r="62" spans="2:47" s="8" customFormat="1" ht="19.899999999999999" customHeight="1">
      <c r="B62" s="157"/>
      <c r="C62" s="158"/>
      <c r="D62" s="159" t="s">
        <v>118</v>
      </c>
      <c r="E62" s="160"/>
      <c r="F62" s="160"/>
      <c r="G62" s="160"/>
      <c r="H62" s="160"/>
      <c r="I62" s="161"/>
      <c r="J62" s="162">
        <f>J349</f>
        <v>0</v>
      </c>
      <c r="K62" s="163"/>
    </row>
    <row r="63" spans="2:47" s="8" customFormat="1" ht="14.85" customHeight="1">
      <c r="B63" s="157"/>
      <c r="C63" s="158"/>
      <c r="D63" s="159" t="s">
        <v>119</v>
      </c>
      <c r="E63" s="160"/>
      <c r="F63" s="160"/>
      <c r="G63" s="160"/>
      <c r="H63" s="160"/>
      <c r="I63" s="161"/>
      <c r="J63" s="162">
        <f>J378</f>
        <v>0</v>
      </c>
      <c r="K63" s="163"/>
    </row>
    <row r="64" spans="2:47" s="1" customFormat="1" ht="21.75" customHeight="1">
      <c r="B64" s="41"/>
      <c r="C64" s="42"/>
      <c r="D64" s="42"/>
      <c r="E64" s="42"/>
      <c r="F64" s="42"/>
      <c r="G64" s="42"/>
      <c r="H64" s="42"/>
      <c r="I64" s="119"/>
      <c r="J64" s="42"/>
      <c r="K64" s="4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40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3"/>
      <c r="J69" s="60"/>
      <c r="K69" s="60"/>
      <c r="L69" s="61"/>
    </row>
    <row r="70" spans="2:12" s="1" customFormat="1" ht="36.950000000000003" customHeight="1">
      <c r="B70" s="41"/>
      <c r="C70" s="62" t="s">
        <v>124</v>
      </c>
      <c r="D70" s="63"/>
      <c r="E70" s="63"/>
      <c r="F70" s="63"/>
      <c r="G70" s="63"/>
      <c r="H70" s="63"/>
      <c r="I70" s="164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4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64"/>
      <c r="J72" s="63"/>
      <c r="K72" s="63"/>
      <c r="L72" s="61"/>
    </row>
    <row r="73" spans="2:12" s="1" customFormat="1" ht="16.5" customHeight="1">
      <c r="B73" s="41"/>
      <c r="C73" s="63"/>
      <c r="D73" s="63"/>
      <c r="E73" s="386" t="str">
        <f>E7</f>
        <v>Kanalizace Kolín - Zibohlavy</v>
      </c>
      <c r="F73" s="387"/>
      <c r="G73" s="387"/>
      <c r="H73" s="387"/>
      <c r="I73" s="164"/>
      <c r="J73" s="63"/>
      <c r="K73" s="63"/>
      <c r="L73" s="61"/>
    </row>
    <row r="74" spans="2:12" s="1" customFormat="1" ht="14.45" customHeight="1">
      <c r="B74" s="41"/>
      <c r="C74" s="65" t="s">
        <v>105</v>
      </c>
      <c r="D74" s="63"/>
      <c r="E74" s="63"/>
      <c r="F74" s="63"/>
      <c r="G74" s="63"/>
      <c r="H74" s="63"/>
      <c r="I74" s="164"/>
      <c r="J74" s="63"/>
      <c r="K74" s="63"/>
      <c r="L74" s="61"/>
    </row>
    <row r="75" spans="2:12" s="1" customFormat="1" ht="17.25" customHeight="1">
      <c r="B75" s="41"/>
      <c r="C75" s="63"/>
      <c r="D75" s="63"/>
      <c r="E75" s="377" t="str">
        <f>E9</f>
        <v>ZobohKanalPrip - Kanalizace Kolín - Zibohlavy</v>
      </c>
      <c r="F75" s="388"/>
      <c r="G75" s="388"/>
      <c r="H75" s="388"/>
      <c r="I75" s="164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4"/>
      <c r="J76" s="63"/>
      <c r="K76" s="63"/>
      <c r="L76" s="61"/>
    </row>
    <row r="77" spans="2:12" s="1" customFormat="1" ht="18" customHeight="1">
      <c r="B77" s="41"/>
      <c r="C77" s="65" t="s">
        <v>24</v>
      </c>
      <c r="D77" s="63"/>
      <c r="E77" s="63"/>
      <c r="F77" s="165" t="str">
        <f>F12</f>
        <v>Zibohlavy</v>
      </c>
      <c r="G77" s="63"/>
      <c r="H77" s="63"/>
      <c r="I77" s="166" t="s">
        <v>26</v>
      </c>
      <c r="J77" s="73" t="str">
        <f>IF(J12="","",J12)</f>
        <v>8. 1. 2018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4"/>
      <c r="J78" s="63"/>
      <c r="K78" s="63"/>
      <c r="L78" s="61"/>
    </row>
    <row r="79" spans="2:12" s="1" customFormat="1">
      <c r="B79" s="41"/>
      <c r="C79" s="65" t="s">
        <v>28</v>
      </c>
      <c r="D79" s="63"/>
      <c r="E79" s="63"/>
      <c r="F79" s="165" t="str">
        <f>E15</f>
        <v>Město Kolín</v>
      </c>
      <c r="G79" s="63"/>
      <c r="H79" s="63"/>
      <c r="I79" s="166" t="s">
        <v>34</v>
      </c>
      <c r="J79" s="165" t="str">
        <f>E21</f>
        <v>VODOS Kolín s.r.o.</v>
      </c>
      <c r="K79" s="63"/>
      <c r="L79" s="61"/>
    </row>
    <row r="80" spans="2:12" s="1" customFormat="1" ht="14.45" customHeight="1">
      <c r="B80" s="41"/>
      <c r="C80" s="65" t="s">
        <v>32</v>
      </c>
      <c r="D80" s="63"/>
      <c r="E80" s="63"/>
      <c r="F80" s="165" t="str">
        <f>IF(E18="","",E18)</f>
        <v/>
      </c>
      <c r="G80" s="63"/>
      <c r="H80" s="63"/>
      <c r="I80" s="164"/>
      <c r="J80" s="63"/>
      <c r="K80" s="63"/>
      <c r="L80" s="61"/>
    </row>
    <row r="81" spans="2:65" s="1" customFormat="1" ht="10.35" customHeight="1">
      <c r="B81" s="41"/>
      <c r="C81" s="63"/>
      <c r="D81" s="63"/>
      <c r="E81" s="63"/>
      <c r="F81" s="63"/>
      <c r="G81" s="63"/>
      <c r="H81" s="63"/>
      <c r="I81" s="164"/>
      <c r="J81" s="63"/>
      <c r="K81" s="63"/>
      <c r="L81" s="61"/>
    </row>
    <row r="82" spans="2:65" s="9" customFormat="1" ht="29.25" customHeight="1">
      <c r="B82" s="167"/>
      <c r="C82" s="168" t="s">
        <v>125</v>
      </c>
      <c r="D82" s="169" t="s">
        <v>58</v>
      </c>
      <c r="E82" s="169" t="s">
        <v>54</v>
      </c>
      <c r="F82" s="169" t="s">
        <v>126</v>
      </c>
      <c r="G82" s="169" t="s">
        <v>127</v>
      </c>
      <c r="H82" s="169" t="s">
        <v>128</v>
      </c>
      <c r="I82" s="170" t="s">
        <v>129</v>
      </c>
      <c r="J82" s="169" t="s">
        <v>109</v>
      </c>
      <c r="K82" s="171" t="s">
        <v>130</v>
      </c>
      <c r="L82" s="172"/>
      <c r="M82" s="81" t="s">
        <v>131</v>
      </c>
      <c r="N82" s="82" t="s">
        <v>43</v>
      </c>
      <c r="O82" s="82" t="s">
        <v>132</v>
      </c>
      <c r="P82" s="82" t="s">
        <v>133</v>
      </c>
      <c r="Q82" s="82" t="s">
        <v>134</v>
      </c>
      <c r="R82" s="82" t="s">
        <v>135</v>
      </c>
      <c r="S82" s="82" t="s">
        <v>136</v>
      </c>
      <c r="T82" s="83" t="s">
        <v>137</v>
      </c>
    </row>
    <row r="83" spans="2:65" s="1" customFormat="1" ht="29.25" customHeight="1">
      <c r="B83" s="41"/>
      <c r="C83" s="87" t="s">
        <v>110</v>
      </c>
      <c r="D83" s="63"/>
      <c r="E83" s="63"/>
      <c r="F83" s="63"/>
      <c r="G83" s="63"/>
      <c r="H83" s="63"/>
      <c r="I83" s="164"/>
      <c r="J83" s="173">
        <f>BK83</f>
        <v>0</v>
      </c>
      <c r="K83" s="63"/>
      <c r="L83" s="61"/>
      <c r="M83" s="84"/>
      <c r="N83" s="85"/>
      <c r="O83" s="85"/>
      <c r="P83" s="174">
        <f>P84</f>
        <v>0</v>
      </c>
      <c r="Q83" s="85"/>
      <c r="R83" s="174">
        <f>R84</f>
        <v>881.64806791000012</v>
      </c>
      <c r="S83" s="85"/>
      <c r="T83" s="175">
        <f>T84</f>
        <v>179.78166000000004</v>
      </c>
      <c r="AT83" s="24" t="s">
        <v>72</v>
      </c>
      <c r="AU83" s="24" t="s">
        <v>111</v>
      </c>
      <c r="BK83" s="176">
        <f>BK84</f>
        <v>0</v>
      </c>
    </row>
    <row r="84" spans="2:65" s="10" customFormat="1" ht="37.35" customHeight="1">
      <c r="B84" s="177"/>
      <c r="C84" s="178"/>
      <c r="D84" s="179" t="s">
        <v>72</v>
      </c>
      <c r="E84" s="180" t="s">
        <v>138</v>
      </c>
      <c r="F84" s="180" t="s">
        <v>139</v>
      </c>
      <c r="G84" s="178"/>
      <c r="H84" s="178"/>
      <c r="I84" s="181"/>
      <c r="J84" s="182">
        <f>BK84</f>
        <v>0</v>
      </c>
      <c r="K84" s="178"/>
      <c r="L84" s="183"/>
      <c r="M84" s="184"/>
      <c r="N84" s="185"/>
      <c r="O84" s="185"/>
      <c r="P84" s="186">
        <f>P85+P248+P263+P311+P349</f>
        <v>0</v>
      </c>
      <c r="Q84" s="185"/>
      <c r="R84" s="186">
        <f>R85+R248+R263+R311+R349</f>
        <v>881.64806791000012</v>
      </c>
      <c r="S84" s="185"/>
      <c r="T84" s="187">
        <f>T85+T248+T263+T311+T349</f>
        <v>179.78166000000004</v>
      </c>
      <c r="AR84" s="188" t="s">
        <v>80</v>
      </c>
      <c r="AT84" s="189" t="s">
        <v>72</v>
      </c>
      <c r="AU84" s="189" t="s">
        <v>73</v>
      </c>
      <c r="AY84" s="188" t="s">
        <v>140</v>
      </c>
      <c r="BK84" s="190">
        <f>BK85+BK248+BK263+BK311+BK349</f>
        <v>0</v>
      </c>
    </row>
    <row r="85" spans="2:65" s="10" customFormat="1" ht="19.899999999999999" customHeight="1">
      <c r="B85" s="177"/>
      <c r="C85" s="178"/>
      <c r="D85" s="179" t="s">
        <v>72</v>
      </c>
      <c r="E85" s="191" t="s">
        <v>80</v>
      </c>
      <c r="F85" s="191" t="s">
        <v>141</v>
      </c>
      <c r="G85" s="178"/>
      <c r="H85" s="178"/>
      <c r="I85" s="181"/>
      <c r="J85" s="192">
        <f>BK85</f>
        <v>0</v>
      </c>
      <c r="K85" s="178"/>
      <c r="L85" s="183"/>
      <c r="M85" s="184"/>
      <c r="N85" s="185"/>
      <c r="O85" s="185"/>
      <c r="P85" s="186">
        <f>SUM(P86:P247)</f>
        <v>0</v>
      </c>
      <c r="Q85" s="185"/>
      <c r="R85" s="186">
        <f>SUM(R86:R247)</f>
        <v>651.94233455000006</v>
      </c>
      <c r="S85" s="185"/>
      <c r="T85" s="187">
        <f>SUM(T86:T247)</f>
        <v>179.78166000000004</v>
      </c>
      <c r="AR85" s="188" t="s">
        <v>80</v>
      </c>
      <c r="AT85" s="189" t="s">
        <v>72</v>
      </c>
      <c r="AU85" s="189" t="s">
        <v>80</v>
      </c>
      <c r="AY85" s="188" t="s">
        <v>140</v>
      </c>
      <c r="BK85" s="190">
        <f>SUM(BK86:BK247)</f>
        <v>0</v>
      </c>
    </row>
    <row r="86" spans="2:65" s="1" customFormat="1" ht="25.5" customHeight="1">
      <c r="B86" s="41"/>
      <c r="C86" s="193" t="s">
        <v>80</v>
      </c>
      <c r="D86" s="193" t="s">
        <v>142</v>
      </c>
      <c r="E86" s="194" t="s">
        <v>1460</v>
      </c>
      <c r="F86" s="195" t="s">
        <v>1461</v>
      </c>
      <c r="G86" s="196" t="s">
        <v>145</v>
      </c>
      <c r="H86" s="197">
        <v>5.76</v>
      </c>
      <c r="I86" s="198"/>
      <c r="J86" s="199">
        <f>ROUND(I86*H86,2)</f>
        <v>0</v>
      </c>
      <c r="K86" s="195" t="s">
        <v>146</v>
      </c>
      <c r="L86" s="61"/>
      <c r="M86" s="200" t="s">
        <v>23</v>
      </c>
      <c r="N86" s="201" t="s">
        <v>44</v>
      </c>
      <c r="O86" s="42"/>
      <c r="P86" s="202">
        <f>O86*H86</f>
        <v>0</v>
      </c>
      <c r="Q86" s="202">
        <v>0</v>
      </c>
      <c r="R86" s="202">
        <f>Q86*H86</f>
        <v>0</v>
      </c>
      <c r="S86" s="202">
        <v>0.255</v>
      </c>
      <c r="T86" s="203">
        <f>S86*H86</f>
        <v>1.4687999999999999</v>
      </c>
      <c r="AR86" s="24" t="s">
        <v>147</v>
      </c>
      <c r="AT86" s="24" t="s">
        <v>142</v>
      </c>
      <c r="AU86" s="24" t="s">
        <v>82</v>
      </c>
      <c r="AY86" s="24" t="s">
        <v>140</v>
      </c>
      <c r="BE86" s="204">
        <f>IF(N86="základní",J86,0)</f>
        <v>0</v>
      </c>
      <c r="BF86" s="204">
        <f>IF(N86="snížená",J86,0)</f>
        <v>0</v>
      </c>
      <c r="BG86" s="204">
        <f>IF(N86="zákl. přenesená",J86,0)</f>
        <v>0</v>
      </c>
      <c r="BH86" s="204">
        <f>IF(N86="sníž. přenesená",J86,0)</f>
        <v>0</v>
      </c>
      <c r="BI86" s="204">
        <f>IF(N86="nulová",J86,0)</f>
        <v>0</v>
      </c>
      <c r="BJ86" s="24" t="s">
        <v>80</v>
      </c>
      <c r="BK86" s="204">
        <f>ROUND(I86*H86,2)</f>
        <v>0</v>
      </c>
      <c r="BL86" s="24" t="s">
        <v>147</v>
      </c>
      <c r="BM86" s="24" t="s">
        <v>1462</v>
      </c>
    </row>
    <row r="87" spans="2:65" s="11" customFormat="1" ht="13.5">
      <c r="B87" s="205"/>
      <c r="C87" s="206"/>
      <c r="D87" s="207" t="s">
        <v>149</v>
      </c>
      <c r="E87" s="208" t="s">
        <v>23</v>
      </c>
      <c r="F87" s="209" t="s">
        <v>1463</v>
      </c>
      <c r="G87" s="206"/>
      <c r="H87" s="208" t="s">
        <v>23</v>
      </c>
      <c r="I87" s="210"/>
      <c r="J87" s="206"/>
      <c r="K87" s="206"/>
      <c r="L87" s="211"/>
      <c r="M87" s="212"/>
      <c r="N87" s="213"/>
      <c r="O87" s="213"/>
      <c r="P87" s="213"/>
      <c r="Q87" s="213"/>
      <c r="R87" s="213"/>
      <c r="S87" s="213"/>
      <c r="T87" s="214"/>
      <c r="AT87" s="215" t="s">
        <v>149</v>
      </c>
      <c r="AU87" s="215" t="s">
        <v>82</v>
      </c>
      <c r="AV87" s="11" t="s">
        <v>80</v>
      </c>
      <c r="AW87" s="11" t="s">
        <v>36</v>
      </c>
      <c r="AX87" s="11" t="s">
        <v>73</v>
      </c>
      <c r="AY87" s="215" t="s">
        <v>140</v>
      </c>
    </row>
    <row r="88" spans="2:65" s="12" customFormat="1" ht="13.5">
      <c r="B88" s="216"/>
      <c r="C88" s="217"/>
      <c r="D88" s="207" t="s">
        <v>149</v>
      </c>
      <c r="E88" s="218" t="s">
        <v>23</v>
      </c>
      <c r="F88" s="219" t="s">
        <v>1464</v>
      </c>
      <c r="G88" s="217"/>
      <c r="H88" s="220">
        <v>5.76</v>
      </c>
      <c r="I88" s="221"/>
      <c r="J88" s="217"/>
      <c r="K88" s="217"/>
      <c r="L88" s="222"/>
      <c r="M88" s="223"/>
      <c r="N88" s="224"/>
      <c r="O88" s="224"/>
      <c r="P88" s="224"/>
      <c r="Q88" s="224"/>
      <c r="R88" s="224"/>
      <c r="S88" s="224"/>
      <c r="T88" s="225"/>
      <c r="AT88" s="226" t="s">
        <v>149</v>
      </c>
      <c r="AU88" s="226" t="s">
        <v>82</v>
      </c>
      <c r="AV88" s="12" t="s">
        <v>82</v>
      </c>
      <c r="AW88" s="12" t="s">
        <v>36</v>
      </c>
      <c r="AX88" s="12" t="s">
        <v>80</v>
      </c>
      <c r="AY88" s="226" t="s">
        <v>140</v>
      </c>
    </row>
    <row r="89" spans="2:65" s="1" customFormat="1" ht="51" customHeight="1">
      <c r="B89" s="41"/>
      <c r="C89" s="193" t="s">
        <v>82</v>
      </c>
      <c r="D89" s="193" t="s">
        <v>142</v>
      </c>
      <c r="E89" s="194" t="s">
        <v>1465</v>
      </c>
      <c r="F89" s="195" t="s">
        <v>1466</v>
      </c>
      <c r="G89" s="196" t="s">
        <v>145</v>
      </c>
      <c r="H89" s="197">
        <v>16.88</v>
      </c>
      <c r="I89" s="198"/>
      <c r="J89" s="199">
        <f>ROUND(I89*H89,2)</f>
        <v>0</v>
      </c>
      <c r="K89" s="195" t="s">
        <v>146</v>
      </c>
      <c r="L89" s="61"/>
      <c r="M89" s="200" t="s">
        <v>23</v>
      </c>
      <c r="N89" s="201" t="s">
        <v>44</v>
      </c>
      <c r="O89" s="42"/>
      <c r="P89" s="202">
        <f>O89*H89</f>
        <v>0</v>
      </c>
      <c r="Q89" s="202">
        <v>0</v>
      </c>
      <c r="R89" s="202">
        <f>Q89*H89</f>
        <v>0</v>
      </c>
      <c r="S89" s="202">
        <v>0.26</v>
      </c>
      <c r="T89" s="203">
        <f>S89*H89</f>
        <v>4.3887999999999998</v>
      </c>
      <c r="AR89" s="24" t="s">
        <v>147</v>
      </c>
      <c r="AT89" s="24" t="s">
        <v>142</v>
      </c>
      <c r="AU89" s="24" t="s">
        <v>82</v>
      </c>
      <c r="AY89" s="24" t="s">
        <v>140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80</v>
      </c>
      <c r="BK89" s="204">
        <f>ROUND(I89*H89,2)</f>
        <v>0</v>
      </c>
      <c r="BL89" s="24" t="s">
        <v>147</v>
      </c>
      <c r="BM89" s="24" t="s">
        <v>1467</v>
      </c>
    </row>
    <row r="90" spans="2:65" s="11" customFormat="1" ht="13.5">
      <c r="B90" s="205"/>
      <c r="C90" s="206"/>
      <c r="D90" s="207" t="s">
        <v>149</v>
      </c>
      <c r="E90" s="208" t="s">
        <v>23</v>
      </c>
      <c r="F90" s="209" t="s">
        <v>1468</v>
      </c>
      <c r="G90" s="206"/>
      <c r="H90" s="208" t="s">
        <v>23</v>
      </c>
      <c r="I90" s="210"/>
      <c r="J90" s="206"/>
      <c r="K90" s="206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149</v>
      </c>
      <c r="AU90" s="215" t="s">
        <v>82</v>
      </c>
      <c r="AV90" s="11" t="s">
        <v>80</v>
      </c>
      <c r="AW90" s="11" t="s">
        <v>36</v>
      </c>
      <c r="AX90" s="11" t="s">
        <v>73</v>
      </c>
      <c r="AY90" s="215" t="s">
        <v>140</v>
      </c>
    </row>
    <row r="91" spans="2:65" s="12" customFormat="1" ht="13.5">
      <c r="B91" s="216"/>
      <c r="C91" s="217"/>
      <c r="D91" s="207" t="s">
        <v>149</v>
      </c>
      <c r="E91" s="218" t="s">
        <v>23</v>
      </c>
      <c r="F91" s="219" t="s">
        <v>1469</v>
      </c>
      <c r="G91" s="217"/>
      <c r="H91" s="220">
        <v>16.88</v>
      </c>
      <c r="I91" s="221"/>
      <c r="J91" s="217"/>
      <c r="K91" s="217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149</v>
      </c>
      <c r="AU91" s="226" t="s">
        <v>82</v>
      </c>
      <c r="AV91" s="12" t="s">
        <v>82</v>
      </c>
      <c r="AW91" s="12" t="s">
        <v>36</v>
      </c>
      <c r="AX91" s="12" t="s">
        <v>73</v>
      </c>
      <c r="AY91" s="226" t="s">
        <v>140</v>
      </c>
    </row>
    <row r="92" spans="2:65" s="13" customFormat="1" ht="13.5">
      <c r="B92" s="227"/>
      <c r="C92" s="228"/>
      <c r="D92" s="207" t="s">
        <v>149</v>
      </c>
      <c r="E92" s="229" t="s">
        <v>23</v>
      </c>
      <c r="F92" s="230" t="s">
        <v>154</v>
      </c>
      <c r="G92" s="228"/>
      <c r="H92" s="231">
        <v>16.88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AT92" s="237" t="s">
        <v>149</v>
      </c>
      <c r="AU92" s="237" t="s">
        <v>82</v>
      </c>
      <c r="AV92" s="13" t="s">
        <v>147</v>
      </c>
      <c r="AW92" s="13" t="s">
        <v>36</v>
      </c>
      <c r="AX92" s="13" t="s">
        <v>80</v>
      </c>
      <c r="AY92" s="237" t="s">
        <v>140</v>
      </c>
    </row>
    <row r="93" spans="2:65" s="1" customFormat="1" ht="38.25" customHeight="1">
      <c r="B93" s="41"/>
      <c r="C93" s="193" t="s">
        <v>161</v>
      </c>
      <c r="D93" s="193" t="s">
        <v>142</v>
      </c>
      <c r="E93" s="194" t="s">
        <v>1470</v>
      </c>
      <c r="F93" s="195" t="s">
        <v>1471</v>
      </c>
      <c r="G93" s="196" t="s">
        <v>145</v>
      </c>
      <c r="H93" s="197">
        <v>47.28</v>
      </c>
      <c r="I93" s="198"/>
      <c r="J93" s="199">
        <f>ROUND(I93*H93,2)</f>
        <v>0</v>
      </c>
      <c r="K93" s="195" t="s">
        <v>146</v>
      </c>
      <c r="L93" s="61"/>
      <c r="M93" s="200" t="s">
        <v>23</v>
      </c>
      <c r="N93" s="201" t="s">
        <v>44</v>
      </c>
      <c r="O93" s="42"/>
      <c r="P93" s="202">
        <f>O93*H93</f>
        <v>0</v>
      </c>
      <c r="Q93" s="202">
        <v>0</v>
      </c>
      <c r="R93" s="202">
        <f>Q93*H93</f>
        <v>0</v>
      </c>
      <c r="S93" s="202">
        <v>0.625</v>
      </c>
      <c r="T93" s="203">
        <f>S93*H93</f>
        <v>29.55</v>
      </c>
      <c r="AR93" s="24" t="s">
        <v>147</v>
      </c>
      <c r="AT93" s="24" t="s">
        <v>142</v>
      </c>
      <c r="AU93" s="24" t="s">
        <v>82</v>
      </c>
      <c r="AY93" s="24" t="s">
        <v>140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4" t="s">
        <v>80</v>
      </c>
      <c r="BK93" s="204">
        <f>ROUND(I93*H93,2)</f>
        <v>0</v>
      </c>
      <c r="BL93" s="24" t="s">
        <v>147</v>
      </c>
      <c r="BM93" s="24" t="s">
        <v>1472</v>
      </c>
    </row>
    <row r="94" spans="2:65" s="11" customFormat="1" ht="13.5">
      <c r="B94" s="205"/>
      <c r="C94" s="206"/>
      <c r="D94" s="207" t="s">
        <v>149</v>
      </c>
      <c r="E94" s="208" t="s">
        <v>23</v>
      </c>
      <c r="F94" s="209" t="s">
        <v>180</v>
      </c>
      <c r="G94" s="206"/>
      <c r="H94" s="208" t="s">
        <v>23</v>
      </c>
      <c r="I94" s="210"/>
      <c r="J94" s="206"/>
      <c r="K94" s="206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149</v>
      </c>
      <c r="AU94" s="215" t="s">
        <v>82</v>
      </c>
      <c r="AV94" s="11" t="s">
        <v>80</v>
      </c>
      <c r="AW94" s="11" t="s">
        <v>36</v>
      </c>
      <c r="AX94" s="11" t="s">
        <v>73</v>
      </c>
      <c r="AY94" s="215" t="s">
        <v>140</v>
      </c>
    </row>
    <row r="95" spans="2:65" s="11" customFormat="1" ht="13.5">
      <c r="B95" s="205"/>
      <c r="C95" s="206"/>
      <c r="D95" s="207" t="s">
        <v>149</v>
      </c>
      <c r="E95" s="208" t="s">
        <v>23</v>
      </c>
      <c r="F95" s="209" t="s">
        <v>174</v>
      </c>
      <c r="G95" s="206"/>
      <c r="H95" s="208" t="s">
        <v>23</v>
      </c>
      <c r="I95" s="210"/>
      <c r="J95" s="206"/>
      <c r="K95" s="206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149</v>
      </c>
      <c r="AU95" s="215" t="s">
        <v>82</v>
      </c>
      <c r="AV95" s="11" t="s">
        <v>80</v>
      </c>
      <c r="AW95" s="11" t="s">
        <v>36</v>
      </c>
      <c r="AX95" s="11" t="s">
        <v>73</v>
      </c>
      <c r="AY95" s="215" t="s">
        <v>140</v>
      </c>
    </row>
    <row r="96" spans="2:65" s="12" customFormat="1" ht="13.5">
      <c r="B96" s="216"/>
      <c r="C96" s="217"/>
      <c r="D96" s="207" t="s">
        <v>149</v>
      </c>
      <c r="E96" s="218" t="s">
        <v>23</v>
      </c>
      <c r="F96" s="219" t="s">
        <v>1473</v>
      </c>
      <c r="G96" s="217"/>
      <c r="H96" s="220">
        <v>47.28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149</v>
      </c>
      <c r="AU96" s="226" t="s">
        <v>82</v>
      </c>
      <c r="AV96" s="12" t="s">
        <v>82</v>
      </c>
      <c r="AW96" s="12" t="s">
        <v>36</v>
      </c>
      <c r="AX96" s="12" t="s">
        <v>73</v>
      </c>
      <c r="AY96" s="226" t="s">
        <v>140</v>
      </c>
    </row>
    <row r="97" spans="2:65" s="13" customFormat="1" ht="13.5">
      <c r="B97" s="227"/>
      <c r="C97" s="228"/>
      <c r="D97" s="207" t="s">
        <v>149</v>
      </c>
      <c r="E97" s="229" t="s">
        <v>23</v>
      </c>
      <c r="F97" s="230" t="s">
        <v>154</v>
      </c>
      <c r="G97" s="228"/>
      <c r="H97" s="231">
        <v>47.28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AT97" s="237" t="s">
        <v>149</v>
      </c>
      <c r="AU97" s="237" t="s">
        <v>82</v>
      </c>
      <c r="AV97" s="13" t="s">
        <v>147</v>
      </c>
      <c r="AW97" s="13" t="s">
        <v>36</v>
      </c>
      <c r="AX97" s="13" t="s">
        <v>80</v>
      </c>
      <c r="AY97" s="237" t="s">
        <v>140</v>
      </c>
    </row>
    <row r="98" spans="2:65" s="1" customFormat="1" ht="38.25" customHeight="1">
      <c r="B98" s="41"/>
      <c r="C98" s="193" t="s">
        <v>147</v>
      </c>
      <c r="D98" s="193" t="s">
        <v>142</v>
      </c>
      <c r="E98" s="194" t="s">
        <v>1183</v>
      </c>
      <c r="F98" s="195" t="s">
        <v>1184</v>
      </c>
      <c r="G98" s="196" t="s">
        <v>145</v>
      </c>
      <c r="H98" s="197">
        <v>47.28</v>
      </c>
      <c r="I98" s="198"/>
      <c r="J98" s="199">
        <f>ROUND(I98*H98,2)</f>
        <v>0</v>
      </c>
      <c r="K98" s="195" t="s">
        <v>146</v>
      </c>
      <c r="L98" s="61"/>
      <c r="M98" s="200" t="s">
        <v>23</v>
      </c>
      <c r="N98" s="201" t="s">
        <v>44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0.22</v>
      </c>
      <c r="T98" s="203">
        <f>S98*H98</f>
        <v>10.4016</v>
      </c>
      <c r="AR98" s="24" t="s">
        <v>147</v>
      </c>
      <c r="AT98" s="24" t="s">
        <v>142</v>
      </c>
      <c r="AU98" s="24" t="s">
        <v>82</v>
      </c>
      <c r="AY98" s="24" t="s">
        <v>140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80</v>
      </c>
      <c r="BK98" s="204">
        <f>ROUND(I98*H98,2)</f>
        <v>0</v>
      </c>
      <c r="BL98" s="24" t="s">
        <v>147</v>
      </c>
      <c r="BM98" s="24" t="s">
        <v>1474</v>
      </c>
    </row>
    <row r="99" spans="2:65" s="11" customFormat="1" ht="13.5">
      <c r="B99" s="205"/>
      <c r="C99" s="206"/>
      <c r="D99" s="207" t="s">
        <v>149</v>
      </c>
      <c r="E99" s="208" t="s">
        <v>23</v>
      </c>
      <c r="F99" s="209" t="s">
        <v>180</v>
      </c>
      <c r="G99" s="206"/>
      <c r="H99" s="208" t="s">
        <v>23</v>
      </c>
      <c r="I99" s="210"/>
      <c r="J99" s="206"/>
      <c r="K99" s="206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149</v>
      </c>
      <c r="AU99" s="215" t="s">
        <v>82</v>
      </c>
      <c r="AV99" s="11" t="s">
        <v>80</v>
      </c>
      <c r="AW99" s="11" t="s">
        <v>36</v>
      </c>
      <c r="AX99" s="11" t="s">
        <v>73</v>
      </c>
      <c r="AY99" s="215" t="s">
        <v>140</v>
      </c>
    </row>
    <row r="100" spans="2:65" s="11" customFormat="1" ht="13.5">
      <c r="B100" s="205"/>
      <c r="C100" s="206"/>
      <c r="D100" s="207" t="s">
        <v>149</v>
      </c>
      <c r="E100" s="208" t="s">
        <v>23</v>
      </c>
      <c r="F100" s="209" t="s">
        <v>174</v>
      </c>
      <c r="G100" s="206"/>
      <c r="H100" s="208" t="s">
        <v>23</v>
      </c>
      <c r="I100" s="210"/>
      <c r="J100" s="206"/>
      <c r="K100" s="206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149</v>
      </c>
      <c r="AU100" s="215" t="s">
        <v>82</v>
      </c>
      <c r="AV100" s="11" t="s">
        <v>80</v>
      </c>
      <c r="AW100" s="11" t="s">
        <v>36</v>
      </c>
      <c r="AX100" s="11" t="s">
        <v>73</v>
      </c>
      <c r="AY100" s="215" t="s">
        <v>140</v>
      </c>
    </row>
    <row r="101" spans="2:65" s="12" customFormat="1" ht="13.5">
      <c r="B101" s="216"/>
      <c r="C101" s="217"/>
      <c r="D101" s="207" t="s">
        <v>149</v>
      </c>
      <c r="E101" s="218" t="s">
        <v>23</v>
      </c>
      <c r="F101" s="219" t="s">
        <v>1473</v>
      </c>
      <c r="G101" s="217"/>
      <c r="H101" s="220">
        <v>47.28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149</v>
      </c>
      <c r="AU101" s="226" t="s">
        <v>82</v>
      </c>
      <c r="AV101" s="12" t="s">
        <v>82</v>
      </c>
      <c r="AW101" s="12" t="s">
        <v>36</v>
      </c>
      <c r="AX101" s="12" t="s">
        <v>73</v>
      </c>
      <c r="AY101" s="226" t="s">
        <v>140</v>
      </c>
    </row>
    <row r="102" spans="2:65" s="13" customFormat="1" ht="13.5">
      <c r="B102" s="227"/>
      <c r="C102" s="228"/>
      <c r="D102" s="207" t="s">
        <v>149</v>
      </c>
      <c r="E102" s="229" t="s">
        <v>23</v>
      </c>
      <c r="F102" s="230" t="s">
        <v>154</v>
      </c>
      <c r="G102" s="228"/>
      <c r="H102" s="231">
        <v>47.28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149</v>
      </c>
      <c r="AU102" s="237" t="s">
        <v>82</v>
      </c>
      <c r="AV102" s="13" t="s">
        <v>147</v>
      </c>
      <c r="AW102" s="13" t="s">
        <v>36</v>
      </c>
      <c r="AX102" s="13" t="s">
        <v>80</v>
      </c>
      <c r="AY102" s="237" t="s">
        <v>140</v>
      </c>
    </row>
    <row r="103" spans="2:65" s="1" customFormat="1" ht="51" customHeight="1">
      <c r="B103" s="41"/>
      <c r="C103" s="193" t="s">
        <v>176</v>
      </c>
      <c r="D103" s="193" t="s">
        <v>142</v>
      </c>
      <c r="E103" s="194" t="s">
        <v>1475</v>
      </c>
      <c r="F103" s="195" t="s">
        <v>1476</v>
      </c>
      <c r="G103" s="196" t="s">
        <v>145</v>
      </c>
      <c r="H103" s="197">
        <v>111.76</v>
      </c>
      <c r="I103" s="198"/>
      <c r="J103" s="199">
        <f>ROUND(I103*H103,2)</f>
        <v>0</v>
      </c>
      <c r="K103" s="195" t="s">
        <v>146</v>
      </c>
      <c r="L103" s="61"/>
      <c r="M103" s="200" t="s">
        <v>23</v>
      </c>
      <c r="N103" s="201" t="s">
        <v>44</v>
      </c>
      <c r="O103" s="42"/>
      <c r="P103" s="202">
        <f>O103*H103</f>
        <v>0</v>
      </c>
      <c r="Q103" s="202">
        <v>0</v>
      </c>
      <c r="R103" s="202">
        <f>Q103*H103</f>
        <v>0</v>
      </c>
      <c r="S103" s="202">
        <v>0.44</v>
      </c>
      <c r="T103" s="203">
        <f>S103*H103</f>
        <v>49.174400000000006</v>
      </c>
      <c r="AR103" s="24" t="s">
        <v>147</v>
      </c>
      <c r="AT103" s="24" t="s">
        <v>142</v>
      </c>
      <c r="AU103" s="24" t="s">
        <v>82</v>
      </c>
      <c r="AY103" s="24" t="s">
        <v>140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4" t="s">
        <v>80</v>
      </c>
      <c r="BK103" s="204">
        <f>ROUND(I103*H103,2)</f>
        <v>0</v>
      </c>
      <c r="BL103" s="24" t="s">
        <v>147</v>
      </c>
      <c r="BM103" s="24" t="s">
        <v>1477</v>
      </c>
    </row>
    <row r="104" spans="2:65" s="11" customFormat="1" ht="13.5">
      <c r="B104" s="205"/>
      <c r="C104" s="206"/>
      <c r="D104" s="207" t="s">
        <v>149</v>
      </c>
      <c r="E104" s="208" t="s">
        <v>23</v>
      </c>
      <c r="F104" s="209" t="s">
        <v>180</v>
      </c>
      <c r="G104" s="206"/>
      <c r="H104" s="208" t="s">
        <v>23</v>
      </c>
      <c r="I104" s="210"/>
      <c r="J104" s="206"/>
      <c r="K104" s="206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149</v>
      </c>
      <c r="AU104" s="215" t="s">
        <v>82</v>
      </c>
      <c r="AV104" s="11" t="s">
        <v>80</v>
      </c>
      <c r="AW104" s="11" t="s">
        <v>36</v>
      </c>
      <c r="AX104" s="11" t="s">
        <v>73</v>
      </c>
      <c r="AY104" s="215" t="s">
        <v>140</v>
      </c>
    </row>
    <row r="105" spans="2:65" s="11" customFormat="1" ht="13.5">
      <c r="B105" s="205"/>
      <c r="C105" s="206"/>
      <c r="D105" s="207" t="s">
        <v>149</v>
      </c>
      <c r="E105" s="208" t="s">
        <v>23</v>
      </c>
      <c r="F105" s="209" t="s">
        <v>1312</v>
      </c>
      <c r="G105" s="206"/>
      <c r="H105" s="208" t="s">
        <v>23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149</v>
      </c>
      <c r="AU105" s="215" t="s">
        <v>82</v>
      </c>
      <c r="AV105" s="11" t="s">
        <v>80</v>
      </c>
      <c r="AW105" s="11" t="s">
        <v>36</v>
      </c>
      <c r="AX105" s="11" t="s">
        <v>73</v>
      </c>
      <c r="AY105" s="215" t="s">
        <v>140</v>
      </c>
    </row>
    <row r="106" spans="2:65" s="12" customFormat="1" ht="13.5">
      <c r="B106" s="216"/>
      <c r="C106" s="217"/>
      <c r="D106" s="207" t="s">
        <v>149</v>
      </c>
      <c r="E106" s="218" t="s">
        <v>23</v>
      </c>
      <c r="F106" s="219" t="s">
        <v>1478</v>
      </c>
      <c r="G106" s="217"/>
      <c r="H106" s="220">
        <v>8.24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149</v>
      </c>
      <c r="AU106" s="226" t="s">
        <v>82</v>
      </c>
      <c r="AV106" s="12" t="s">
        <v>82</v>
      </c>
      <c r="AW106" s="12" t="s">
        <v>36</v>
      </c>
      <c r="AX106" s="12" t="s">
        <v>73</v>
      </c>
      <c r="AY106" s="226" t="s">
        <v>140</v>
      </c>
    </row>
    <row r="107" spans="2:65" s="12" customFormat="1" ht="13.5">
      <c r="B107" s="216"/>
      <c r="C107" s="217"/>
      <c r="D107" s="207" t="s">
        <v>149</v>
      </c>
      <c r="E107" s="218" t="s">
        <v>23</v>
      </c>
      <c r="F107" s="219" t="s">
        <v>1479</v>
      </c>
      <c r="G107" s="217"/>
      <c r="H107" s="220">
        <v>103.52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149</v>
      </c>
      <c r="AU107" s="226" t="s">
        <v>82</v>
      </c>
      <c r="AV107" s="12" t="s">
        <v>82</v>
      </c>
      <c r="AW107" s="12" t="s">
        <v>36</v>
      </c>
      <c r="AX107" s="12" t="s">
        <v>73</v>
      </c>
      <c r="AY107" s="226" t="s">
        <v>140</v>
      </c>
    </row>
    <row r="108" spans="2:65" s="13" customFormat="1" ht="13.5">
      <c r="B108" s="227"/>
      <c r="C108" s="228"/>
      <c r="D108" s="207" t="s">
        <v>149</v>
      </c>
      <c r="E108" s="229" t="s">
        <v>23</v>
      </c>
      <c r="F108" s="230" t="s">
        <v>154</v>
      </c>
      <c r="G108" s="228"/>
      <c r="H108" s="231">
        <v>111.76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149</v>
      </c>
      <c r="AU108" s="237" t="s">
        <v>82</v>
      </c>
      <c r="AV108" s="13" t="s">
        <v>147</v>
      </c>
      <c r="AW108" s="13" t="s">
        <v>36</v>
      </c>
      <c r="AX108" s="13" t="s">
        <v>80</v>
      </c>
      <c r="AY108" s="237" t="s">
        <v>140</v>
      </c>
    </row>
    <row r="109" spans="2:65" s="1" customFormat="1" ht="38.25" customHeight="1">
      <c r="B109" s="41"/>
      <c r="C109" s="193" t="s">
        <v>181</v>
      </c>
      <c r="D109" s="193" t="s">
        <v>142</v>
      </c>
      <c r="E109" s="194" t="s">
        <v>1480</v>
      </c>
      <c r="F109" s="195" t="s">
        <v>1481</v>
      </c>
      <c r="G109" s="196" t="s">
        <v>145</v>
      </c>
      <c r="H109" s="197">
        <v>103.52</v>
      </c>
      <c r="I109" s="198"/>
      <c r="J109" s="199">
        <f>ROUND(I109*H109,2)</f>
        <v>0</v>
      </c>
      <c r="K109" s="195" t="s">
        <v>146</v>
      </c>
      <c r="L109" s="61"/>
      <c r="M109" s="200" t="s">
        <v>23</v>
      </c>
      <c r="N109" s="201" t="s">
        <v>44</v>
      </c>
      <c r="O109" s="42"/>
      <c r="P109" s="202">
        <f>O109*H109</f>
        <v>0</v>
      </c>
      <c r="Q109" s="202">
        <v>0</v>
      </c>
      <c r="R109" s="202">
        <f>Q109*H109</f>
        <v>0</v>
      </c>
      <c r="S109" s="202">
        <v>9.8000000000000004E-2</v>
      </c>
      <c r="T109" s="203">
        <f>S109*H109</f>
        <v>10.144959999999999</v>
      </c>
      <c r="AR109" s="24" t="s">
        <v>147</v>
      </c>
      <c r="AT109" s="24" t="s">
        <v>142</v>
      </c>
      <c r="AU109" s="24" t="s">
        <v>82</v>
      </c>
      <c r="AY109" s="24" t="s">
        <v>140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4" t="s">
        <v>80</v>
      </c>
      <c r="BK109" s="204">
        <f>ROUND(I109*H109,2)</f>
        <v>0</v>
      </c>
      <c r="BL109" s="24" t="s">
        <v>147</v>
      </c>
      <c r="BM109" s="24" t="s">
        <v>1482</v>
      </c>
    </row>
    <row r="110" spans="2:65" s="11" customFormat="1" ht="13.5">
      <c r="B110" s="205"/>
      <c r="C110" s="206"/>
      <c r="D110" s="207" t="s">
        <v>149</v>
      </c>
      <c r="E110" s="208" t="s">
        <v>23</v>
      </c>
      <c r="F110" s="209" t="s">
        <v>180</v>
      </c>
      <c r="G110" s="206"/>
      <c r="H110" s="208" t="s">
        <v>23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149</v>
      </c>
      <c r="AU110" s="215" t="s">
        <v>82</v>
      </c>
      <c r="AV110" s="11" t="s">
        <v>80</v>
      </c>
      <c r="AW110" s="11" t="s">
        <v>36</v>
      </c>
      <c r="AX110" s="11" t="s">
        <v>73</v>
      </c>
      <c r="AY110" s="215" t="s">
        <v>140</v>
      </c>
    </row>
    <row r="111" spans="2:65" s="11" customFormat="1" ht="13.5">
      <c r="B111" s="205"/>
      <c r="C111" s="206"/>
      <c r="D111" s="207" t="s">
        <v>149</v>
      </c>
      <c r="E111" s="208" t="s">
        <v>23</v>
      </c>
      <c r="F111" s="209" t="s">
        <v>174</v>
      </c>
      <c r="G111" s="206"/>
      <c r="H111" s="208" t="s">
        <v>23</v>
      </c>
      <c r="I111" s="210"/>
      <c r="J111" s="206"/>
      <c r="K111" s="206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149</v>
      </c>
      <c r="AU111" s="215" t="s">
        <v>82</v>
      </c>
      <c r="AV111" s="11" t="s">
        <v>80</v>
      </c>
      <c r="AW111" s="11" t="s">
        <v>36</v>
      </c>
      <c r="AX111" s="11" t="s">
        <v>73</v>
      </c>
      <c r="AY111" s="215" t="s">
        <v>140</v>
      </c>
    </row>
    <row r="112" spans="2:65" s="12" customFormat="1" ht="13.5">
      <c r="B112" s="216"/>
      <c r="C112" s="217"/>
      <c r="D112" s="207" t="s">
        <v>149</v>
      </c>
      <c r="E112" s="218" t="s">
        <v>23</v>
      </c>
      <c r="F112" s="219" t="s">
        <v>1479</v>
      </c>
      <c r="G112" s="217"/>
      <c r="H112" s="220">
        <v>103.52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149</v>
      </c>
      <c r="AU112" s="226" t="s">
        <v>82</v>
      </c>
      <c r="AV112" s="12" t="s">
        <v>82</v>
      </c>
      <c r="AW112" s="12" t="s">
        <v>36</v>
      </c>
      <c r="AX112" s="12" t="s">
        <v>73</v>
      </c>
      <c r="AY112" s="226" t="s">
        <v>140</v>
      </c>
    </row>
    <row r="113" spans="2:65" s="13" customFormat="1" ht="13.5">
      <c r="B113" s="227"/>
      <c r="C113" s="228"/>
      <c r="D113" s="207" t="s">
        <v>149</v>
      </c>
      <c r="E113" s="229" t="s">
        <v>23</v>
      </c>
      <c r="F113" s="230" t="s">
        <v>154</v>
      </c>
      <c r="G113" s="228"/>
      <c r="H113" s="231">
        <v>103.52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AT113" s="237" t="s">
        <v>149</v>
      </c>
      <c r="AU113" s="237" t="s">
        <v>82</v>
      </c>
      <c r="AV113" s="13" t="s">
        <v>147</v>
      </c>
      <c r="AW113" s="13" t="s">
        <v>36</v>
      </c>
      <c r="AX113" s="13" t="s">
        <v>80</v>
      </c>
      <c r="AY113" s="237" t="s">
        <v>140</v>
      </c>
    </row>
    <row r="114" spans="2:65" s="1" customFormat="1" ht="16.5" customHeight="1">
      <c r="B114" s="41"/>
      <c r="C114" s="193" t="s">
        <v>186</v>
      </c>
      <c r="D114" s="193" t="s">
        <v>142</v>
      </c>
      <c r="E114" s="194" t="s">
        <v>155</v>
      </c>
      <c r="F114" s="195" t="s">
        <v>156</v>
      </c>
      <c r="G114" s="196" t="s">
        <v>145</v>
      </c>
      <c r="H114" s="197">
        <v>98.94</v>
      </c>
      <c r="I114" s="198"/>
      <c r="J114" s="199">
        <f>ROUND(I114*H114,2)</f>
        <v>0</v>
      </c>
      <c r="K114" s="195" t="s">
        <v>146</v>
      </c>
      <c r="L114" s="61"/>
      <c r="M114" s="200" t="s">
        <v>23</v>
      </c>
      <c r="N114" s="201" t="s">
        <v>44</v>
      </c>
      <c r="O114" s="42"/>
      <c r="P114" s="202">
        <f>O114*H114</f>
        <v>0</v>
      </c>
      <c r="Q114" s="202">
        <v>0</v>
      </c>
      <c r="R114" s="202">
        <f>Q114*H114</f>
        <v>0</v>
      </c>
      <c r="S114" s="202">
        <v>0.28999999999999998</v>
      </c>
      <c r="T114" s="203">
        <f>S114*H114</f>
        <v>28.692599999999999</v>
      </c>
      <c r="AR114" s="24" t="s">
        <v>147</v>
      </c>
      <c r="AT114" s="24" t="s">
        <v>142</v>
      </c>
      <c r="AU114" s="24" t="s">
        <v>82</v>
      </c>
      <c r="AY114" s="24" t="s">
        <v>140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4" t="s">
        <v>80</v>
      </c>
      <c r="BK114" s="204">
        <f>ROUND(I114*H114,2)</f>
        <v>0</v>
      </c>
      <c r="BL114" s="24" t="s">
        <v>147</v>
      </c>
      <c r="BM114" s="24" t="s">
        <v>1483</v>
      </c>
    </row>
    <row r="115" spans="2:65" s="11" customFormat="1" ht="13.5">
      <c r="B115" s="205"/>
      <c r="C115" s="206"/>
      <c r="D115" s="207" t="s">
        <v>149</v>
      </c>
      <c r="E115" s="208" t="s">
        <v>23</v>
      </c>
      <c r="F115" s="209" t="s">
        <v>228</v>
      </c>
      <c r="G115" s="206"/>
      <c r="H115" s="208" t="s">
        <v>23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149</v>
      </c>
      <c r="AU115" s="215" t="s">
        <v>82</v>
      </c>
      <c r="AV115" s="11" t="s">
        <v>80</v>
      </c>
      <c r="AW115" s="11" t="s">
        <v>36</v>
      </c>
      <c r="AX115" s="11" t="s">
        <v>73</v>
      </c>
      <c r="AY115" s="215" t="s">
        <v>140</v>
      </c>
    </row>
    <row r="116" spans="2:65" s="11" customFormat="1" ht="13.5">
      <c r="B116" s="205"/>
      <c r="C116" s="206"/>
      <c r="D116" s="207" t="s">
        <v>149</v>
      </c>
      <c r="E116" s="208" t="s">
        <v>23</v>
      </c>
      <c r="F116" s="209" t="s">
        <v>1484</v>
      </c>
      <c r="G116" s="206"/>
      <c r="H116" s="208" t="s">
        <v>23</v>
      </c>
      <c r="I116" s="210"/>
      <c r="J116" s="206"/>
      <c r="K116" s="206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149</v>
      </c>
      <c r="AU116" s="215" t="s">
        <v>82</v>
      </c>
      <c r="AV116" s="11" t="s">
        <v>80</v>
      </c>
      <c r="AW116" s="11" t="s">
        <v>36</v>
      </c>
      <c r="AX116" s="11" t="s">
        <v>73</v>
      </c>
      <c r="AY116" s="215" t="s">
        <v>140</v>
      </c>
    </row>
    <row r="117" spans="2:65" s="12" customFormat="1" ht="13.5">
      <c r="B117" s="216"/>
      <c r="C117" s="217"/>
      <c r="D117" s="207" t="s">
        <v>149</v>
      </c>
      <c r="E117" s="218" t="s">
        <v>23</v>
      </c>
      <c r="F117" s="219" t="s">
        <v>1485</v>
      </c>
      <c r="G117" s="217"/>
      <c r="H117" s="220">
        <v>59.1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149</v>
      </c>
      <c r="AU117" s="226" t="s">
        <v>82</v>
      </c>
      <c r="AV117" s="12" t="s">
        <v>82</v>
      </c>
      <c r="AW117" s="12" t="s">
        <v>36</v>
      </c>
      <c r="AX117" s="12" t="s">
        <v>73</v>
      </c>
      <c r="AY117" s="226" t="s">
        <v>140</v>
      </c>
    </row>
    <row r="118" spans="2:65" s="11" customFormat="1" ht="13.5">
      <c r="B118" s="205"/>
      <c r="C118" s="206"/>
      <c r="D118" s="207" t="s">
        <v>149</v>
      </c>
      <c r="E118" s="208" t="s">
        <v>23</v>
      </c>
      <c r="F118" s="209" t="s">
        <v>1486</v>
      </c>
      <c r="G118" s="206"/>
      <c r="H118" s="208" t="s">
        <v>23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149</v>
      </c>
      <c r="AU118" s="215" t="s">
        <v>82</v>
      </c>
      <c r="AV118" s="11" t="s">
        <v>80</v>
      </c>
      <c r="AW118" s="11" t="s">
        <v>36</v>
      </c>
      <c r="AX118" s="11" t="s">
        <v>73</v>
      </c>
      <c r="AY118" s="215" t="s">
        <v>140</v>
      </c>
    </row>
    <row r="119" spans="2:65" s="12" customFormat="1" ht="13.5">
      <c r="B119" s="216"/>
      <c r="C119" s="217"/>
      <c r="D119" s="207" t="s">
        <v>149</v>
      </c>
      <c r="E119" s="218" t="s">
        <v>23</v>
      </c>
      <c r="F119" s="219" t="s">
        <v>1469</v>
      </c>
      <c r="G119" s="217"/>
      <c r="H119" s="220">
        <v>16.88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149</v>
      </c>
      <c r="AU119" s="226" t="s">
        <v>82</v>
      </c>
      <c r="AV119" s="12" t="s">
        <v>82</v>
      </c>
      <c r="AW119" s="12" t="s">
        <v>36</v>
      </c>
      <c r="AX119" s="12" t="s">
        <v>73</v>
      </c>
      <c r="AY119" s="226" t="s">
        <v>140</v>
      </c>
    </row>
    <row r="120" spans="2:65" s="11" customFormat="1" ht="13.5">
      <c r="B120" s="205"/>
      <c r="C120" s="206"/>
      <c r="D120" s="207" t="s">
        <v>149</v>
      </c>
      <c r="E120" s="208" t="s">
        <v>23</v>
      </c>
      <c r="F120" s="209" t="s">
        <v>1487</v>
      </c>
      <c r="G120" s="206"/>
      <c r="H120" s="208" t="s">
        <v>23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149</v>
      </c>
      <c r="AU120" s="215" t="s">
        <v>82</v>
      </c>
      <c r="AV120" s="11" t="s">
        <v>80</v>
      </c>
      <c r="AW120" s="11" t="s">
        <v>36</v>
      </c>
      <c r="AX120" s="11" t="s">
        <v>73</v>
      </c>
      <c r="AY120" s="215" t="s">
        <v>140</v>
      </c>
    </row>
    <row r="121" spans="2:65" s="12" customFormat="1" ht="13.5">
      <c r="B121" s="216"/>
      <c r="C121" s="217"/>
      <c r="D121" s="207" t="s">
        <v>149</v>
      </c>
      <c r="E121" s="218" t="s">
        <v>23</v>
      </c>
      <c r="F121" s="219" t="s">
        <v>1464</v>
      </c>
      <c r="G121" s="217"/>
      <c r="H121" s="220">
        <v>5.76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149</v>
      </c>
      <c r="AU121" s="226" t="s">
        <v>82</v>
      </c>
      <c r="AV121" s="12" t="s">
        <v>82</v>
      </c>
      <c r="AW121" s="12" t="s">
        <v>36</v>
      </c>
      <c r="AX121" s="12" t="s">
        <v>73</v>
      </c>
      <c r="AY121" s="226" t="s">
        <v>140</v>
      </c>
    </row>
    <row r="122" spans="2:65" s="11" customFormat="1" ht="13.5">
      <c r="B122" s="205"/>
      <c r="C122" s="206"/>
      <c r="D122" s="207" t="s">
        <v>149</v>
      </c>
      <c r="E122" s="208" t="s">
        <v>23</v>
      </c>
      <c r="F122" s="209" t="s">
        <v>1488</v>
      </c>
      <c r="G122" s="206"/>
      <c r="H122" s="208" t="s">
        <v>23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149</v>
      </c>
      <c r="AU122" s="215" t="s">
        <v>82</v>
      </c>
      <c r="AV122" s="11" t="s">
        <v>80</v>
      </c>
      <c r="AW122" s="11" t="s">
        <v>36</v>
      </c>
      <c r="AX122" s="11" t="s">
        <v>73</v>
      </c>
      <c r="AY122" s="215" t="s">
        <v>140</v>
      </c>
    </row>
    <row r="123" spans="2:65" s="12" customFormat="1" ht="13.5">
      <c r="B123" s="216"/>
      <c r="C123" s="217"/>
      <c r="D123" s="207" t="s">
        <v>149</v>
      </c>
      <c r="E123" s="218" t="s">
        <v>23</v>
      </c>
      <c r="F123" s="219" t="s">
        <v>1489</v>
      </c>
      <c r="G123" s="217"/>
      <c r="H123" s="220">
        <v>0.8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149</v>
      </c>
      <c r="AU123" s="226" t="s">
        <v>82</v>
      </c>
      <c r="AV123" s="12" t="s">
        <v>82</v>
      </c>
      <c r="AW123" s="12" t="s">
        <v>36</v>
      </c>
      <c r="AX123" s="12" t="s">
        <v>73</v>
      </c>
      <c r="AY123" s="226" t="s">
        <v>140</v>
      </c>
    </row>
    <row r="124" spans="2:65" s="11" customFormat="1" ht="13.5">
      <c r="B124" s="205"/>
      <c r="C124" s="206"/>
      <c r="D124" s="207" t="s">
        <v>149</v>
      </c>
      <c r="E124" s="208" t="s">
        <v>23</v>
      </c>
      <c r="F124" s="209" t="s">
        <v>1490</v>
      </c>
      <c r="G124" s="206"/>
      <c r="H124" s="208" t="s">
        <v>23</v>
      </c>
      <c r="I124" s="210"/>
      <c r="J124" s="206"/>
      <c r="K124" s="206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149</v>
      </c>
      <c r="AU124" s="215" t="s">
        <v>82</v>
      </c>
      <c r="AV124" s="11" t="s">
        <v>80</v>
      </c>
      <c r="AW124" s="11" t="s">
        <v>36</v>
      </c>
      <c r="AX124" s="11" t="s">
        <v>73</v>
      </c>
      <c r="AY124" s="215" t="s">
        <v>140</v>
      </c>
    </row>
    <row r="125" spans="2:65" s="12" customFormat="1" ht="13.5">
      <c r="B125" s="216"/>
      <c r="C125" s="217"/>
      <c r="D125" s="207" t="s">
        <v>149</v>
      </c>
      <c r="E125" s="218" t="s">
        <v>23</v>
      </c>
      <c r="F125" s="219" t="s">
        <v>1491</v>
      </c>
      <c r="G125" s="217"/>
      <c r="H125" s="220">
        <v>16.399999999999999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149</v>
      </c>
      <c r="AU125" s="226" t="s">
        <v>82</v>
      </c>
      <c r="AV125" s="12" t="s">
        <v>82</v>
      </c>
      <c r="AW125" s="12" t="s">
        <v>36</v>
      </c>
      <c r="AX125" s="12" t="s">
        <v>73</v>
      </c>
      <c r="AY125" s="226" t="s">
        <v>140</v>
      </c>
    </row>
    <row r="126" spans="2:65" s="13" customFormat="1" ht="13.5">
      <c r="B126" s="227"/>
      <c r="C126" s="228"/>
      <c r="D126" s="207" t="s">
        <v>149</v>
      </c>
      <c r="E126" s="229" t="s">
        <v>23</v>
      </c>
      <c r="F126" s="230" t="s">
        <v>154</v>
      </c>
      <c r="G126" s="228"/>
      <c r="H126" s="231">
        <v>98.94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149</v>
      </c>
      <c r="AU126" s="237" t="s">
        <v>82</v>
      </c>
      <c r="AV126" s="13" t="s">
        <v>147</v>
      </c>
      <c r="AW126" s="13" t="s">
        <v>36</v>
      </c>
      <c r="AX126" s="13" t="s">
        <v>80</v>
      </c>
      <c r="AY126" s="237" t="s">
        <v>140</v>
      </c>
    </row>
    <row r="127" spans="2:65" s="1" customFormat="1" ht="25.5" customHeight="1">
      <c r="B127" s="41"/>
      <c r="C127" s="193" t="s">
        <v>191</v>
      </c>
      <c r="D127" s="193" t="s">
        <v>142</v>
      </c>
      <c r="E127" s="194" t="s">
        <v>936</v>
      </c>
      <c r="F127" s="195" t="s">
        <v>937</v>
      </c>
      <c r="G127" s="196" t="s">
        <v>145</v>
      </c>
      <c r="H127" s="197">
        <v>61.5</v>
      </c>
      <c r="I127" s="198"/>
      <c r="J127" s="199">
        <f>ROUND(I127*H127,2)</f>
        <v>0</v>
      </c>
      <c r="K127" s="195" t="s">
        <v>146</v>
      </c>
      <c r="L127" s="61"/>
      <c r="M127" s="200" t="s">
        <v>23</v>
      </c>
      <c r="N127" s="201" t="s">
        <v>44</v>
      </c>
      <c r="O127" s="42"/>
      <c r="P127" s="202">
        <f>O127*H127</f>
        <v>0</v>
      </c>
      <c r="Q127" s="202">
        <v>0</v>
      </c>
      <c r="R127" s="202">
        <f>Q127*H127</f>
        <v>0</v>
      </c>
      <c r="S127" s="202">
        <v>0.35499999999999998</v>
      </c>
      <c r="T127" s="203">
        <f>S127*H127</f>
        <v>21.8325</v>
      </c>
      <c r="AR127" s="24" t="s">
        <v>147</v>
      </c>
      <c r="AT127" s="24" t="s">
        <v>142</v>
      </c>
      <c r="AU127" s="24" t="s">
        <v>82</v>
      </c>
      <c r="AY127" s="24" t="s">
        <v>140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4" t="s">
        <v>80</v>
      </c>
      <c r="BK127" s="204">
        <f>ROUND(I127*H127,2)</f>
        <v>0</v>
      </c>
      <c r="BL127" s="24" t="s">
        <v>147</v>
      </c>
      <c r="BM127" s="24" t="s">
        <v>1492</v>
      </c>
    </row>
    <row r="128" spans="2:65" s="11" customFormat="1" ht="13.5">
      <c r="B128" s="205"/>
      <c r="C128" s="206"/>
      <c r="D128" s="207" t="s">
        <v>149</v>
      </c>
      <c r="E128" s="208" t="s">
        <v>23</v>
      </c>
      <c r="F128" s="209" t="s">
        <v>228</v>
      </c>
      <c r="G128" s="206"/>
      <c r="H128" s="208" t="s">
        <v>23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149</v>
      </c>
      <c r="AU128" s="215" t="s">
        <v>82</v>
      </c>
      <c r="AV128" s="11" t="s">
        <v>80</v>
      </c>
      <c r="AW128" s="11" t="s">
        <v>36</v>
      </c>
      <c r="AX128" s="11" t="s">
        <v>73</v>
      </c>
      <c r="AY128" s="215" t="s">
        <v>140</v>
      </c>
    </row>
    <row r="129" spans="2:65" s="11" customFormat="1" ht="13.5">
      <c r="B129" s="205"/>
      <c r="C129" s="206"/>
      <c r="D129" s="207" t="s">
        <v>149</v>
      </c>
      <c r="E129" s="208" t="s">
        <v>23</v>
      </c>
      <c r="F129" s="209" t="s">
        <v>1493</v>
      </c>
      <c r="G129" s="206"/>
      <c r="H129" s="208" t="s">
        <v>23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149</v>
      </c>
      <c r="AU129" s="215" t="s">
        <v>82</v>
      </c>
      <c r="AV129" s="11" t="s">
        <v>80</v>
      </c>
      <c r="AW129" s="11" t="s">
        <v>36</v>
      </c>
      <c r="AX129" s="11" t="s">
        <v>73</v>
      </c>
      <c r="AY129" s="215" t="s">
        <v>140</v>
      </c>
    </row>
    <row r="130" spans="2:65" s="12" customFormat="1" ht="13.5">
      <c r="B130" s="216"/>
      <c r="C130" s="217"/>
      <c r="D130" s="207" t="s">
        <v>149</v>
      </c>
      <c r="E130" s="218" t="s">
        <v>23</v>
      </c>
      <c r="F130" s="219" t="s">
        <v>1494</v>
      </c>
      <c r="G130" s="217"/>
      <c r="H130" s="220">
        <v>61.5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149</v>
      </c>
      <c r="AU130" s="226" t="s">
        <v>82</v>
      </c>
      <c r="AV130" s="12" t="s">
        <v>82</v>
      </c>
      <c r="AW130" s="12" t="s">
        <v>36</v>
      </c>
      <c r="AX130" s="12" t="s">
        <v>73</v>
      </c>
      <c r="AY130" s="226" t="s">
        <v>140</v>
      </c>
    </row>
    <row r="131" spans="2:65" s="13" customFormat="1" ht="13.5">
      <c r="B131" s="227"/>
      <c r="C131" s="228"/>
      <c r="D131" s="207" t="s">
        <v>149</v>
      </c>
      <c r="E131" s="229" t="s">
        <v>23</v>
      </c>
      <c r="F131" s="230" t="s">
        <v>154</v>
      </c>
      <c r="G131" s="228"/>
      <c r="H131" s="231">
        <v>61.5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149</v>
      </c>
      <c r="AU131" s="237" t="s">
        <v>82</v>
      </c>
      <c r="AV131" s="13" t="s">
        <v>147</v>
      </c>
      <c r="AW131" s="13" t="s">
        <v>36</v>
      </c>
      <c r="AX131" s="13" t="s">
        <v>80</v>
      </c>
      <c r="AY131" s="237" t="s">
        <v>140</v>
      </c>
    </row>
    <row r="132" spans="2:65" s="1" customFormat="1" ht="38.25" customHeight="1">
      <c r="B132" s="41"/>
      <c r="C132" s="193" t="s">
        <v>196</v>
      </c>
      <c r="D132" s="193" t="s">
        <v>142</v>
      </c>
      <c r="E132" s="194" t="s">
        <v>182</v>
      </c>
      <c r="F132" s="195" t="s">
        <v>183</v>
      </c>
      <c r="G132" s="196" t="s">
        <v>145</v>
      </c>
      <c r="H132" s="197">
        <v>188.5</v>
      </c>
      <c r="I132" s="198"/>
      <c r="J132" s="199">
        <f>ROUND(I132*H132,2)</f>
        <v>0</v>
      </c>
      <c r="K132" s="195" t="s">
        <v>146</v>
      </c>
      <c r="L132" s="61"/>
      <c r="M132" s="200" t="s">
        <v>23</v>
      </c>
      <c r="N132" s="201" t="s">
        <v>44</v>
      </c>
      <c r="O132" s="42"/>
      <c r="P132" s="202">
        <f>O132*H132</f>
        <v>0</v>
      </c>
      <c r="Q132" s="202">
        <v>5.0000000000000002E-5</v>
      </c>
      <c r="R132" s="202">
        <f>Q132*H132</f>
        <v>9.4250000000000011E-3</v>
      </c>
      <c r="S132" s="202">
        <v>0.128</v>
      </c>
      <c r="T132" s="203">
        <f>S132*H132</f>
        <v>24.128</v>
      </c>
      <c r="AR132" s="24" t="s">
        <v>147</v>
      </c>
      <c r="AT132" s="24" t="s">
        <v>142</v>
      </c>
      <c r="AU132" s="24" t="s">
        <v>82</v>
      </c>
      <c r="AY132" s="24" t="s">
        <v>140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4" t="s">
        <v>80</v>
      </c>
      <c r="BK132" s="204">
        <f>ROUND(I132*H132,2)</f>
        <v>0</v>
      </c>
      <c r="BL132" s="24" t="s">
        <v>147</v>
      </c>
      <c r="BM132" s="24" t="s">
        <v>1495</v>
      </c>
    </row>
    <row r="133" spans="2:65" s="11" customFormat="1" ht="13.5">
      <c r="B133" s="205"/>
      <c r="C133" s="206"/>
      <c r="D133" s="207" t="s">
        <v>149</v>
      </c>
      <c r="E133" s="208" t="s">
        <v>23</v>
      </c>
      <c r="F133" s="209" t="s">
        <v>180</v>
      </c>
      <c r="G133" s="206"/>
      <c r="H133" s="208" t="s">
        <v>23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149</v>
      </c>
      <c r="AU133" s="215" t="s">
        <v>82</v>
      </c>
      <c r="AV133" s="11" t="s">
        <v>80</v>
      </c>
      <c r="AW133" s="11" t="s">
        <v>36</v>
      </c>
      <c r="AX133" s="11" t="s">
        <v>73</v>
      </c>
      <c r="AY133" s="215" t="s">
        <v>140</v>
      </c>
    </row>
    <row r="134" spans="2:65" s="11" customFormat="1" ht="13.5">
      <c r="B134" s="205"/>
      <c r="C134" s="206"/>
      <c r="D134" s="207" t="s">
        <v>149</v>
      </c>
      <c r="E134" s="208" t="s">
        <v>23</v>
      </c>
      <c r="F134" s="209" t="s">
        <v>174</v>
      </c>
      <c r="G134" s="206"/>
      <c r="H134" s="208" t="s">
        <v>23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149</v>
      </c>
      <c r="AU134" s="215" t="s">
        <v>82</v>
      </c>
      <c r="AV134" s="11" t="s">
        <v>80</v>
      </c>
      <c r="AW134" s="11" t="s">
        <v>36</v>
      </c>
      <c r="AX134" s="11" t="s">
        <v>73</v>
      </c>
      <c r="AY134" s="215" t="s">
        <v>140</v>
      </c>
    </row>
    <row r="135" spans="2:65" s="12" customFormat="1" ht="13.5">
      <c r="B135" s="216"/>
      <c r="C135" s="217"/>
      <c r="D135" s="207" t="s">
        <v>149</v>
      </c>
      <c r="E135" s="218" t="s">
        <v>23</v>
      </c>
      <c r="F135" s="219" t="s">
        <v>1496</v>
      </c>
      <c r="G135" s="217"/>
      <c r="H135" s="220">
        <v>129.4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149</v>
      </c>
      <c r="AU135" s="226" t="s">
        <v>82</v>
      </c>
      <c r="AV135" s="12" t="s">
        <v>82</v>
      </c>
      <c r="AW135" s="12" t="s">
        <v>36</v>
      </c>
      <c r="AX135" s="12" t="s">
        <v>73</v>
      </c>
      <c r="AY135" s="226" t="s">
        <v>140</v>
      </c>
    </row>
    <row r="136" spans="2:65" s="11" customFormat="1" ht="13.5">
      <c r="B136" s="205"/>
      <c r="C136" s="206"/>
      <c r="D136" s="207" t="s">
        <v>149</v>
      </c>
      <c r="E136" s="208" t="s">
        <v>23</v>
      </c>
      <c r="F136" s="209" t="s">
        <v>151</v>
      </c>
      <c r="G136" s="206"/>
      <c r="H136" s="208" t="s">
        <v>23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149</v>
      </c>
      <c r="AU136" s="215" t="s">
        <v>82</v>
      </c>
      <c r="AV136" s="11" t="s">
        <v>80</v>
      </c>
      <c r="AW136" s="11" t="s">
        <v>36</v>
      </c>
      <c r="AX136" s="11" t="s">
        <v>73</v>
      </c>
      <c r="AY136" s="215" t="s">
        <v>140</v>
      </c>
    </row>
    <row r="137" spans="2:65" s="12" customFormat="1" ht="13.5">
      <c r="B137" s="216"/>
      <c r="C137" s="217"/>
      <c r="D137" s="207" t="s">
        <v>149</v>
      </c>
      <c r="E137" s="218" t="s">
        <v>23</v>
      </c>
      <c r="F137" s="219" t="s">
        <v>1497</v>
      </c>
      <c r="G137" s="217"/>
      <c r="H137" s="220">
        <v>59.1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149</v>
      </c>
      <c r="AU137" s="226" t="s">
        <v>82</v>
      </c>
      <c r="AV137" s="12" t="s">
        <v>82</v>
      </c>
      <c r="AW137" s="12" t="s">
        <v>36</v>
      </c>
      <c r="AX137" s="12" t="s">
        <v>73</v>
      </c>
      <c r="AY137" s="226" t="s">
        <v>140</v>
      </c>
    </row>
    <row r="138" spans="2:65" s="13" customFormat="1" ht="13.5">
      <c r="B138" s="227"/>
      <c r="C138" s="228"/>
      <c r="D138" s="207" t="s">
        <v>149</v>
      </c>
      <c r="E138" s="229" t="s">
        <v>23</v>
      </c>
      <c r="F138" s="230" t="s">
        <v>154</v>
      </c>
      <c r="G138" s="228"/>
      <c r="H138" s="231">
        <v>188.5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149</v>
      </c>
      <c r="AU138" s="237" t="s">
        <v>82</v>
      </c>
      <c r="AV138" s="13" t="s">
        <v>147</v>
      </c>
      <c r="AW138" s="13" t="s">
        <v>36</v>
      </c>
      <c r="AX138" s="13" t="s">
        <v>80</v>
      </c>
      <c r="AY138" s="237" t="s">
        <v>140</v>
      </c>
    </row>
    <row r="139" spans="2:65" s="1" customFormat="1" ht="16.5" customHeight="1">
      <c r="B139" s="41"/>
      <c r="C139" s="193" t="s">
        <v>204</v>
      </c>
      <c r="D139" s="193" t="s">
        <v>142</v>
      </c>
      <c r="E139" s="194" t="s">
        <v>197</v>
      </c>
      <c r="F139" s="195" t="s">
        <v>198</v>
      </c>
      <c r="G139" s="196" t="s">
        <v>199</v>
      </c>
      <c r="H139" s="197">
        <v>26.4</v>
      </c>
      <c r="I139" s="198"/>
      <c r="J139" s="199">
        <f>ROUND(I139*H139,2)</f>
        <v>0</v>
      </c>
      <c r="K139" s="195" t="s">
        <v>146</v>
      </c>
      <c r="L139" s="61"/>
      <c r="M139" s="200" t="s">
        <v>23</v>
      </c>
      <c r="N139" s="201" t="s">
        <v>44</v>
      </c>
      <c r="O139" s="42"/>
      <c r="P139" s="202">
        <f>O139*H139</f>
        <v>0</v>
      </c>
      <c r="Q139" s="202">
        <v>8.6800000000000002E-3</v>
      </c>
      <c r="R139" s="202">
        <f>Q139*H139</f>
        <v>0.22915199999999999</v>
      </c>
      <c r="S139" s="202">
        <v>0</v>
      </c>
      <c r="T139" s="203">
        <f>S139*H139</f>
        <v>0</v>
      </c>
      <c r="AR139" s="24" t="s">
        <v>147</v>
      </c>
      <c r="AT139" s="24" t="s">
        <v>142</v>
      </c>
      <c r="AU139" s="24" t="s">
        <v>82</v>
      </c>
      <c r="AY139" s="24" t="s">
        <v>140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4" t="s">
        <v>80</v>
      </c>
      <c r="BK139" s="204">
        <f>ROUND(I139*H139,2)</f>
        <v>0</v>
      </c>
      <c r="BL139" s="24" t="s">
        <v>147</v>
      </c>
      <c r="BM139" s="24" t="s">
        <v>1498</v>
      </c>
    </row>
    <row r="140" spans="2:65" s="11" customFormat="1" ht="13.5">
      <c r="B140" s="205"/>
      <c r="C140" s="206"/>
      <c r="D140" s="207" t="s">
        <v>149</v>
      </c>
      <c r="E140" s="208" t="s">
        <v>23</v>
      </c>
      <c r="F140" s="209" t="s">
        <v>201</v>
      </c>
      <c r="G140" s="206"/>
      <c r="H140" s="208" t="s">
        <v>23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149</v>
      </c>
      <c r="AU140" s="215" t="s">
        <v>82</v>
      </c>
      <c r="AV140" s="11" t="s">
        <v>80</v>
      </c>
      <c r="AW140" s="11" t="s">
        <v>36</v>
      </c>
      <c r="AX140" s="11" t="s">
        <v>73</v>
      </c>
      <c r="AY140" s="215" t="s">
        <v>140</v>
      </c>
    </row>
    <row r="141" spans="2:65" s="12" customFormat="1" ht="13.5">
      <c r="B141" s="216"/>
      <c r="C141" s="217"/>
      <c r="D141" s="207" t="s">
        <v>149</v>
      </c>
      <c r="E141" s="218" t="s">
        <v>23</v>
      </c>
      <c r="F141" s="219" t="s">
        <v>1499</v>
      </c>
      <c r="G141" s="217"/>
      <c r="H141" s="220">
        <v>13.6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149</v>
      </c>
      <c r="AU141" s="226" t="s">
        <v>82</v>
      </c>
      <c r="AV141" s="12" t="s">
        <v>82</v>
      </c>
      <c r="AW141" s="12" t="s">
        <v>36</v>
      </c>
      <c r="AX141" s="12" t="s">
        <v>73</v>
      </c>
      <c r="AY141" s="226" t="s">
        <v>140</v>
      </c>
    </row>
    <row r="142" spans="2:65" s="12" customFormat="1" ht="13.5">
      <c r="B142" s="216"/>
      <c r="C142" s="217"/>
      <c r="D142" s="207" t="s">
        <v>149</v>
      </c>
      <c r="E142" s="218" t="s">
        <v>23</v>
      </c>
      <c r="F142" s="219" t="s">
        <v>1500</v>
      </c>
      <c r="G142" s="217"/>
      <c r="H142" s="220">
        <v>12.8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149</v>
      </c>
      <c r="AU142" s="226" t="s">
        <v>82</v>
      </c>
      <c r="AV142" s="12" t="s">
        <v>82</v>
      </c>
      <c r="AW142" s="12" t="s">
        <v>36</v>
      </c>
      <c r="AX142" s="12" t="s">
        <v>73</v>
      </c>
      <c r="AY142" s="226" t="s">
        <v>140</v>
      </c>
    </row>
    <row r="143" spans="2:65" s="13" customFormat="1" ht="13.5">
      <c r="B143" s="227"/>
      <c r="C143" s="228"/>
      <c r="D143" s="207" t="s">
        <v>149</v>
      </c>
      <c r="E143" s="229" t="s">
        <v>23</v>
      </c>
      <c r="F143" s="230" t="s">
        <v>154</v>
      </c>
      <c r="G143" s="228"/>
      <c r="H143" s="231">
        <v>26.4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149</v>
      </c>
      <c r="AU143" s="237" t="s">
        <v>82</v>
      </c>
      <c r="AV143" s="13" t="s">
        <v>147</v>
      </c>
      <c r="AW143" s="13" t="s">
        <v>36</v>
      </c>
      <c r="AX143" s="13" t="s">
        <v>80</v>
      </c>
      <c r="AY143" s="237" t="s">
        <v>140</v>
      </c>
    </row>
    <row r="144" spans="2:65" s="1" customFormat="1" ht="16.5" customHeight="1">
      <c r="B144" s="41"/>
      <c r="C144" s="193" t="s">
        <v>211</v>
      </c>
      <c r="D144" s="193" t="s">
        <v>142</v>
      </c>
      <c r="E144" s="194" t="s">
        <v>205</v>
      </c>
      <c r="F144" s="195" t="s">
        <v>206</v>
      </c>
      <c r="G144" s="196" t="s">
        <v>199</v>
      </c>
      <c r="H144" s="197">
        <v>32</v>
      </c>
      <c r="I144" s="198"/>
      <c r="J144" s="199">
        <f>ROUND(I144*H144,2)</f>
        <v>0</v>
      </c>
      <c r="K144" s="195" t="s">
        <v>146</v>
      </c>
      <c r="L144" s="61"/>
      <c r="M144" s="200" t="s">
        <v>23</v>
      </c>
      <c r="N144" s="201" t="s">
        <v>44</v>
      </c>
      <c r="O144" s="42"/>
      <c r="P144" s="202">
        <f>O144*H144</f>
        <v>0</v>
      </c>
      <c r="Q144" s="202">
        <v>3.6900000000000002E-2</v>
      </c>
      <c r="R144" s="202">
        <f>Q144*H144</f>
        <v>1.1808000000000001</v>
      </c>
      <c r="S144" s="202">
        <v>0</v>
      </c>
      <c r="T144" s="203">
        <f>S144*H144</f>
        <v>0</v>
      </c>
      <c r="AR144" s="24" t="s">
        <v>147</v>
      </c>
      <c r="AT144" s="24" t="s">
        <v>142</v>
      </c>
      <c r="AU144" s="24" t="s">
        <v>82</v>
      </c>
      <c r="AY144" s="24" t="s">
        <v>140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4" t="s">
        <v>80</v>
      </c>
      <c r="BK144" s="204">
        <f>ROUND(I144*H144,2)</f>
        <v>0</v>
      </c>
      <c r="BL144" s="24" t="s">
        <v>147</v>
      </c>
      <c r="BM144" s="24" t="s">
        <v>1501</v>
      </c>
    </row>
    <row r="145" spans="2:65" s="11" customFormat="1" ht="13.5">
      <c r="B145" s="205"/>
      <c r="C145" s="206"/>
      <c r="D145" s="207" t="s">
        <v>149</v>
      </c>
      <c r="E145" s="208" t="s">
        <v>23</v>
      </c>
      <c r="F145" s="209" t="s">
        <v>208</v>
      </c>
      <c r="G145" s="206"/>
      <c r="H145" s="208" t="s">
        <v>23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149</v>
      </c>
      <c r="AU145" s="215" t="s">
        <v>82</v>
      </c>
      <c r="AV145" s="11" t="s">
        <v>80</v>
      </c>
      <c r="AW145" s="11" t="s">
        <v>36</v>
      </c>
      <c r="AX145" s="11" t="s">
        <v>73</v>
      </c>
      <c r="AY145" s="215" t="s">
        <v>140</v>
      </c>
    </row>
    <row r="146" spans="2:65" s="12" customFormat="1" ht="13.5">
      <c r="B146" s="216"/>
      <c r="C146" s="217"/>
      <c r="D146" s="207" t="s">
        <v>149</v>
      </c>
      <c r="E146" s="218" t="s">
        <v>23</v>
      </c>
      <c r="F146" s="219" t="s">
        <v>1502</v>
      </c>
      <c r="G146" s="217"/>
      <c r="H146" s="220">
        <v>16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149</v>
      </c>
      <c r="AU146" s="226" t="s">
        <v>82</v>
      </c>
      <c r="AV146" s="12" t="s">
        <v>82</v>
      </c>
      <c r="AW146" s="12" t="s">
        <v>36</v>
      </c>
      <c r="AX146" s="12" t="s">
        <v>73</v>
      </c>
      <c r="AY146" s="226" t="s">
        <v>140</v>
      </c>
    </row>
    <row r="147" spans="2:65" s="12" customFormat="1" ht="13.5">
      <c r="B147" s="216"/>
      <c r="C147" s="217"/>
      <c r="D147" s="207" t="s">
        <v>149</v>
      </c>
      <c r="E147" s="218" t="s">
        <v>23</v>
      </c>
      <c r="F147" s="219" t="s">
        <v>1502</v>
      </c>
      <c r="G147" s="217"/>
      <c r="H147" s="220">
        <v>16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149</v>
      </c>
      <c r="AU147" s="226" t="s">
        <v>82</v>
      </c>
      <c r="AV147" s="12" t="s">
        <v>82</v>
      </c>
      <c r="AW147" s="12" t="s">
        <v>36</v>
      </c>
      <c r="AX147" s="12" t="s">
        <v>73</v>
      </c>
      <c r="AY147" s="226" t="s">
        <v>140</v>
      </c>
    </row>
    <row r="148" spans="2:65" s="13" customFormat="1" ht="13.5">
      <c r="B148" s="227"/>
      <c r="C148" s="228"/>
      <c r="D148" s="207" t="s">
        <v>149</v>
      </c>
      <c r="E148" s="229" t="s">
        <v>23</v>
      </c>
      <c r="F148" s="230" t="s">
        <v>154</v>
      </c>
      <c r="G148" s="228"/>
      <c r="H148" s="231">
        <v>32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149</v>
      </c>
      <c r="AU148" s="237" t="s">
        <v>82</v>
      </c>
      <c r="AV148" s="13" t="s">
        <v>147</v>
      </c>
      <c r="AW148" s="13" t="s">
        <v>36</v>
      </c>
      <c r="AX148" s="13" t="s">
        <v>80</v>
      </c>
      <c r="AY148" s="237" t="s">
        <v>140</v>
      </c>
    </row>
    <row r="149" spans="2:65" s="1" customFormat="1" ht="16.5" customHeight="1">
      <c r="B149" s="41"/>
      <c r="C149" s="193" t="s">
        <v>224</v>
      </c>
      <c r="D149" s="193" t="s">
        <v>142</v>
      </c>
      <c r="E149" s="194" t="s">
        <v>212</v>
      </c>
      <c r="F149" s="195" t="s">
        <v>213</v>
      </c>
      <c r="G149" s="196" t="s">
        <v>214</v>
      </c>
      <c r="H149" s="197">
        <v>93.819000000000003</v>
      </c>
      <c r="I149" s="198"/>
      <c r="J149" s="199">
        <f>ROUND(I149*H149,2)</f>
        <v>0</v>
      </c>
      <c r="K149" s="195" t="s">
        <v>146</v>
      </c>
      <c r="L149" s="61"/>
      <c r="M149" s="200" t="s">
        <v>23</v>
      </c>
      <c r="N149" s="201" t="s">
        <v>44</v>
      </c>
      <c r="O149" s="42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AR149" s="24" t="s">
        <v>147</v>
      </c>
      <c r="AT149" s="24" t="s">
        <v>142</v>
      </c>
      <c r="AU149" s="24" t="s">
        <v>82</v>
      </c>
      <c r="AY149" s="24" t="s">
        <v>140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4" t="s">
        <v>80</v>
      </c>
      <c r="BK149" s="204">
        <f>ROUND(I149*H149,2)</f>
        <v>0</v>
      </c>
      <c r="BL149" s="24" t="s">
        <v>147</v>
      </c>
      <c r="BM149" s="24" t="s">
        <v>1503</v>
      </c>
    </row>
    <row r="150" spans="2:65" s="11" customFormat="1" ht="13.5">
      <c r="B150" s="205"/>
      <c r="C150" s="206"/>
      <c r="D150" s="207" t="s">
        <v>149</v>
      </c>
      <c r="E150" s="208" t="s">
        <v>23</v>
      </c>
      <c r="F150" s="209" t="s">
        <v>201</v>
      </c>
      <c r="G150" s="206"/>
      <c r="H150" s="208" t="s">
        <v>23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149</v>
      </c>
      <c r="AU150" s="215" t="s">
        <v>82</v>
      </c>
      <c r="AV150" s="11" t="s">
        <v>80</v>
      </c>
      <c r="AW150" s="11" t="s">
        <v>36</v>
      </c>
      <c r="AX150" s="11" t="s">
        <v>73</v>
      </c>
      <c r="AY150" s="215" t="s">
        <v>140</v>
      </c>
    </row>
    <row r="151" spans="2:65" s="11" customFormat="1" ht="13.5">
      <c r="B151" s="205"/>
      <c r="C151" s="206"/>
      <c r="D151" s="207" t="s">
        <v>149</v>
      </c>
      <c r="E151" s="208" t="s">
        <v>23</v>
      </c>
      <c r="F151" s="209" t="s">
        <v>1493</v>
      </c>
      <c r="G151" s="206"/>
      <c r="H151" s="208" t="s">
        <v>23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149</v>
      </c>
      <c r="AU151" s="215" t="s">
        <v>82</v>
      </c>
      <c r="AV151" s="11" t="s">
        <v>80</v>
      </c>
      <c r="AW151" s="11" t="s">
        <v>36</v>
      </c>
      <c r="AX151" s="11" t="s">
        <v>73</v>
      </c>
      <c r="AY151" s="215" t="s">
        <v>140</v>
      </c>
    </row>
    <row r="152" spans="2:65" s="12" customFormat="1" ht="13.5">
      <c r="B152" s="216"/>
      <c r="C152" s="217"/>
      <c r="D152" s="207" t="s">
        <v>149</v>
      </c>
      <c r="E152" s="218" t="s">
        <v>23</v>
      </c>
      <c r="F152" s="219" t="s">
        <v>1504</v>
      </c>
      <c r="G152" s="217"/>
      <c r="H152" s="220">
        <v>26.04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149</v>
      </c>
      <c r="AU152" s="226" t="s">
        <v>82</v>
      </c>
      <c r="AV152" s="12" t="s">
        <v>82</v>
      </c>
      <c r="AW152" s="12" t="s">
        <v>36</v>
      </c>
      <c r="AX152" s="12" t="s">
        <v>73</v>
      </c>
      <c r="AY152" s="226" t="s">
        <v>140</v>
      </c>
    </row>
    <row r="153" spans="2:65" s="12" customFormat="1" ht="13.5">
      <c r="B153" s="216"/>
      <c r="C153" s="217"/>
      <c r="D153" s="207" t="s">
        <v>149</v>
      </c>
      <c r="E153" s="218" t="s">
        <v>23</v>
      </c>
      <c r="F153" s="219" t="s">
        <v>1505</v>
      </c>
      <c r="G153" s="217"/>
      <c r="H153" s="220">
        <v>21.501999999999999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149</v>
      </c>
      <c r="AU153" s="226" t="s">
        <v>82</v>
      </c>
      <c r="AV153" s="12" t="s">
        <v>82</v>
      </c>
      <c r="AW153" s="12" t="s">
        <v>36</v>
      </c>
      <c r="AX153" s="12" t="s">
        <v>73</v>
      </c>
      <c r="AY153" s="226" t="s">
        <v>140</v>
      </c>
    </row>
    <row r="154" spans="2:65" s="12" customFormat="1" ht="13.5">
      <c r="B154" s="216"/>
      <c r="C154" s="217"/>
      <c r="D154" s="207" t="s">
        <v>149</v>
      </c>
      <c r="E154" s="218" t="s">
        <v>23</v>
      </c>
      <c r="F154" s="219" t="s">
        <v>1504</v>
      </c>
      <c r="G154" s="217"/>
      <c r="H154" s="220">
        <v>26.04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149</v>
      </c>
      <c r="AU154" s="226" t="s">
        <v>82</v>
      </c>
      <c r="AV154" s="12" t="s">
        <v>82</v>
      </c>
      <c r="AW154" s="12" t="s">
        <v>36</v>
      </c>
      <c r="AX154" s="12" t="s">
        <v>73</v>
      </c>
      <c r="AY154" s="226" t="s">
        <v>140</v>
      </c>
    </row>
    <row r="155" spans="2:65" s="12" customFormat="1" ht="13.5">
      <c r="B155" s="216"/>
      <c r="C155" s="217"/>
      <c r="D155" s="207" t="s">
        <v>149</v>
      </c>
      <c r="E155" s="218" t="s">
        <v>23</v>
      </c>
      <c r="F155" s="219" t="s">
        <v>1506</v>
      </c>
      <c r="G155" s="217"/>
      <c r="H155" s="220">
        <v>20.236999999999998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149</v>
      </c>
      <c r="AU155" s="226" t="s">
        <v>82</v>
      </c>
      <c r="AV155" s="12" t="s">
        <v>82</v>
      </c>
      <c r="AW155" s="12" t="s">
        <v>36</v>
      </c>
      <c r="AX155" s="12" t="s">
        <v>73</v>
      </c>
      <c r="AY155" s="226" t="s">
        <v>140</v>
      </c>
    </row>
    <row r="156" spans="2:65" s="13" customFormat="1" ht="13.5">
      <c r="B156" s="227"/>
      <c r="C156" s="228"/>
      <c r="D156" s="207" t="s">
        <v>149</v>
      </c>
      <c r="E156" s="229" t="s">
        <v>23</v>
      </c>
      <c r="F156" s="230" t="s">
        <v>154</v>
      </c>
      <c r="G156" s="228"/>
      <c r="H156" s="231">
        <v>93.819000000000003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149</v>
      </c>
      <c r="AU156" s="237" t="s">
        <v>82</v>
      </c>
      <c r="AV156" s="13" t="s">
        <v>147</v>
      </c>
      <c r="AW156" s="13" t="s">
        <v>36</v>
      </c>
      <c r="AX156" s="13" t="s">
        <v>80</v>
      </c>
      <c r="AY156" s="237" t="s">
        <v>140</v>
      </c>
    </row>
    <row r="157" spans="2:65" s="1" customFormat="1" ht="16.5" customHeight="1">
      <c r="B157" s="41"/>
      <c r="C157" s="193" t="s">
        <v>234</v>
      </c>
      <c r="D157" s="193" t="s">
        <v>142</v>
      </c>
      <c r="E157" s="194" t="s">
        <v>225</v>
      </c>
      <c r="F157" s="195" t="s">
        <v>226</v>
      </c>
      <c r="G157" s="196" t="s">
        <v>214</v>
      </c>
      <c r="H157" s="197">
        <v>4.72</v>
      </c>
      <c r="I157" s="198"/>
      <c r="J157" s="199">
        <f>ROUND(I157*H157,2)</f>
        <v>0</v>
      </c>
      <c r="K157" s="195" t="s">
        <v>146</v>
      </c>
      <c r="L157" s="61"/>
      <c r="M157" s="200" t="s">
        <v>23</v>
      </c>
      <c r="N157" s="201" t="s">
        <v>44</v>
      </c>
      <c r="O157" s="42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AR157" s="24" t="s">
        <v>147</v>
      </c>
      <c r="AT157" s="24" t="s">
        <v>142</v>
      </c>
      <c r="AU157" s="24" t="s">
        <v>82</v>
      </c>
      <c r="AY157" s="24" t="s">
        <v>140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4" t="s">
        <v>80</v>
      </c>
      <c r="BK157" s="204">
        <f>ROUND(I157*H157,2)</f>
        <v>0</v>
      </c>
      <c r="BL157" s="24" t="s">
        <v>147</v>
      </c>
      <c r="BM157" s="24" t="s">
        <v>1507</v>
      </c>
    </row>
    <row r="158" spans="2:65" s="11" customFormat="1" ht="13.5">
      <c r="B158" s="205"/>
      <c r="C158" s="206"/>
      <c r="D158" s="207" t="s">
        <v>149</v>
      </c>
      <c r="E158" s="208" t="s">
        <v>23</v>
      </c>
      <c r="F158" s="209" t="s">
        <v>228</v>
      </c>
      <c r="G158" s="206"/>
      <c r="H158" s="208" t="s">
        <v>23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149</v>
      </c>
      <c r="AU158" s="215" t="s">
        <v>82</v>
      </c>
      <c r="AV158" s="11" t="s">
        <v>80</v>
      </c>
      <c r="AW158" s="11" t="s">
        <v>36</v>
      </c>
      <c r="AX158" s="11" t="s">
        <v>73</v>
      </c>
      <c r="AY158" s="215" t="s">
        <v>140</v>
      </c>
    </row>
    <row r="159" spans="2:65" s="11" customFormat="1" ht="13.5">
      <c r="B159" s="205"/>
      <c r="C159" s="206"/>
      <c r="D159" s="207" t="s">
        <v>149</v>
      </c>
      <c r="E159" s="208" t="s">
        <v>23</v>
      </c>
      <c r="F159" s="209" t="s">
        <v>1493</v>
      </c>
      <c r="G159" s="206"/>
      <c r="H159" s="208" t="s">
        <v>23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149</v>
      </c>
      <c r="AU159" s="215" t="s">
        <v>82</v>
      </c>
      <c r="AV159" s="11" t="s">
        <v>80</v>
      </c>
      <c r="AW159" s="11" t="s">
        <v>36</v>
      </c>
      <c r="AX159" s="11" t="s">
        <v>73</v>
      </c>
      <c r="AY159" s="215" t="s">
        <v>140</v>
      </c>
    </row>
    <row r="160" spans="2:65" s="12" customFormat="1" ht="13.5">
      <c r="B160" s="216"/>
      <c r="C160" s="217"/>
      <c r="D160" s="207" t="s">
        <v>149</v>
      </c>
      <c r="E160" s="218" t="s">
        <v>23</v>
      </c>
      <c r="F160" s="219" t="s">
        <v>1508</v>
      </c>
      <c r="G160" s="217"/>
      <c r="H160" s="220">
        <v>4.72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149</v>
      </c>
      <c r="AU160" s="226" t="s">
        <v>82</v>
      </c>
      <c r="AV160" s="12" t="s">
        <v>82</v>
      </c>
      <c r="AW160" s="12" t="s">
        <v>36</v>
      </c>
      <c r="AX160" s="12" t="s">
        <v>73</v>
      </c>
      <c r="AY160" s="226" t="s">
        <v>140</v>
      </c>
    </row>
    <row r="161" spans="2:65" s="13" customFormat="1" ht="13.5">
      <c r="B161" s="227"/>
      <c r="C161" s="228"/>
      <c r="D161" s="207" t="s">
        <v>149</v>
      </c>
      <c r="E161" s="229" t="s">
        <v>23</v>
      </c>
      <c r="F161" s="230" t="s">
        <v>154</v>
      </c>
      <c r="G161" s="228"/>
      <c r="H161" s="231">
        <v>4.72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149</v>
      </c>
      <c r="AU161" s="237" t="s">
        <v>82</v>
      </c>
      <c r="AV161" s="13" t="s">
        <v>147</v>
      </c>
      <c r="AW161" s="13" t="s">
        <v>36</v>
      </c>
      <c r="AX161" s="13" t="s">
        <v>80</v>
      </c>
      <c r="AY161" s="237" t="s">
        <v>140</v>
      </c>
    </row>
    <row r="162" spans="2:65" s="1" customFormat="1" ht="38.25" customHeight="1">
      <c r="B162" s="41"/>
      <c r="C162" s="193" t="s">
        <v>243</v>
      </c>
      <c r="D162" s="193" t="s">
        <v>142</v>
      </c>
      <c r="E162" s="194" t="s">
        <v>267</v>
      </c>
      <c r="F162" s="195" t="s">
        <v>268</v>
      </c>
      <c r="G162" s="196" t="s">
        <v>214</v>
      </c>
      <c r="H162" s="197">
        <v>249.881</v>
      </c>
      <c r="I162" s="198"/>
      <c r="J162" s="199">
        <f>ROUND(I162*H162,2)</f>
        <v>0</v>
      </c>
      <c r="K162" s="195" t="s">
        <v>146</v>
      </c>
      <c r="L162" s="61"/>
      <c r="M162" s="200" t="s">
        <v>23</v>
      </c>
      <c r="N162" s="201" t="s">
        <v>44</v>
      </c>
      <c r="O162" s="42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AR162" s="24" t="s">
        <v>147</v>
      </c>
      <c r="AT162" s="24" t="s">
        <v>142</v>
      </c>
      <c r="AU162" s="24" t="s">
        <v>82</v>
      </c>
      <c r="AY162" s="24" t="s">
        <v>140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24" t="s">
        <v>80</v>
      </c>
      <c r="BK162" s="204">
        <f>ROUND(I162*H162,2)</f>
        <v>0</v>
      </c>
      <c r="BL162" s="24" t="s">
        <v>147</v>
      </c>
      <c r="BM162" s="24" t="s">
        <v>1509</v>
      </c>
    </row>
    <row r="163" spans="2:65" s="11" customFormat="1" ht="13.5">
      <c r="B163" s="205"/>
      <c r="C163" s="206"/>
      <c r="D163" s="207" t="s">
        <v>149</v>
      </c>
      <c r="E163" s="208" t="s">
        <v>23</v>
      </c>
      <c r="F163" s="209" t="s">
        <v>1493</v>
      </c>
      <c r="G163" s="206"/>
      <c r="H163" s="208" t="s">
        <v>23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149</v>
      </c>
      <c r="AU163" s="215" t="s">
        <v>82</v>
      </c>
      <c r="AV163" s="11" t="s">
        <v>80</v>
      </c>
      <c r="AW163" s="11" t="s">
        <v>36</v>
      </c>
      <c r="AX163" s="11" t="s">
        <v>73</v>
      </c>
      <c r="AY163" s="215" t="s">
        <v>140</v>
      </c>
    </row>
    <row r="164" spans="2:65" s="12" customFormat="1" ht="13.5">
      <c r="B164" s="216"/>
      <c r="C164" s="217"/>
      <c r="D164" s="207" t="s">
        <v>149</v>
      </c>
      <c r="E164" s="218" t="s">
        <v>23</v>
      </c>
      <c r="F164" s="219" t="s">
        <v>1510</v>
      </c>
      <c r="G164" s="217"/>
      <c r="H164" s="220">
        <v>73.284000000000006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149</v>
      </c>
      <c r="AU164" s="226" t="s">
        <v>82</v>
      </c>
      <c r="AV164" s="12" t="s">
        <v>82</v>
      </c>
      <c r="AW164" s="12" t="s">
        <v>36</v>
      </c>
      <c r="AX164" s="12" t="s">
        <v>73</v>
      </c>
      <c r="AY164" s="226" t="s">
        <v>140</v>
      </c>
    </row>
    <row r="165" spans="2:65" s="12" customFormat="1" ht="13.5">
      <c r="B165" s="216"/>
      <c r="C165" s="217"/>
      <c r="D165" s="207" t="s">
        <v>149</v>
      </c>
      <c r="E165" s="218" t="s">
        <v>23</v>
      </c>
      <c r="F165" s="219" t="s">
        <v>1511</v>
      </c>
      <c r="G165" s="217"/>
      <c r="H165" s="220">
        <v>170.80799999999999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149</v>
      </c>
      <c r="AU165" s="226" t="s">
        <v>82</v>
      </c>
      <c r="AV165" s="12" t="s">
        <v>82</v>
      </c>
      <c r="AW165" s="12" t="s">
        <v>36</v>
      </c>
      <c r="AX165" s="12" t="s">
        <v>73</v>
      </c>
      <c r="AY165" s="226" t="s">
        <v>140</v>
      </c>
    </row>
    <row r="166" spans="2:65" s="12" customFormat="1" ht="13.5">
      <c r="B166" s="216"/>
      <c r="C166" s="217"/>
      <c r="D166" s="207" t="s">
        <v>149</v>
      </c>
      <c r="E166" s="218" t="s">
        <v>23</v>
      </c>
      <c r="F166" s="219" t="s">
        <v>1512</v>
      </c>
      <c r="G166" s="217"/>
      <c r="H166" s="220">
        <v>89.68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149</v>
      </c>
      <c r="AU166" s="226" t="s">
        <v>82</v>
      </c>
      <c r="AV166" s="12" t="s">
        <v>82</v>
      </c>
      <c r="AW166" s="12" t="s">
        <v>36</v>
      </c>
      <c r="AX166" s="12" t="s">
        <v>73</v>
      </c>
      <c r="AY166" s="226" t="s">
        <v>140</v>
      </c>
    </row>
    <row r="167" spans="2:65" s="12" customFormat="1" ht="13.5">
      <c r="B167" s="216"/>
      <c r="C167" s="217"/>
      <c r="D167" s="207" t="s">
        <v>149</v>
      </c>
      <c r="E167" s="218" t="s">
        <v>23</v>
      </c>
      <c r="F167" s="219" t="s">
        <v>1513</v>
      </c>
      <c r="G167" s="217"/>
      <c r="H167" s="220">
        <v>14.007999999999999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149</v>
      </c>
      <c r="AU167" s="226" t="s">
        <v>82</v>
      </c>
      <c r="AV167" s="12" t="s">
        <v>82</v>
      </c>
      <c r="AW167" s="12" t="s">
        <v>36</v>
      </c>
      <c r="AX167" s="12" t="s">
        <v>73</v>
      </c>
      <c r="AY167" s="226" t="s">
        <v>140</v>
      </c>
    </row>
    <row r="168" spans="2:65" s="12" customFormat="1" ht="13.5">
      <c r="B168" s="216"/>
      <c r="C168" s="217"/>
      <c r="D168" s="207" t="s">
        <v>149</v>
      </c>
      <c r="E168" s="218" t="s">
        <v>23</v>
      </c>
      <c r="F168" s="219" t="s">
        <v>1514</v>
      </c>
      <c r="G168" s="217"/>
      <c r="H168" s="220">
        <v>29.370999999999999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149</v>
      </c>
      <c r="AU168" s="226" t="s">
        <v>82</v>
      </c>
      <c r="AV168" s="12" t="s">
        <v>82</v>
      </c>
      <c r="AW168" s="12" t="s">
        <v>36</v>
      </c>
      <c r="AX168" s="12" t="s">
        <v>73</v>
      </c>
      <c r="AY168" s="226" t="s">
        <v>140</v>
      </c>
    </row>
    <row r="169" spans="2:65" s="12" customFormat="1" ht="13.5">
      <c r="B169" s="216"/>
      <c r="C169" s="217"/>
      <c r="D169" s="207" t="s">
        <v>149</v>
      </c>
      <c r="E169" s="218" t="s">
        <v>23</v>
      </c>
      <c r="F169" s="219" t="s">
        <v>1515</v>
      </c>
      <c r="G169" s="217"/>
      <c r="H169" s="220">
        <v>10.022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149</v>
      </c>
      <c r="AU169" s="226" t="s">
        <v>82</v>
      </c>
      <c r="AV169" s="12" t="s">
        <v>82</v>
      </c>
      <c r="AW169" s="12" t="s">
        <v>36</v>
      </c>
      <c r="AX169" s="12" t="s">
        <v>73</v>
      </c>
      <c r="AY169" s="226" t="s">
        <v>140</v>
      </c>
    </row>
    <row r="170" spans="2:65" s="12" customFormat="1" ht="13.5">
      <c r="B170" s="216"/>
      <c r="C170" s="217"/>
      <c r="D170" s="207" t="s">
        <v>149</v>
      </c>
      <c r="E170" s="218" t="s">
        <v>23</v>
      </c>
      <c r="F170" s="219" t="s">
        <v>1516</v>
      </c>
      <c r="G170" s="217"/>
      <c r="H170" s="220">
        <v>1.4159999999999999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149</v>
      </c>
      <c r="AU170" s="226" t="s">
        <v>82</v>
      </c>
      <c r="AV170" s="12" t="s">
        <v>82</v>
      </c>
      <c r="AW170" s="12" t="s">
        <v>36</v>
      </c>
      <c r="AX170" s="12" t="s">
        <v>73</v>
      </c>
      <c r="AY170" s="226" t="s">
        <v>140</v>
      </c>
    </row>
    <row r="171" spans="2:65" s="12" customFormat="1" ht="13.5">
      <c r="B171" s="216"/>
      <c r="C171" s="217"/>
      <c r="D171" s="207" t="s">
        <v>149</v>
      </c>
      <c r="E171" s="218" t="s">
        <v>23</v>
      </c>
      <c r="F171" s="219" t="s">
        <v>1517</v>
      </c>
      <c r="G171" s="217"/>
      <c r="H171" s="220">
        <v>27.88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149</v>
      </c>
      <c r="AU171" s="226" t="s">
        <v>82</v>
      </c>
      <c r="AV171" s="12" t="s">
        <v>82</v>
      </c>
      <c r="AW171" s="12" t="s">
        <v>36</v>
      </c>
      <c r="AX171" s="12" t="s">
        <v>73</v>
      </c>
      <c r="AY171" s="226" t="s">
        <v>140</v>
      </c>
    </row>
    <row r="172" spans="2:65" s="13" customFormat="1" ht="13.5">
      <c r="B172" s="227"/>
      <c r="C172" s="228"/>
      <c r="D172" s="207" t="s">
        <v>149</v>
      </c>
      <c r="E172" s="229" t="s">
        <v>1457</v>
      </c>
      <c r="F172" s="230" t="s">
        <v>154</v>
      </c>
      <c r="G172" s="228"/>
      <c r="H172" s="231">
        <v>416.46899999999999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149</v>
      </c>
      <c r="AU172" s="237" t="s">
        <v>82</v>
      </c>
      <c r="AV172" s="13" t="s">
        <v>147</v>
      </c>
      <c r="AW172" s="13" t="s">
        <v>36</v>
      </c>
      <c r="AX172" s="13" t="s">
        <v>73</v>
      </c>
      <c r="AY172" s="237" t="s">
        <v>140</v>
      </c>
    </row>
    <row r="173" spans="2:65" s="12" customFormat="1" ht="13.5">
      <c r="B173" s="216"/>
      <c r="C173" s="217"/>
      <c r="D173" s="207" t="s">
        <v>149</v>
      </c>
      <c r="E173" s="218" t="s">
        <v>23</v>
      </c>
      <c r="F173" s="219" t="s">
        <v>1518</v>
      </c>
      <c r="G173" s="217"/>
      <c r="H173" s="220">
        <v>249.881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149</v>
      </c>
      <c r="AU173" s="226" t="s">
        <v>82</v>
      </c>
      <c r="AV173" s="12" t="s">
        <v>82</v>
      </c>
      <c r="AW173" s="12" t="s">
        <v>36</v>
      </c>
      <c r="AX173" s="12" t="s">
        <v>80</v>
      </c>
      <c r="AY173" s="226" t="s">
        <v>140</v>
      </c>
    </row>
    <row r="174" spans="2:65" s="1" customFormat="1" ht="16.5" customHeight="1">
      <c r="B174" s="41"/>
      <c r="C174" s="193" t="s">
        <v>10</v>
      </c>
      <c r="D174" s="193" t="s">
        <v>142</v>
      </c>
      <c r="E174" s="194" t="s">
        <v>299</v>
      </c>
      <c r="F174" s="195" t="s">
        <v>300</v>
      </c>
      <c r="G174" s="196" t="s">
        <v>214</v>
      </c>
      <c r="H174" s="197">
        <v>124.941</v>
      </c>
      <c r="I174" s="198"/>
      <c r="J174" s="199">
        <f>ROUND(I174*H174,2)</f>
        <v>0</v>
      </c>
      <c r="K174" s="195" t="s">
        <v>146</v>
      </c>
      <c r="L174" s="61"/>
      <c r="M174" s="200" t="s">
        <v>23</v>
      </c>
      <c r="N174" s="201" t="s">
        <v>44</v>
      </c>
      <c r="O174" s="42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AR174" s="24" t="s">
        <v>147</v>
      </c>
      <c r="AT174" s="24" t="s">
        <v>142</v>
      </c>
      <c r="AU174" s="24" t="s">
        <v>82</v>
      </c>
      <c r="AY174" s="24" t="s">
        <v>140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24" t="s">
        <v>80</v>
      </c>
      <c r="BK174" s="204">
        <f>ROUND(I174*H174,2)</f>
        <v>0</v>
      </c>
      <c r="BL174" s="24" t="s">
        <v>147</v>
      </c>
      <c r="BM174" s="24" t="s">
        <v>1519</v>
      </c>
    </row>
    <row r="175" spans="2:65" s="12" customFormat="1" ht="13.5">
      <c r="B175" s="216"/>
      <c r="C175" s="217"/>
      <c r="D175" s="207" t="s">
        <v>149</v>
      </c>
      <c r="E175" s="218" t="s">
        <v>23</v>
      </c>
      <c r="F175" s="219" t="s">
        <v>1520</v>
      </c>
      <c r="G175" s="217"/>
      <c r="H175" s="220">
        <v>124.941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149</v>
      </c>
      <c r="AU175" s="226" t="s">
        <v>82</v>
      </c>
      <c r="AV175" s="12" t="s">
        <v>82</v>
      </c>
      <c r="AW175" s="12" t="s">
        <v>36</v>
      </c>
      <c r="AX175" s="12" t="s">
        <v>80</v>
      </c>
      <c r="AY175" s="226" t="s">
        <v>140</v>
      </c>
    </row>
    <row r="176" spans="2:65" s="1" customFormat="1" ht="38.25" customHeight="1">
      <c r="B176" s="41"/>
      <c r="C176" s="193" t="s">
        <v>252</v>
      </c>
      <c r="D176" s="193" t="s">
        <v>142</v>
      </c>
      <c r="E176" s="194" t="s">
        <v>303</v>
      </c>
      <c r="F176" s="195" t="s">
        <v>304</v>
      </c>
      <c r="G176" s="196" t="s">
        <v>214</v>
      </c>
      <c r="H176" s="197">
        <v>62.47</v>
      </c>
      <c r="I176" s="198"/>
      <c r="J176" s="199">
        <f>ROUND(I176*H176,2)</f>
        <v>0</v>
      </c>
      <c r="K176" s="195" t="s">
        <v>146</v>
      </c>
      <c r="L176" s="61"/>
      <c r="M176" s="200" t="s">
        <v>23</v>
      </c>
      <c r="N176" s="201" t="s">
        <v>44</v>
      </c>
      <c r="O176" s="42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AR176" s="24" t="s">
        <v>147</v>
      </c>
      <c r="AT176" s="24" t="s">
        <v>142</v>
      </c>
      <c r="AU176" s="24" t="s">
        <v>82</v>
      </c>
      <c r="AY176" s="24" t="s">
        <v>140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24" t="s">
        <v>80</v>
      </c>
      <c r="BK176" s="204">
        <f>ROUND(I176*H176,2)</f>
        <v>0</v>
      </c>
      <c r="BL176" s="24" t="s">
        <v>147</v>
      </c>
      <c r="BM176" s="24" t="s">
        <v>1521</v>
      </c>
    </row>
    <row r="177" spans="2:65" s="11" customFormat="1" ht="13.5">
      <c r="B177" s="205"/>
      <c r="C177" s="206"/>
      <c r="D177" s="207" t="s">
        <v>149</v>
      </c>
      <c r="E177" s="208" t="s">
        <v>23</v>
      </c>
      <c r="F177" s="209" t="s">
        <v>306</v>
      </c>
      <c r="G177" s="206"/>
      <c r="H177" s="208" t="s">
        <v>23</v>
      </c>
      <c r="I177" s="210"/>
      <c r="J177" s="206"/>
      <c r="K177" s="206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149</v>
      </c>
      <c r="AU177" s="215" t="s">
        <v>82</v>
      </c>
      <c r="AV177" s="11" t="s">
        <v>80</v>
      </c>
      <c r="AW177" s="11" t="s">
        <v>36</v>
      </c>
      <c r="AX177" s="11" t="s">
        <v>73</v>
      </c>
      <c r="AY177" s="215" t="s">
        <v>140</v>
      </c>
    </row>
    <row r="178" spans="2:65" s="12" customFormat="1" ht="13.5">
      <c r="B178" s="216"/>
      <c r="C178" s="217"/>
      <c r="D178" s="207" t="s">
        <v>149</v>
      </c>
      <c r="E178" s="218" t="s">
        <v>23</v>
      </c>
      <c r="F178" s="219" t="s">
        <v>1522</v>
      </c>
      <c r="G178" s="217"/>
      <c r="H178" s="220">
        <v>62.47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149</v>
      </c>
      <c r="AU178" s="226" t="s">
        <v>82</v>
      </c>
      <c r="AV178" s="12" t="s">
        <v>82</v>
      </c>
      <c r="AW178" s="12" t="s">
        <v>36</v>
      </c>
      <c r="AX178" s="12" t="s">
        <v>80</v>
      </c>
      <c r="AY178" s="226" t="s">
        <v>140</v>
      </c>
    </row>
    <row r="179" spans="2:65" s="1" customFormat="1" ht="16.5" customHeight="1">
      <c r="B179" s="41"/>
      <c r="C179" s="193" t="s">
        <v>257</v>
      </c>
      <c r="D179" s="193" t="s">
        <v>142</v>
      </c>
      <c r="E179" s="194" t="s">
        <v>309</v>
      </c>
      <c r="F179" s="195" t="s">
        <v>310</v>
      </c>
      <c r="G179" s="196" t="s">
        <v>214</v>
      </c>
      <c r="H179" s="197">
        <v>31.234999999999999</v>
      </c>
      <c r="I179" s="198"/>
      <c r="J179" s="199">
        <f>ROUND(I179*H179,2)</f>
        <v>0</v>
      </c>
      <c r="K179" s="195" t="s">
        <v>146</v>
      </c>
      <c r="L179" s="61"/>
      <c r="M179" s="200" t="s">
        <v>23</v>
      </c>
      <c r="N179" s="201" t="s">
        <v>44</v>
      </c>
      <c r="O179" s="42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AR179" s="24" t="s">
        <v>147</v>
      </c>
      <c r="AT179" s="24" t="s">
        <v>142</v>
      </c>
      <c r="AU179" s="24" t="s">
        <v>82</v>
      </c>
      <c r="AY179" s="24" t="s">
        <v>140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4" t="s">
        <v>80</v>
      </c>
      <c r="BK179" s="204">
        <f>ROUND(I179*H179,2)</f>
        <v>0</v>
      </c>
      <c r="BL179" s="24" t="s">
        <v>147</v>
      </c>
      <c r="BM179" s="24" t="s">
        <v>1523</v>
      </c>
    </row>
    <row r="180" spans="2:65" s="12" customFormat="1" ht="13.5">
      <c r="B180" s="216"/>
      <c r="C180" s="217"/>
      <c r="D180" s="207" t="s">
        <v>149</v>
      </c>
      <c r="E180" s="218" t="s">
        <v>23</v>
      </c>
      <c r="F180" s="219" t="s">
        <v>1524</v>
      </c>
      <c r="G180" s="217"/>
      <c r="H180" s="220">
        <v>31.234999999999999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149</v>
      </c>
      <c r="AU180" s="226" t="s">
        <v>82</v>
      </c>
      <c r="AV180" s="12" t="s">
        <v>82</v>
      </c>
      <c r="AW180" s="12" t="s">
        <v>36</v>
      </c>
      <c r="AX180" s="12" t="s">
        <v>80</v>
      </c>
      <c r="AY180" s="226" t="s">
        <v>140</v>
      </c>
    </row>
    <row r="181" spans="2:65" s="1" customFormat="1" ht="16.5" customHeight="1">
      <c r="B181" s="41"/>
      <c r="C181" s="193" t="s">
        <v>261</v>
      </c>
      <c r="D181" s="193" t="s">
        <v>142</v>
      </c>
      <c r="E181" s="194" t="s">
        <v>314</v>
      </c>
      <c r="F181" s="195" t="s">
        <v>315</v>
      </c>
      <c r="G181" s="196" t="s">
        <v>214</v>
      </c>
      <c r="H181" s="197">
        <v>62.47</v>
      </c>
      <c r="I181" s="198"/>
      <c r="J181" s="199">
        <f>ROUND(I181*H181,2)</f>
        <v>0</v>
      </c>
      <c r="K181" s="195" t="s">
        <v>146</v>
      </c>
      <c r="L181" s="61"/>
      <c r="M181" s="200" t="s">
        <v>23</v>
      </c>
      <c r="N181" s="201" t="s">
        <v>44</v>
      </c>
      <c r="O181" s="42"/>
      <c r="P181" s="202">
        <f>O181*H181</f>
        <v>0</v>
      </c>
      <c r="Q181" s="202">
        <v>1.0460000000000001E-2</v>
      </c>
      <c r="R181" s="202">
        <f>Q181*H181</f>
        <v>0.65343620000000002</v>
      </c>
      <c r="S181" s="202">
        <v>0</v>
      </c>
      <c r="T181" s="203">
        <f>S181*H181</f>
        <v>0</v>
      </c>
      <c r="AR181" s="24" t="s">
        <v>147</v>
      </c>
      <c r="AT181" s="24" t="s">
        <v>142</v>
      </c>
      <c r="AU181" s="24" t="s">
        <v>82</v>
      </c>
      <c r="AY181" s="24" t="s">
        <v>140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24" t="s">
        <v>80</v>
      </c>
      <c r="BK181" s="204">
        <f>ROUND(I181*H181,2)</f>
        <v>0</v>
      </c>
      <c r="BL181" s="24" t="s">
        <v>147</v>
      </c>
      <c r="BM181" s="24" t="s">
        <v>1525</v>
      </c>
    </row>
    <row r="182" spans="2:65" s="11" customFormat="1" ht="13.5">
      <c r="B182" s="205"/>
      <c r="C182" s="206"/>
      <c r="D182" s="207" t="s">
        <v>149</v>
      </c>
      <c r="E182" s="208" t="s">
        <v>23</v>
      </c>
      <c r="F182" s="209" t="s">
        <v>306</v>
      </c>
      <c r="G182" s="206"/>
      <c r="H182" s="208" t="s">
        <v>23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149</v>
      </c>
      <c r="AU182" s="215" t="s">
        <v>82</v>
      </c>
      <c r="AV182" s="11" t="s">
        <v>80</v>
      </c>
      <c r="AW182" s="11" t="s">
        <v>36</v>
      </c>
      <c r="AX182" s="11" t="s">
        <v>73</v>
      </c>
      <c r="AY182" s="215" t="s">
        <v>140</v>
      </c>
    </row>
    <row r="183" spans="2:65" s="12" customFormat="1" ht="13.5">
      <c r="B183" s="216"/>
      <c r="C183" s="217"/>
      <c r="D183" s="207" t="s">
        <v>149</v>
      </c>
      <c r="E183" s="218" t="s">
        <v>23</v>
      </c>
      <c r="F183" s="219" t="s">
        <v>1522</v>
      </c>
      <c r="G183" s="217"/>
      <c r="H183" s="220">
        <v>62.47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149</v>
      </c>
      <c r="AU183" s="226" t="s">
        <v>82</v>
      </c>
      <c r="AV183" s="12" t="s">
        <v>82</v>
      </c>
      <c r="AW183" s="12" t="s">
        <v>36</v>
      </c>
      <c r="AX183" s="12" t="s">
        <v>80</v>
      </c>
      <c r="AY183" s="226" t="s">
        <v>140</v>
      </c>
    </row>
    <row r="184" spans="2:65" s="1" customFormat="1" ht="16.5" customHeight="1">
      <c r="B184" s="41"/>
      <c r="C184" s="193" t="s">
        <v>266</v>
      </c>
      <c r="D184" s="193" t="s">
        <v>142</v>
      </c>
      <c r="E184" s="194" t="s">
        <v>318</v>
      </c>
      <c r="F184" s="195" t="s">
        <v>319</v>
      </c>
      <c r="G184" s="196" t="s">
        <v>214</v>
      </c>
      <c r="H184" s="197">
        <v>41.646999999999998</v>
      </c>
      <c r="I184" s="198"/>
      <c r="J184" s="199">
        <f>ROUND(I184*H184,2)</f>
        <v>0</v>
      </c>
      <c r="K184" s="195" t="s">
        <v>146</v>
      </c>
      <c r="L184" s="61"/>
      <c r="M184" s="200" t="s">
        <v>23</v>
      </c>
      <c r="N184" s="201" t="s">
        <v>44</v>
      </c>
      <c r="O184" s="42"/>
      <c r="P184" s="202">
        <f>O184*H184</f>
        <v>0</v>
      </c>
      <c r="Q184" s="202">
        <v>1.7049999999999999E-2</v>
      </c>
      <c r="R184" s="202">
        <f>Q184*H184</f>
        <v>0.71008134999999994</v>
      </c>
      <c r="S184" s="202">
        <v>0</v>
      </c>
      <c r="T184" s="203">
        <f>S184*H184</f>
        <v>0</v>
      </c>
      <c r="AR184" s="24" t="s">
        <v>147</v>
      </c>
      <c r="AT184" s="24" t="s">
        <v>142</v>
      </c>
      <c r="AU184" s="24" t="s">
        <v>82</v>
      </c>
      <c r="AY184" s="24" t="s">
        <v>140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24" t="s">
        <v>80</v>
      </c>
      <c r="BK184" s="204">
        <f>ROUND(I184*H184,2)</f>
        <v>0</v>
      </c>
      <c r="BL184" s="24" t="s">
        <v>147</v>
      </c>
      <c r="BM184" s="24" t="s">
        <v>1526</v>
      </c>
    </row>
    <row r="185" spans="2:65" s="11" customFormat="1" ht="13.5">
      <c r="B185" s="205"/>
      <c r="C185" s="206"/>
      <c r="D185" s="207" t="s">
        <v>149</v>
      </c>
      <c r="E185" s="208" t="s">
        <v>23</v>
      </c>
      <c r="F185" s="209" t="s">
        <v>306</v>
      </c>
      <c r="G185" s="206"/>
      <c r="H185" s="208" t="s">
        <v>23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149</v>
      </c>
      <c r="AU185" s="215" t="s">
        <v>82</v>
      </c>
      <c r="AV185" s="11" t="s">
        <v>80</v>
      </c>
      <c r="AW185" s="11" t="s">
        <v>36</v>
      </c>
      <c r="AX185" s="11" t="s">
        <v>73</v>
      </c>
      <c r="AY185" s="215" t="s">
        <v>140</v>
      </c>
    </row>
    <row r="186" spans="2:65" s="12" customFormat="1" ht="13.5">
      <c r="B186" s="216"/>
      <c r="C186" s="217"/>
      <c r="D186" s="207" t="s">
        <v>149</v>
      </c>
      <c r="E186" s="218" t="s">
        <v>23</v>
      </c>
      <c r="F186" s="219" t="s">
        <v>1527</v>
      </c>
      <c r="G186" s="217"/>
      <c r="H186" s="220">
        <v>41.646999999999998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149</v>
      </c>
      <c r="AU186" s="226" t="s">
        <v>82</v>
      </c>
      <c r="AV186" s="12" t="s">
        <v>82</v>
      </c>
      <c r="AW186" s="12" t="s">
        <v>36</v>
      </c>
      <c r="AX186" s="12" t="s">
        <v>80</v>
      </c>
      <c r="AY186" s="226" t="s">
        <v>140</v>
      </c>
    </row>
    <row r="187" spans="2:65" s="1" customFormat="1" ht="25.5" customHeight="1">
      <c r="B187" s="41"/>
      <c r="C187" s="193" t="s">
        <v>298</v>
      </c>
      <c r="D187" s="193" t="s">
        <v>142</v>
      </c>
      <c r="E187" s="194" t="s">
        <v>323</v>
      </c>
      <c r="F187" s="195" t="s">
        <v>324</v>
      </c>
      <c r="G187" s="196" t="s">
        <v>145</v>
      </c>
      <c r="H187" s="197">
        <v>1230.8</v>
      </c>
      <c r="I187" s="198"/>
      <c r="J187" s="199">
        <f>ROUND(I187*H187,2)</f>
        <v>0</v>
      </c>
      <c r="K187" s="195" t="s">
        <v>146</v>
      </c>
      <c r="L187" s="61"/>
      <c r="M187" s="200" t="s">
        <v>23</v>
      </c>
      <c r="N187" s="201" t="s">
        <v>44</v>
      </c>
      <c r="O187" s="42"/>
      <c r="P187" s="202">
        <f>O187*H187</f>
        <v>0</v>
      </c>
      <c r="Q187" s="202">
        <v>0</v>
      </c>
      <c r="R187" s="202">
        <f>Q187*H187</f>
        <v>0</v>
      </c>
      <c r="S187" s="202">
        <v>0</v>
      </c>
      <c r="T187" s="203">
        <f>S187*H187</f>
        <v>0</v>
      </c>
      <c r="AR187" s="24" t="s">
        <v>147</v>
      </c>
      <c r="AT187" s="24" t="s">
        <v>142</v>
      </c>
      <c r="AU187" s="24" t="s">
        <v>82</v>
      </c>
      <c r="AY187" s="24" t="s">
        <v>140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24" t="s">
        <v>80</v>
      </c>
      <c r="BK187" s="204">
        <f>ROUND(I187*H187,2)</f>
        <v>0</v>
      </c>
      <c r="BL187" s="24" t="s">
        <v>147</v>
      </c>
      <c r="BM187" s="24" t="s">
        <v>1528</v>
      </c>
    </row>
    <row r="188" spans="2:65" s="11" customFormat="1" ht="13.5">
      <c r="B188" s="205"/>
      <c r="C188" s="206"/>
      <c r="D188" s="207" t="s">
        <v>149</v>
      </c>
      <c r="E188" s="208" t="s">
        <v>23</v>
      </c>
      <c r="F188" s="209" t="s">
        <v>306</v>
      </c>
      <c r="G188" s="206"/>
      <c r="H188" s="208" t="s">
        <v>23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149</v>
      </c>
      <c r="AU188" s="215" t="s">
        <v>82</v>
      </c>
      <c r="AV188" s="11" t="s">
        <v>80</v>
      </c>
      <c r="AW188" s="11" t="s">
        <v>36</v>
      </c>
      <c r="AX188" s="11" t="s">
        <v>73</v>
      </c>
      <c r="AY188" s="215" t="s">
        <v>140</v>
      </c>
    </row>
    <row r="189" spans="2:65" s="11" customFormat="1" ht="13.5">
      <c r="B189" s="205"/>
      <c r="C189" s="206"/>
      <c r="D189" s="207" t="s">
        <v>149</v>
      </c>
      <c r="E189" s="208" t="s">
        <v>23</v>
      </c>
      <c r="F189" s="209" t="s">
        <v>1493</v>
      </c>
      <c r="G189" s="206"/>
      <c r="H189" s="208" t="s">
        <v>23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149</v>
      </c>
      <c r="AU189" s="215" t="s">
        <v>82</v>
      </c>
      <c r="AV189" s="11" t="s">
        <v>80</v>
      </c>
      <c r="AW189" s="11" t="s">
        <v>36</v>
      </c>
      <c r="AX189" s="11" t="s">
        <v>73</v>
      </c>
      <c r="AY189" s="215" t="s">
        <v>140</v>
      </c>
    </row>
    <row r="190" spans="2:65" s="12" customFormat="1" ht="13.5">
      <c r="B190" s="216"/>
      <c r="C190" s="217"/>
      <c r="D190" s="207" t="s">
        <v>149</v>
      </c>
      <c r="E190" s="218" t="s">
        <v>23</v>
      </c>
      <c r="F190" s="219" t="s">
        <v>1529</v>
      </c>
      <c r="G190" s="217"/>
      <c r="H190" s="220">
        <v>1230.8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149</v>
      </c>
      <c r="AU190" s="226" t="s">
        <v>82</v>
      </c>
      <c r="AV190" s="12" t="s">
        <v>82</v>
      </c>
      <c r="AW190" s="12" t="s">
        <v>36</v>
      </c>
      <c r="AX190" s="12" t="s">
        <v>73</v>
      </c>
      <c r="AY190" s="226" t="s">
        <v>140</v>
      </c>
    </row>
    <row r="191" spans="2:65" s="13" customFormat="1" ht="13.5">
      <c r="B191" s="227"/>
      <c r="C191" s="228"/>
      <c r="D191" s="207" t="s">
        <v>149</v>
      </c>
      <c r="E191" s="229" t="s">
        <v>23</v>
      </c>
      <c r="F191" s="230" t="s">
        <v>154</v>
      </c>
      <c r="G191" s="228"/>
      <c r="H191" s="231">
        <v>1230.8</v>
      </c>
      <c r="I191" s="232"/>
      <c r="J191" s="228"/>
      <c r="K191" s="228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149</v>
      </c>
      <c r="AU191" s="237" t="s">
        <v>82</v>
      </c>
      <c r="AV191" s="13" t="s">
        <v>147</v>
      </c>
      <c r="AW191" s="13" t="s">
        <v>36</v>
      </c>
      <c r="AX191" s="13" t="s">
        <v>80</v>
      </c>
      <c r="AY191" s="237" t="s">
        <v>140</v>
      </c>
    </row>
    <row r="192" spans="2:65" s="1" customFormat="1" ht="16.5" customHeight="1">
      <c r="B192" s="41"/>
      <c r="C192" s="193" t="s">
        <v>9</v>
      </c>
      <c r="D192" s="193" t="s">
        <v>142</v>
      </c>
      <c r="E192" s="194" t="s">
        <v>363</v>
      </c>
      <c r="F192" s="195" t="s">
        <v>364</v>
      </c>
      <c r="G192" s="196" t="s">
        <v>214</v>
      </c>
      <c r="H192" s="197">
        <v>312.35199999999998</v>
      </c>
      <c r="I192" s="198"/>
      <c r="J192" s="199">
        <f>ROUND(I192*H192,2)</f>
        <v>0</v>
      </c>
      <c r="K192" s="195" t="s">
        <v>146</v>
      </c>
      <c r="L192" s="61"/>
      <c r="M192" s="200" t="s">
        <v>23</v>
      </c>
      <c r="N192" s="201" t="s">
        <v>44</v>
      </c>
      <c r="O192" s="42"/>
      <c r="P192" s="202">
        <f>O192*H192</f>
        <v>0</v>
      </c>
      <c r="Q192" s="202">
        <v>0</v>
      </c>
      <c r="R192" s="202">
        <f>Q192*H192</f>
        <v>0</v>
      </c>
      <c r="S192" s="202">
        <v>0</v>
      </c>
      <c r="T192" s="203">
        <f>S192*H192</f>
        <v>0</v>
      </c>
      <c r="AR192" s="24" t="s">
        <v>147</v>
      </c>
      <c r="AT192" s="24" t="s">
        <v>142</v>
      </c>
      <c r="AU192" s="24" t="s">
        <v>82</v>
      </c>
      <c r="AY192" s="24" t="s">
        <v>140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4" t="s">
        <v>80</v>
      </c>
      <c r="BK192" s="204">
        <f>ROUND(I192*H192,2)</f>
        <v>0</v>
      </c>
      <c r="BL192" s="24" t="s">
        <v>147</v>
      </c>
      <c r="BM192" s="24" t="s">
        <v>1530</v>
      </c>
    </row>
    <row r="193" spans="2:65" s="12" customFormat="1" ht="13.5">
      <c r="B193" s="216"/>
      <c r="C193" s="217"/>
      <c r="D193" s="207" t="s">
        <v>149</v>
      </c>
      <c r="E193" s="218" t="s">
        <v>23</v>
      </c>
      <c r="F193" s="219" t="s">
        <v>1531</v>
      </c>
      <c r="G193" s="217"/>
      <c r="H193" s="220">
        <v>312.35199999999998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149</v>
      </c>
      <c r="AU193" s="226" t="s">
        <v>82</v>
      </c>
      <c r="AV193" s="12" t="s">
        <v>82</v>
      </c>
      <c r="AW193" s="12" t="s">
        <v>36</v>
      </c>
      <c r="AX193" s="12" t="s">
        <v>80</v>
      </c>
      <c r="AY193" s="226" t="s">
        <v>140</v>
      </c>
    </row>
    <row r="194" spans="2:65" s="1" customFormat="1" ht="16.5" customHeight="1">
      <c r="B194" s="41"/>
      <c r="C194" s="193" t="s">
        <v>308</v>
      </c>
      <c r="D194" s="193" t="s">
        <v>142</v>
      </c>
      <c r="E194" s="194" t="s">
        <v>431</v>
      </c>
      <c r="F194" s="195" t="s">
        <v>432</v>
      </c>
      <c r="G194" s="196" t="s">
        <v>214</v>
      </c>
      <c r="H194" s="197">
        <v>104.117</v>
      </c>
      <c r="I194" s="198"/>
      <c r="J194" s="199">
        <f>ROUND(I194*H194,2)</f>
        <v>0</v>
      </c>
      <c r="K194" s="195" t="s">
        <v>146</v>
      </c>
      <c r="L194" s="61"/>
      <c r="M194" s="200" t="s">
        <v>23</v>
      </c>
      <c r="N194" s="201" t="s">
        <v>44</v>
      </c>
      <c r="O194" s="42"/>
      <c r="P194" s="202">
        <f>O194*H194</f>
        <v>0</v>
      </c>
      <c r="Q194" s="202">
        <v>0</v>
      </c>
      <c r="R194" s="202">
        <f>Q194*H194</f>
        <v>0</v>
      </c>
      <c r="S194" s="202">
        <v>0</v>
      </c>
      <c r="T194" s="203">
        <f>S194*H194</f>
        <v>0</v>
      </c>
      <c r="AR194" s="24" t="s">
        <v>147</v>
      </c>
      <c r="AT194" s="24" t="s">
        <v>142</v>
      </c>
      <c r="AU194" s="24" t="s">
        <v>82</v>
      </c>
      <c r="AY194" s="24" t="s">
        <v>140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24" t="s">
        <v>80</v>
      </c>
      <c r="BK194" s="204">
        <f>ROUND(I194*H194,2)</f>
        <v>0</v>
      </c>
      <c r="BL194" s="24" t="s">
        <v>147</v>
      </c>
      <c r="BM194" s="24" t="s">
        <v>1532</v>
      </c>
    </row>
    <row r="195" spans="2:65" s="12" customFormat="1" ht="13.5">
      <c r="B195" s="216"/>
      <c r="C195" s="217"/>
      <c r="D195" s="207" t="s">
        <v>149</v>
      </c>
      <c r="E195" s="218" t="s">
        <v>23</v>
      </c>
      <c r="F195" s="219" t="s">
        <v>1533</v>
      </c>
      <c r="G195" s="217"/>
      <c r="H195" s="220">
        <v>104.117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149</v>
      </c>
      <c r="AU195" s="226" t="s">
        <v>82</v>
      </c>
      <c r="AV195" s="12" t="s">
        <v>82</v>
      </c>
      <c r="AW195" s="12" t="s">
        <v>36</v>
      </c>
      <c r="AX195" s="12" t="s">
        <v>80</v>
      </c>
      <c r="AY195" s="226" t="s">
        <v>140</v>
      </c>
    </row>
    <row r="196" spans="2:65" s="1" customFormat="1" ht="16.5" customHeight="1">
      <c r="B196" s="41"/>
      <c r="C196" s="193" t="s">
        <v>313</v>
      </c>
      <c r="D196" s="193" t="s">
        <v>142</v>
      </c>
      <c r="E196" s="194" t="s">
        <v>446</v>
      </c>
      <c r="F196" s="195" t="s">
        <v>447</v>
      </c>
      <c r="G196" s="196" t="s">
        <v>214</v>
      </c>
      <c r="H196" s="197">
        <v>264.56200000000001</v>
      </c>
      <c r="I196" s="198"/>
      <c r="J196" s="199">
        <f>ROUND(I196*H196,2)</f>
        <v>0</v>
      </c>
      <c r="K196" s="195" t="s">
        <v>146</v>
      </c>
      <c r="L196" s="61"/>
      <c r="M196" s="200" t="s">
        <v>23</v>
      </c>
      <c r="N196" s="201" t="s">
        <v>44</v>
      </c>
      <c r="O196" s="42"/>
      <c r="P196" s="202">
        <f>O196*H196</f>
        <v>0</v>
      </c>
      <c r="Q196" s="202">
        <v>0</v>
      </c>
      <c r="R196" s="202">
        <f>Q196*H196</f>
        <v>0</v>
      </c>
      <c r="S196" s="202">
        <v>0</v>
      </c>
      <c r="T196" s="203">
        <f>S196*H196</f>
        <v>0</v>
      </c>
      <c r="AR196" s="24" t="s">
        <v>147</v>
      </c>
      <c r="AT196" s="24" t="s">
        <v>142</v>
      </c>
      <c r="AU196" s="24" t="s">
        <v>82</v>
      </c>
      <c r="AY196" s="24" t="s">
        <v>140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4" t="s">
        <v>80</v>
      </c>
      <c r="BK196" s="204">
        <f>ROUND(I196*H196,2)</f>
        <v>0</v>
      </c>
      <c r="BL196" s="24" t="s">
        <v>147</v>
      </c>
      <c r="BM196" s="24" t="s">
        <v>1534</v>
      </c>
    </row>
    <row r="197" spans="2:65" s="12" customFormat="1" ht="13.5">
      <c r="B197" s="216"/>
      <c r="C197" s="217"/>
      <c r="D197" s="207" t="s">
        <v>149</v>
      </c>
      <c r="E197" s="218" t="s">
        <v>23</v>
      </c>
      <c r="F197" s="219" t="s">
        <v>1535</v>
      </c>
      <c r="G197" s="217"/>
      <c r="H197" s="220">
        <v>264.56200000000001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149</v>
      </c>
      <c r="AU197" s="226" t="s">
        <v>82</v>
      </c>
      <c r="AV197" s="12" t="s">
        <v>82</v>
      </c>
      <c r="AW197" s="12" t="s">
        <v>36</v>
      </c>
      <c r="AX197" s="12" t="s">
        <v>80</v>
      </c>
      <c r="AY197" s="226" t="s">
        <v>140</v>
      </c>
    </row>
    <row r="198" spans="2:65" s="1" customFormat="1" ht="25.5" customHeight="1">
      <c r="B198" s="41"/>
      <c r="C198" s="193" t="s">
        <v>317</v>
      </c>
      <c r="D198" s="193" t="s">
        <v>142</v>
      </c>
      <c r="E198" s="194" t="s">
        <v>451</v>
      </c>
      <c r="F198" s="195" t="s">
        <v>452</v>
      </c>
      <c r="G198" s="196" t="s">
        <v>214</v>
      </c>
      <c r="H198" s="197">
        <v>1587.3720000000001</v>
      </c>
      <c r="I198" s="198"/>
      <c r="J198" s="199">
        <f>ROUND(I198*H198,2)</f>
        <v>0</v>
      </c>
      <c r="K198" s="195" t="s">
        <v>146</v>
      </c>
      <c r="L198" s="61"/>
      <c r="M198" s="200" t="s">
        <v>23</v>
      </c>
      <c r="N198" s="201" t="s">
        <v>44</v>
      </c>
      <c r="O198" s="42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AR198" s="24" t="s">
        <v>147</v>
      </c>
      <c r="AT198" s="24" t="s">
        <v>142</v>
      </c>
      <c r="AU198" s="24" t="s">
        <v>82</v>
      </c>
      <c r="AY198" s="24" t="s">
        <v>140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4" t="s">
        <v>80</v>
      </c>
      <c r="BK198" s="204">
        <f>ROUND(I198*H198,2)</f>
        <v>0</v>
      </c>
      <c r="BL198" s="24" t="s">
        <v>147</v>
      </c>
      <c r="BM198" s="24" t="s">
        <v>1536</v>
      </c>
    </row>
    <row r="199" spans="2:65" s="12" customFormat="1" ht="13.5">
      <c r="B199" s="216"/>
      <c r="C199" s="217"/>
      <c r="D199" s="207" t="s">
        <v>149</v>
      </c>
      <c r="E199" s="218" t="s">
        <v>23</v>
      </c>
      <c r="F199" s="219" t="s">
        <v>1537</v>
      </c>
      <c r="G199" s="217"/>
      <c r="H199" s="220">
        <v>1587.3720000000001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149</v>
      </c>
      <c r="AU199" s="226" t="s">
        <v>82</v>
      </c>
      <c r="AV199" s="12" t="s">
        <v>82</v>
      </c>
      <c r="AW199" s="12" t="s">
        <v>36</v>
      </c>
      <c r="AX199" s="12" t="s">
        <v>80</v>
      </c>
      <c r="AY199" s="226" t="s">
        <v>140</v>
      </c>
    </row>
    <row r="200" spans="2:65" s="1" customFormat="1" ht="16.5" customHeight="1">
      <c r="B200" s="41"/>
      <c r="C200" s="193" t="s">
        <v>322</v>
      </c>
      <c r="D200" s="193" t="s">
        <v>142</v>
      </c>
      <c r="E200" s="194" t="s">
        <v>456</v>
      </c>
      <c r="F200" s="195" t="s">
        <v>457</v>
      </c>
      <c r="G200" s="196" t="s">
        <v>214</v>
      </c>
      <c r="H200" s="197">
        <v>88.186999999999998</v>
      </c>
      <c r="I200" s="198"/>
      <c r="J200" s="199">
        <f>ROUND(I200*H200,2)</f>
        <v>0</v>
      </c>
      <c r="K200" s="195" t="s">
        <v>146</v>
      </c>
      <c r="L200" s="61"/>
      <c r="M200" s="200" t="s">
        <v>23</v>
      </c>
      <c r="N200" s="201" t="s">
        <v>44</v>
      </c>
      <c r="O200" s="42"/>
      <c r="P200" s="202">
        <f>O200*H200</f>
        <v>0</v>
      </c>
      <c r="Q200" s="202">
        <v>0</v>
      </c>
      <c r="R200" s="202">
        <f>Q200*H200</f>
        <v>0</v>
      </c>
      <c r="S200" s="202">
        <v>0</v>
      </c>
      <c r="T200" s="203">
        <f>S200*H200</f>
        <v>0</v>
      </c>
      <c r="AR200" s="24" t="s">
        <v>147</v>
      </c>
      <c r="AT200" s="24" t="s">
        <v>142</v>
      </c>
      <c r="AU200" s="24" t="s">
        <v>82</v>
      </c>
      <c r="AY200" s="24" t="s">
        <v>140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4" t="s">
        <v>80</v>
      </c>
      <c r="BK200" s="204">
        <f>ROUND(I200*H200,2)</f>
        <v>0</v>
      </c>
      <c r="BL200" s="24" t="s">
        <v>147</v>
      </c>
      <c r="BM200" s="24" t="s">
        <v>1538</v>
      </c>
    </row>
    <row r="201" spans="2:65" s="12" customFormat="1" ht="13.5">
      <c r="B201" s="216"/>
      <c r="C201" s="217"/>
      <c r="D201" s="207" t="s">
        <v>149</v>
      </c>
      <c r="E201" s="218" t="s">
        <v>23</v>
      </c>
      <c r="F201" s="219" t="s">
        <v>1539</v>
      </c>
      <c r="G201" s="217"/>
      <c r="H201" s="220">
        <v>88.186999999999998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149</v>
      </c>
      <c r="AU201" s="226" t="s">
        <v>82</v>
      </c>
      <c r="AV201" s="12" t="s">
        <v>82</v>
      </c>
      <c r="AW201" s="12" t="s">
        <v>36</v>
      </c>
      <c r="AX201" s="12" t="s">
        <v>80</v>
      </c>
      <c r="AY201" s="226" t="s">
        <v>140</v>
      </c>
    </row>
    <row r="202" spans="2:65" s="1" customFormat="1" ht="25.5" customHeight="1">
      <c r="B202" s="41"/>
      <c r="C202" s="193" t="s">
        <v>331</v>
      </c>
      <c r="D202" s="193" t="s">
        <v>142</v>
      </c>
      <c r="E202" s="194" t="s">
        <v>461</v>
      </c>
      <c r="F202" s="195" t="s">
        <v>462</v>
      </c>
      <c r="G202" s="196" t="s">
        <v>214</v>
      </c>
      <c r="H202" s="197">
        <v>529.12199999999996</v>
      </c>
      <c r="I202" s="198"/>
      <c r="J202" s="199">
        <f>ROUND(I202*H202,2)</f>
        <v>0</v>
      </c>
      <c r="K202" s="195" t="s">
        <v>146</v>
      </c>
      <c r="L202" s="61"/>
      <c r="M202" s="200" t="s">
        <v>23</v>
      </c>
      <c r="N202" s="201" t="s">
        <v>44</v>
      </c>
      <c r="O202" s="42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AR202" s="24" t="s">
        <v>147</v>
      </c>
      <c r="AT202" s="24" t="s">
        <v>142</v>
      </c>
      <c r="AU202" s="24" t="s">
        <v>82</v>
      </c>
      <c r="AY202" s="24" t="s">
        <v>140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4" t="s">
        <v>80</v>
      </c>
      <c r="BK202" s="204">
        <f>ROUND(I202*H202,2)</f>
        <v>0</v>
      </c>
      <c r="BL202" s="24" t="s">
        <v>147</v>
      </c>
      <c r="BM202" s="24" t="s">
        <v>1540</v>
      </c>
    </row>
    <row r="203" spans="2:65" s="12" customFormat="1" ht="13.5">
      <c r="B203" s="216"/>
      <c r="C203" s="217"/>
      <c r="D203" s="207" t="s">
        <v>149</v>
      </c>
      <c r="E203" s="218" t="s">
        <v>23</v>
      </c>
      <c r="F203" s="219" t="s">
        <v>1541</v>
      </c>
      <c r="G203" s="217"/>
      <c r="H203" s="220">
        <v>529.12199999999996</v>
      </c>
      <c r="I203" s="221"/>
      <c r="J203" s="217"/>
      <c r="K203" s="217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149</v>
      </c>
      <c r="AU203" s="226" t="s">
        <v>82</v>
      </c>
      <c r="AV203" s="12" t="s">
        <v>82</v>
      </c>
      <c r="AW203" s="12" t="s">
        <v>36</v>
      </c>
      <c r="AX203" s="12" t="s">
        <v>80</v>
      </c>
      <c r="AY203" s="226" t="s">
        <v>140</v>
      </c>
    </row>
    <row r="204" spans="2:65" s="1" customFormat="1" ht="16.5" customHeight="1">
      <c r="B204" s="41"/>
      <c r="C204" s="193" t="s">
        <v>344</v>
      </c>
      <c r="D204" s="193" t="s">
        <v>142</v>
      </c>
      <c r="E204" s="194" t="s">
        <v>466</v>
      </c>
      <c r="F204" s="195" t="s">
        <v>467</v>
      </c>
      <c r="G204" s="196" t="s">
        <v>214</v>
      </c>
      <c r="H204" s="197">
        <v>352.74900000000002</v>
      </c>
      <c r="I204" s="198"/>
      <c r="J204" s="199">
        <f>ROUND(I204*H204,2)</f>
        <v>0</v>
      </c>
      <c r="K204" s="195" t="s">
        <v>146</v>
      </c>
      <c r="L204" s="61"/>
      <c r="M204" s="200" t="s">
        <v>23</v>
      </c>
      <c r="N204" s="201" t="s">
        <v>44</v>
      </c>
      <c r="O204" s="42"/>
      <c r="P204" s="202">
        <f>O204*H204</f>
        <v>0</v>
      </c>
      <c r="Q204" s="202">
        <v>0</v>
      </c>
      <c r="R204" s="202">
        <f>Q204*H204</f>
        <v>0</v>
      </c>
      <c r="S204" s="202">
        <v>0</v>
      </c>
      <c r="T204" s="203">
        <f>S204*H204</f>
        <v>0</v>
      </c>
      <c r="AR204" s="24" t="s">
        <v>147</v>
      </c>
      <c r="AT204" s="24" t="s">
        <v>142</v>
      </c>
      <c r="AU204" s="24" t="s">
        <v>82</v>
      </c>
      <c r="AY204" s="24" t="s">
        <v>140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4" t="s">
        <v>80</v>
      </c>
      <c r="BK204" s="204">
        <f>ROUND(I204*H204,2)</f>
        <v>0</v>
      </c>
      <c r="BL204" s="24" t="s">
        <v>147</v>
      </c>
      <c r="BM204" s="24" t="s">
        <v>1542</v>
      </c>
    </row>
    <row r="205" spans="2:65" s="12" customFormat="1" ht="13.5">
      <c r="B205" s="216"/>
      <c r="C205" s="217"/>
      <c r="D205" s="207" t="s">
        <v>149</v>
      </c>
      <c r="E205" s="218" t="s">
        <v>23</v>
      </c>
      <c r="F205" s="219" t="s">
        <v>1543</v>
      </c>
      <c r="G205" s="217"/>
      <c r="H205" s="220">
        <v>352.74900000000002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149</v>
      </c>
      <c r="AU205" s="226" t="s">
        <v>82</v>
      </c>
      <c r="AV205" s="12" t="s">
        <v>82</v>
      </c>
      <c r="AW205" s="12" t="s">
        <v>36</v>
      </c>
      <c r="AX205" s="12" t="s">
        <v>80</v>
      </c>
      <c r="AY205" s="226" t="s">
        <v>140</v>
      </c>
    </row>
    <row r="206" spans="2:65" s="1" customFormat="1" ht="16.5" customHeight="1">
      <c r="B206" s="41"/>
      <c r="C206" s="193" t="s">
        <v>350</v>
      </c>
      <c r="D206" s="193" t="s">
        <v>142</v>
      </c>
      <c r="E206" s="194" t="s">
        <v>471</v>
      </c>
      <c r="F206" s="195" t="s">
        <v>472</v>
      </c>
      <c r="G206" s="196" t="s">
        <v>214</v>
      </c>
      <c r="H206" s="197">
        <v>281.125</v>
      </c>
      <c r="I206" s="198"/>
      <c r="J206" s="199">
        <f>ROUND(I206*H206,2)</f>
        <v>0</v>
      </c>
      <c r="K206" s="195" t="s">
        <v>146</v>
      </c>
      <c r="L206" s="61"/>
      <c r="M206" s="200" t="s">
        <v>23</v>
      </c>
      <c r="N206" s="201" t="s">
        <v>44</v>
      </c>
      <c r="O206" s="42"/>
      <c r="P206" s="202">
        <f>O206*H206</f>
        <v>0</v>
      </c>
      <c r="Q206" s="202">
        <v>0</v>
      </c>
      <c r="R206" s="202">
        <f>Q206*H206</f>
        <v>0</v>
      </c>
      <c r="S206" s="202">
        <v>0</v>
      </c>
      <c r="T206" s="203">
        <f>S206*H206</f>
        <v>0</v>
      </c>
      <c r="AR206" s="24" t="s">
        <v>147</v>
      </c>
      <c r="AT206" s="24" t="s">
        <v>142</v>
      </c>
      <c r="AU206" s="24" t="s">
        <v>82</v>
      </c>
      <c r="AY206" s="24" t="s">
        <v>140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4" t="s">
        <v>80</v>
      </c>
      <c r="BK206" s="204">
        <f>ROUND(I206*H206,2)</f>
        <v>0</v>
      </c>
      <c r="BL206" s="24" t="s">
        <v>147</v>
      </c>
      <c r="BM206" s="24" t="s">
        <v>1544</v>
      </c>
    </row>
    <row r="207" spans="2:65" s="11" customFormat="1" ht="13.5">
      <c r="B207" s="205"/>
      <c r="C207" s="206"/>
      <c r="D207" s="207" t="s">
        <v>149</v>
      </c>
      <c r="E207" s="208" t="s">
        <v>23</v>
      </c>
      <c r="F207" s="209" t="s">
        <v>1493</v>
      </c>
      <c r="G207" s="206"/>
      <c r="H207" s="208" t="s">
        <v>23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149</v>
      </c>
      <c r="AU207" s="215" t="s">
        <v>82</v>
      </c>
      <c r="AV207" s="11" t="s">
        <v>80</v>
      </c>
      <c r="AW207" s="11" t="s">
        <v>36</v>
      </c>
      <c r="AX207" s="11" t="s">
        <v>73</v>
      </c>
      <c r="AY207" s="215" t="s">
        <v>140</v>
      </c>
    </row>
    <row r="208" spans="2:65" s="12" customFormat="1" ht="13.5">
      <c r="B208" s="216"/>
      <c r="C208" s="217"/>
      <c r="D208" s="207" t="s">
        <v>149</v>
      </c>
      <c r="E208" s="218" t="s">
        <v>23</v>
      </c>
      <c r="F208" s="219" t="s">
        <v>1545</v>
      </c>
      <c r="G208" s="217"/>
      <c r="H208" s="220">
        <v>47.28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149</v>
      </c>
      <c r="AU208" s="226" t="s">
        <v>82</v>
      </c>
      <c r="AV208" s="12" t="s">
        <v>82</v>
      </c>
      <c r="AW208" s="12" t="s">
        <v>36</v>
      </c>
      <c r="AX208" s="12" t="s">
        <v>73</v>
      </c>
      <c r="AY208" s="226" t="s">
        <v>140</v>
      </c>
    </row>
    <row r="209" spans="2:65" s="12" customFormat="1" ht="13.5">
      <c r="B209" s="216"/>
      <c r="C209" s="217"/>
      <c r="D209" s="207" t="s">
        <v>149</v>
      </c>
      <c r="E209" s="218" t="s">
        <v>23</v>
      </c>
      <c r="F209" s="219" t="s">
        <v>1546</v>
      </c>
      <c r="G209" s="217"/>
      <c r="H209" s="220">
        <v>113.872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149</v>
      </c>
      <c r="AU209" s="226" t="s">
        <v>82</v>
      </c>
      <c r="AV209" s="12" t="s">
        <v>82</v>
      </c>
      <c r="AW209" s="12" t="s">
        <v>36</v>
      </c>
      <c r="AX209" s="12" t="s">
        <v>73</v>
      </c>
      <c r="AY209" s="226" t="s">
        <v>140</v>
      </c>
    </row>
    <row r="210" spans="2:65" s="12" customFormat="1" ht="13.5">
      <c r="B210" s="216"/>
      <c r="C210" s="217"/>
      <c r="D210" s="207" t="s">
        <v>149</v>
      </c>
      <c r="E210" s="218" t="s">
        <v>23</v>
      </c>
      <c r="F210" s="219" t="s">
        <v>1547</v>
      </c>
      <c r="G210" s="217"/>
      <c r="H210" s="220">
        <v>63.72</v>
      </c>
      <c r="I210" s="221"/>
      <c r="J210" s="217"/>
      <c r="K210" s="217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149</v>
      </c>
      <c r="AU210" s="226" t="s">
        <v>82</v>
      </c>
      <c r="AV210" s="12" t="s">
        <v>82</v>
      </c>
      <c r="AW210" s="12" t="s">
        <v>36</v>
      </c>
      <c r="AX210" s="12" t="s">
        <v>73</v>
      </c>
      <c r="AY210" s="226" t="s">
        <v>140</v>
      </c>
    </row>
    <row r="211" spans="2:65" s="12" customFormat="1" ht="13.5">
      <c r="B211" s="216"/>
      <c r="C211" s="217"/>
      <c r="D211" s="207" t="s">
        <v>149</v>
      </c>
      <c r="E211" s="218" t="s">
        <v>23</v>
      </c>
      <c r="F211" s="219" t="s">
        <v>1548</v>
      </c>
      <c r="G211" s="217"/>
      <c r="H211" s="220">
        <v>9.4760000000000009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149</v>
      </c>
      <c r="AU211" s="226" t="s">
        <v>82</v>
      </c>
      <c r="AV211" s="12" t="s">
        <v>82</v>
      </c>
      <c r="AW211" s="12" t="s">
        <v>36</v>
      </c>
      <c r="AX211" s="12" t="s">
        <v>73</v>
      </c>
      <c r="AY211" s="226" t="s">
        <v>140</v>
      </c>
    </row>
    <row r="212" spans="2:65" s="12" customFormat="1" ht="13.5">
      <c r="B212" s="216"/>
      <c r="C212" s="217"/>
      <c r="D212" s="207" t="s">
        <v>149</v>
      </c>
      <c r="E212" s="218" t="s">
        <v>23</v>
      </c>
      <c r="F212" s="219" t="s">
        <v>1549</v>
      </c>
      <c r="G212" s="217"/>
      <c r="H212" s="220">
        <v>20.087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149</v>
      </c>
      <c r="AU212" s="226" t="s">
        <v>82</v>
      </c>
      <c r="AV212" s="12" t="s">
        <v>82</v>
      </c>
      <c r="AW212" s="12" t="s">
        <v>36</v>
      </c>
      <c r="AX212" s="12" t="s">
        <v>73</v>
      </c>
      <c r="AY212" s="226" t="s">
        <v>140</v>
      </c>
    </row>
    <row r="213" spans="2:65" s="12" customFormat="1" ht="13.5">
      <c r="B213" s="216"/>
      <c r="C213" s="217"/>
      <c r="D213" s="207" t="s">
        <v>149</v>
      </c>
      <c r="E213" s="218" t="s">
        <v>23</v>
      </c>
      <c r="F213" s="219" t="s">
        <v>1550</v>
      </c>
      <c r="G213" s="217"/>
      <c r="H213" s="220">
        <v>6.8540000000000001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149</v>
      </c>
      <c r="AU213" s="226" t="s">
        <v>82</v>
      </c>
      <c r="AV213" s="12" t="s">
        <v>82</v>
      </c>
      <c r="AW213" s="12" t="s">
        <v>36</v>
      </c>
      <c r="AX213" s="12" t="s">
        <v>73</v>
      </c>
      <c r="AY213" s="226" t="s">
        <v>140</v>
      </c>
    </row>
    <row r="214" spans="2:65" s="12" customFormat="1" ht="13.5">
      <c r="B214" s="216"/>
      <c r="C214" s="217"/>
      <c r="D214" s="207" t="s">
        <v>149</v>
      </c>
      <c r="E214" s="218" t="s">
        <v>23</v>
      </c>
      <c r="F214" s="219" t="s">
        <v>1551</v>
      </c>
      <c r="G214" s="217"/>
      <c r="H214" s="220">
        <v>0.97599999999999998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149</v>
      </c>
      <c r="AU214" s="226" t="s">
        <v>82</v>
      </c>
      <c r="AV214" s="12" t="s">
        <v>82</v>
      </c>
      <c r="AW214" s="12" t="s">
        <v>36</v>
      </c>
      <c r="AX214" s="12" t="s">
        <v>73</v>
      </c>
      <c r="AY214" s="226" t="s">
        <v>140</v>
      </c>
    </row>
    <row r="215" spans="2:65" s="12" customFormat="1" ht="13.5">
      <c r="B215" s="216"/>
      <c r="C215" s="217"/>
      <c r="D215" s="207" t="s">
        <v>149</v>
      </c>
      <c r="E215" s="218" t="s">
        <v>23</v>
      </c>
      <c r="F215" s="219" t="s">
        <v>1552</v>
      </c>
      <c r="G215" s="217"/>
      <c r="H215" s="220">
        <v>18.86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149</v>
      </c>
      <c r="AU215" s="226" t="s">
        <v>82</v>
      </c>
      <c r="AV215" s="12" t="s">
        <v>82</v>
      </c>
      <c r="AW215" s="12" t="s">
        <v>36</v>
      </c>
      <c r="AX215" s="12" t="s">
        <v>73</v>
      </c>
      <c r="AY215" s="226" t="s">
        <v>140</v>
      </c>
    </row>
    <row r="216" spans="2:65" s="13" customFormat="1" ht="13.5">
      <c r="B216" s="227"/>
      <c r="C216" s="228"/>
      <c r="D216" s="207" t="s">
        <v>149</v>
      </c>
      <c r="E216" s="229" t="s">
        <v>23</v>
      </c>
      <c r="F216" s="230" t="s">
        <v>154</v>
      </c>
      <c r="G216" s="228"/>
      <c r="H216" s="231">
        <v>281.125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149</v>
      </c>
      <c r="AU216" s="237" t="s">
        <v>82</v>
      </c>
      <c r="AV216" s="13" t="s">
        <v>147</v>
      </c>
      <c r="AW216" s="13" t="s">
        <v>36</v>
      </c>
      <c r="AX216" s="13" t="s">
        <v>80</v>
      </c>
      <c r="AY216" s="237" t="s">
        <v>140</v>
      </c>
    </row>
    <row r="217" spans="2:65" s="1" customFormat="1" ht="25.5" customHeight="1">
      <c r="B217" s="41"/>
      <c r="C217" s="238" t="s">
        <v>356</v>
      </c>
      <c r="D217" s="238" t="s">
        <v>494</v>
      </c>
      <c r="E217" s="239" t="s">
        <v>495</v>
      </c>
      <c r="F217" s="240" t="s">
        <v>496</v>
      </c>
      <c r="G217" s="241" t="s">
        <v>497</v>
      </c>
      <c r="H217" s="242">
        <v>434.81</v>
      </c>
      <c r="I217" s="243"/>
      <c r="J217" s="244">
        <f>ROUND(I217*H217,2)</f>
        <v>0</v>
      </c>
      <c r="K217" s="240" t="s">
        <v>164</v>
      </c>
      <c r="L217" s="245"/>
      <c r="M217" s="246" t="s">
        <v>23</v>
      </c>
      <c r="N217" s="247" t="s">
        <v>44</v>
      </c>
      <c r="O217" s="42"/>
      <c r="P217" s="202">
        <f>O217*H217</f>
        <v>0</v>
      </c>
      <c r="Q217" s="202">
        <v>1</v>
      </c>
      <c r="R217" s="202">
        <f>Q217*H217</f>
        <v>434.81</v>
      </c>
      <c r="S217" s="202">
        <v>0</v>
      </c>
      <c r="T217" s="203">
        <f>S217*H217</f>
        <v>0</v>
      </c>
      <c r="AR217" s="24" t="s">
        <v>191</v>
      </c>
      <c r="AT217" s="24" t="s">
        <v>494</v>
      </c>
      <c r="AU217" s="24" t="s">
        <v>82</v>
      </c>
      <c r="AY217" s="24" t="s">
        <v>140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24" t="s">
        <v>80</v>
      </c>
      <c r="BK217" s="204">
        <f>ROUND(I217*H217,2)</f>
        <v>0</v>
      </c>
      <c r="BL217" s="24" t="s">
        <v>147</v>
      </c>
      <c r="BM217" s="24" t="s">
        <v>1553</v>
      </c>
    </row>
    <row r="218" spans="2:65" s="11" customFormat="1" ht="13.5">
      <c r="B218" s="205"/>
      <c r="C218" s="206"/>
      <c r="D218" s="207" t="s">
        <v>149</v>
      </c>
      <c r="E218" s="208" t="s">
        <v>23</v>
      </c>
      <c r="F218" s="209" t="s">
        <v>1493</v>
      </c>
      <c r="G218" s="206"/>
      <c r="H218" s="208" t="s">
        <v>23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149</v>
      </c>
      <c r="AU218" s="215" t="s">
        <v>82</v>
      </c>
      <c r="AV218" s="11" t="s">
        <v>80</v>
      </c>
      <c r="AW218" s="11" t="s">
        <v>36</v>
      </c>
      <c r="AX218" s="11" t="s">
        <v>73</v>
      </c>
      <c r="AY218" s="215" t="s">
        <v>140</v>
      </c>
    </row>
    <row r="219" spans="2:65" s="12" customFormat="1" ht="13.5">
      <c r="B219" s="216"/>
      <c r="C219" s="217"/>
      <c r="D219" s="207" t="s">
        <v>149</v>
      </c>
      <c r="E219" s="218" t="s">
        <v>23</v>
      </c>
      <c r="F219" s="219" t="s">
        <v>1545</v>
      </c>
      <c r="G219" s="217"/>
      <c r="H219" s="220">
        <v>47.28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149</v>
      </c>
      <c r="AU219" s="226" t="s">
        <v>82</v>
      </c>
      <c r="AV219" s="12" t="s">
        <v>82</v>
      </c>
      <c r="AW219" s="12" t="s">
        <v>36</v>
      </c>
      <c r="AX219" s="12" t="s">
        <v>73</v>
      </c>
      <c r="AY219" s="226" t="s">
        <v>140</v>
      </c>
    </row>
    <row r="220" spans="2:65" s="12" customFormat="1" ht="13.5">
      <c r="B220" s="216"/>
      <c r="C220" s="217"/>
      <c r="D220" s="207" t="s">
        <v>149</v>
      </c>
      <c r="E220" s="218" t="s">
        <v>23</v>
      </c>
      <c r="F220" s="219" t="s">
        <v>1546</v>
      </c>
      <c r="G220" s="217"/>
      <c r="H220" s="220">
        <v>113.872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149</v>
      </c>
      <c r="AU220" s="226" t="s">
        <v>82</v>
      </c>
      <c r="AV220" s="12" t="s">
        <v>82</v>
      </c>
      <c r="AW220" s="12" t="s">
        <v>36</v>
      </c>
      <c r="AX220" s="12" t="s">
        <v>73</v>
      </c>
      <c r="AY220" s="226" t="s">
        <v>140</v>
      </c>
    </row>
    <row r="221" spans="2:65" s="12" customFormat="1" ht="13.5">
      <c r="B221" s="216"/>
      <c r="C221" s="217"/>
      <c r="D221" s="207" t="s">
        <v>149</v>
      </c>
      <c r="E221" s="218" t="s">
        <v>23</v>
      </c>
      <c r="F221" s="219" t="s">
        <v>1548</v>
      </c>
      <c r="G221" s="217"/>
      <c r="H221" s="220">
        <v>9.4760000000000009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149</v>
      </c>
      <c r="AU221" s="226" t="s">
        <v>82</v>
      </c>
      <c r="AV221" s="12" t="s">
        <v>82</v>
      </c>
      <c r="AW221" s="12" t="s">
        <v>36</v>
      </c>
      <c r="AX221" s="12" t="s">
        <v>73</v>
      </c>
      <c r="AY221" s="226" t="s">
        <v>140</v>
      </c>
    </row>
    <row r="222" spans="2:65" s="12" customFormat="1" ht="13.5">
      <c r="B222" s="216"/>
      <c r="C222" s="217"/>
      <c r="D222" s="207" t="s">
        <v>149</v>
      </c>
      <c r="E222" s="218" t="s">
        <v>23</v>
      </c>
      <c r="F222" s="219" t="s">
        <v>1549</v>
      </c>
      <c r="G222" s="217"/>
      <c r="H222" s="220">
        <v>20.087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149</v>
      </c>
      <c r="AU222" s="226" t="s">
        <v>82</v>
      </c>
      <c r="AV222" s="12" t="s">
        <v>82</v>
      </c>
      <c r="AW222" s="12" t="s">
        <v>36</v>
      </c>
      <c r="AX222" s="12" t="s">
        <v>73</v>
      </c>
      <c r="AY222" s="226" t="s">
        <v>140</v>
      </c>
    </row>
    <row r="223" spans="2:65" s="12" customFormat="1" ht="13.5">
      <c r="B223" s="216"/>
      <c r="C223" s="217"/>
      <c r="D223" s="207" t="s">
        <v>149</v>
      </c>
      <c r="E223" s="218" t="s">
        <v>23</v>
      </c>
      <c r="F223" s="219" t="s">
        <v>1550</v>
      </c>
      <c r="G223" s="217"/>
      <c r="H223" s="220">
        <v>6.8540000000000001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149</v>
      </c>
      <c r="AU223" s="226" t="s">
        <v>82</v>
      </c>
      <c r="AV223" s="12" t="s">
        <v>82</v>
      </c>
      <c r="AW223" s="12" t="s">
        <v>36</v>
      </c>
      <c r="AX223" s="12" t="s">
        <v>73</v>
      </c>
      <c r="AY223" s="226" t="s">
        <v>140</v>
      </c>
    </row>
    <row r="224" spans="2:65" s="12" customFormat="1" ht="13.5">
      <c r="B224" s="216"/>
      <c r="C224" s="217"/>
      <c r="D224" s="207" t="s">
        <v>149</v>
      </c>
      <c r="E224" s="218" t="s">
        <v>23</v>
      </c>
      <c r="F224" s="219" t="s">
        <v>1551</v>
      </c>
      <c r="G224" s="217"/>
      <c r="H224" s="220">
        <v>0.97599999999999998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149</v>
      </c>
      <c r="AU224" s="226" t="s">
        <v>82</v>
      </c>
      <c r="AV224" s="12" t="s">
        <v>82</v>
      </c>
      <c r="AW224" s="12" t="s">
        <v>36</v>
      </c>
      <c r="AX224" s="12" t="s">
        <v>73</v>
      </c>
      <c r="AY224" s="226" t="s">
        <v>140</v>
      </c>
    </row>
    <row r="225" spans="2:65" s="12" customFormat="1" ht="13.5">
      <c r="B225" s="216"/>
      <c r="C225" s="217"/>
      <c r="D225" s="207" t="s">
        <v>149</v>
      </c>
      <c r="E225" s="218" t="s">
        <v>23</v>
      </c>
      <c r="F225" s="219" t="s">
        <v>1552</v>
      </c>
      <c r="G225" s="217"/>
      <c r="H225" s="220">
        <v>18.86</v>
      </c>
      <c r="I225" s="221"/>
      <c r="J225" s="217"/>
      <c r="K225" s="217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149</v>
      </c>
      <c r="AU225" s="226" t="s">
        <v>82</v>
      </c>
      <c r="AV225" s="12" t="s">
        <v>82</v>
      </c>
      <c r="AW225" s="12" t="s">
        <v>36</v>
      </c>
      <c r="AX225" s="12" t="s">
        <v>73</v>
      </c>
      <c r="AY225" s="226" t="s">
        <v>140</v>
      </c>
    </row>
    <row r="226" spans="2:65" s="13" customFormat="1" ht="13.5">
      <c r="B226" s="227"/>
      <c r="C226" s="228"/>
      <c r="D226" s="207" t="s">
        <v>149</v>
      </c>
      <c r="E226" s="229" t="s">
        <v>23</v>
      </c>
      <c r="F226" s="230" t="s">
        <v>154</v>
      </c>
      <c r="G226" s="228"/>
      <c r="H226" s="231">
        <v>217.405</v>
      </c>
      <c r="I226" s="232"/>
      <c r="J226" s="228"/>
      <c r="K226" s="228"/>
      <c r="L226" s="233"/>
      <c r="M226" s="234"/>
      <c r="N226" s="235"/>
      <c r="O226" s="235"/>
      <c r="P226" s="235"/>
      <c r="Q226" s="235"/>
      <c r="R226" s="235"/>
      <c r="S226" s="235"/>
      <c r="T226" s="236"/>
      <c r="AT226" s="237" t="s">
        <v>149</v>
      </c>
      <c r="AU226" s="237" t="s">
        <v>82</v>
      </c>
      <c r="AV226" s="13" t="s">
        <v>147</v>
      </c>
      <c r="AW226" s="13" t="s">
        <v>36</v>
      </c>
      <c r="AX226" s="13" t="s">
        <v>73</v>
      </c>
      <c r="AY226" s="237" t="s">
        <v>140</v>
      </c>
    </row>
    <row r="227" spans="2:65" s="12" customFormat="1" ht="13.5">
      <c r="B227" s="216"/>
      <c r="C227" s="217"/>
      <c r="D227" s="207" t="s">
        <v>149</v>
      </c>
      <c r="E227" s="218" t="s">
        <v>23</v>
      </c>
      <c r="F227" s="219" t="s">
        <v>1554</v>
      </c>
      <c r="G227" s="217"/>
      <c r="H227" s="220">
        <v>434.81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149</v>
      </c>
      <c r="AU227" s="226" t="s">
        <v>82</v>
      </c>
      <c r="AV227" s="12" t="s">
        <v>82</v>
      </c>
      <c r="AW227" s="12" t="s">
        <v>36</v>
      </c>
      <c r="AX227" s="12" t="s">
        <v>80</v>
      </c>
      <c r="AY227" s="226" t="s">
        <v>140</v>
      </c>
    </row>
    <row r="228" spans="2:65" s="1" customFormat="1" ht="25.5" customHeight="1">
      <c r="B228" s="41"/>
      <c r="C228" s="193" t="s">
        <v>362</v>
      </c>
      <c r="D228" s="193" t="s">
        <v>142</v>
      </c>
      <c r="E228" s="194" t="s">
        <v>501</v>
      </c>
      <c r="F228" s="195" t="s">
        <v>502</v>
      </c>
      <c r="G228" s="196" t="s">
        <v>214</v>
      </c>
      <c r="H228" s="197">
        <v>107.17</v>
      </c>
      <c r="I228" s="198"/>
      <c r="J228" s="199">
        <f>ROUND(I228*H228,2)</f>
        <v>0</v>
      </c>
      <c r="K228" s="195" t="s">
        <v>164</v>
      </c>
      <c r="L228" s="61"/>
      <c r="M228" s="200" t="s">
        <v>23</v>
      </c>
      <c r="N228" s="201" t="s">
        <v>44</v>
      </c>
      <c r="O228" s="42"/>
      <c r="P228" s="202">
        <f>O228*H228</f>
        <v>0</v>
      </c>
      <c r="Q228" s="202">
        <v>0</v>
      </c>
      <c r="R228" s="202">
        <f>Q228*H228</f>
        <v>0</v>
      </c>
      <c r="S228" s="202">
        <v>0</v>
      </c>
      <c r="T228" s="203">
        <f>S228*H228</f>
        <v>0</v>
      </c>
      <c r="AR228" s="24" t="s">
        <v>147</v>
      </c>
      <c r="AT228" s="24" t="s">
        <v>142</v>
      </c>
      <c r="AU228" s="24" t="s">
        <v>82</v>
      </c>
      <c r="AY228" s="24" t="s">
        <v>140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24" t="s">
        <v>80</v>
      </c>
      <c r="BK228" s="204">
        <f>ROUND(I228*H228,2)</f>
        <v>0</v>
      </c>
      <c r="BL228" s="24" t="s">
        <v>147</v>
      </c>
      <c r="BM228" s="24" t="s">
        <v>1555</v>
      </c>
    </row>
    <row r="229" spans="2:65" s="11" customFormat="1" ht="13.5">
      <c r="B229" s="205"/>
      <c r="C229" s="206"/>
      <c r="D229" s="207" t="s">
        <v>149</v>
      </c>
      <c r="E229" s="208" t="s">
        <v>23</v>
      </c>
      <c r="F229" s="209" t="s">
        <v>504</v>
      </c>
      <c r="G229" s="206"/>
      <c r="H229" s="208" t="s">
        <v>23</v>
      </c>
      <c r="I229" s="210"/>
      <c r="J229" s="206"/>
      <c r="K229" s="206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149</v>
      </c>
      <c r="AU229" s="215" t="s">
        <v>82</v>
      </c>
      <c r="AV229" s="11" t="s">
        <v>80</v>
      </c>
      <c r="AW229" s="11" t="s">
        <v>36</v>
      </c>
      <c r="AX229" s="11" t="s">
        <v>73</v>
      </c>
      <c r="AY229" s="215" t="s">
        <v>140</v>
      </c>
    </row>
    <row r="230" spans="2:65" s="11" customFormat="1" ht="13.5">
      <c r="B230" s="205"/>
      <c r="C230" s="206"/>
      <c r="D230" s="207" t="s">
        <v>149</v>
      </c>
      <c r="E230" s="208" t="s">
        <v>23</v>
      </c>
      <c r="F230" s="209" t="s">
        <v>1493</v>
      </c>
      <c r="G230" s="206"/>
      <c r="H230" s="208" t="s">
        <v>23</v>
      </c>
      <c r="I230" s="210"/>
      <c r="J230" s="206"/>
      <c r="K230" s="206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149</v>
      </c>
      <c r="AU230" s="215" t="s">
        <v>82</v>
      </c>
      <c r="AV230" s="11" t="s">
        <v>80</v>
      </c>
      <c r="AW230" s="11" t="s">
        <v>36</v>
      </c>
      <c r="AX230" s="11" t="s">
        <v>73</v>
      </c>
      <c r="AY230" s="215" t="s">
        <v>140</v>
      </c>
    </row>
    <row r="231" spans="2:65" s="12" customFormat="1" ht="13.5">
      <c r="B231" s="216"/>
      <c r="C231" s="217"/>
      <c r="D231" s="207" t="s">
        <v>149</v>
      </c>
      <c r="E231" s="218" t="s">
        <v>23</v>
      </c>
      <c r="F231" s="219" t="s">
        <v>1556</v>
      </c>
      <c r="G231" s="217"/>
      <c r="H231" s="220">
        <v>102.617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149</v>
      </c>
      <c r="AU231" s="226" t="s">
        <v>82</v>
      </c>
      <c r="AV231" s="12" t="s">
        <v>82</v>
      </c>
      <c r="AW231" s="12" t="s">
        <v>36</v>
      </c>
      <c r="AX231" s="12" t="s">
        <v>73</v>
      </c>
      <c r="AY231" s="226" t="s">
        <v>140</v>
      </c>
    </row>
    <row r="232" spans="2:65" s="12" customFormat="1" ht="13.5">
      <c r="B232" s="216"/>
      <c r="C232" s="217"/>
      <c r="D232" s="207" t="s">
        <v>149</v>
      </c>
      <c r="E232" s="218" t="s">
        <v>23</v>
      </c>
      <c r="F232" s="219" t="s">
        <v>1557</v>
      </c>
      <c r="G232" s="217"/>
      <c r="H232" s="220">
        <v>4.5529999999999999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149</v>
      </c>
      <c r="AU232" s="226" t="s">
        <v>82</v>
      </c>
      <c r="AV232" s="12" t="s">
        <v>82</v>
      </c>
      <c r="AW232" s="12" t="s">
        <v>36</v>
      </c>
      <c r="AX232" s="12" t="s">
        <v>73</v>
      </c>
      <c r="AY232" s="226" t="s">
        <v>140</v>
      </c>
    </row>
    <row r="233" spans="2:65" s="13" customFormat="1" ht="13.5">
      <c r="B233" s="227"/>
      <c r="C233" s="228"/>
      <c r="D233" s="207" t="s">
        <v>149</v>
      </c>
      <c r="E233" s="229" t="s">
        <v>23</v>
      </c>
      <c r="F233" s="230" t="s">
        <v>154</v>
      </c>
      <c r="G233" s="228"/>
      <c r="H233" s="231">
        <v>107.17</v>
      </c>
      <c r="I233" s="232"/>
      <c r="J233" s="228"/>
      <c r="K233" s="228"/>
      <c r="L233" s="233"/>
      <c r="M233" s="234"/>
      <c r="N233" s="235"/>
      <c r="O233" s="235"/>
      <c r="P233" s="235"/>
      <c r="Q233" s="235"/>
      <c r="R233" s="235"/>
      <c r="S233" s="235"/>
      <c r="T233" s="236"/>
      <c r="AT233" s="237" t="s">
        <v>149</v>
      </c>
      <c r="AU233" s="237" t="s">
        <v>82</v>
      </c>
      <c r="AV233" s="13" t="s">
        <v>147</v>
      </c>
      <c r="AW233" s="13" t="s">
        <v>36</v>
      </c>
      <c r="AX233" s="13" t="s">
        <v>80</v>
      </c>
      <c r="AY233" s="237" t="s">
        <v>140</v>
      </c>
    </row>
    <row r="234" spans="2:65" s="1" customFormat="1" ht="16.5" customHeight="1">
      <c r="B234" s="41"/>
      <c r="C234" s="238" t="s">
        <v>397</v>
      </c>
      <c r="D234" s="238" t="s">
        <v>494</v>
      </c>
      <c r="E234" s="239" t="s">
        <v>522</v>
      </c>
      <c r="F234" s="240" t="s">
        <v>523</v>
      </c>
      <c r="G234" s="241" t="s">
        <v>497</v>
      </c>
      <c r="H234" s="242">
        <v>214.34</v>
      </c>
      <c r="I234" s="243"/>
      <c r="J234" s="244">
        <f>ROUND(I234*H234,2)</f>
        <v>0</v>
      </c>
      <c r="K234" s="240" t="s">
        <v>146</v>
      </c>
      <c r="L234" s="245"/>
      <c r="M234" s="246" t="s">
        <v>23</v>
      </c>
      <c r="N234" s="247" t="s">
        <v>44</v>
      </c>
      <c r="O234" s="42"/>
      <c r="P234" s="202">
        <f>O234*H234</f>
        <v>0</v>
      </c>
      <c r="Q234" s="202">
        <v>1</v>
      </c>
      <c r="R234" s="202">
        <f>Q234*H234</f>
        <v>214.34</v>
      </c>
      <c r="S234" s="202">
        <v>0</v>
      </c>
      <c r="T234" s="203">
        <f>S234*H234</f>
        <v>0</v>
      </c>
      <c r="AR234" s="24" t="s">
        <v>191</v>
      </c>
      <c r="AT234" s="24" t="s">
        <v>494</v>
      </c>
      <c r="AU234" s="24" t="s">
        <v>82</v>
      </c>
      <c r="AY234" s="24" t="s">
        <v>140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24" t="s">
        <v>80</v>
      </c>
      <c r="BK234" s="204">
        <f>ROUND(I234*H234,2)</f>
        <v>0</v>
      </c>
      <c r="BL234" s="24" t="s">
        <v>147</v>
      </c>
      <c r="BM234" s="24" t="s">
        <v>1558</v>
      </c>
    </row>
    <row r="235" spans="2:65" s="12" customFormat="1" ht="13.5">
      <c r="B235" s="216"/>
      <c r="C235" s="217"/>
      <c r="D235" s="207" t="s">
        <v>149</v>
      </c>
      <c r="E235" s="218" t="s">
        <v>23</v>
      </c>
      <c r="F235" s="219" t="s">
        <v>1559</v>
      </c>
      <c r="G235" s="217"/>
      <c r="H235" s="220">
        <v>214.34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149</v>
      </c>
      <c r="AU235" s="226" t="s">
        <v>82</v>
      </c>
      <c r="AV235" s="12" t="s">
        <v>82</v>
      </c>
      <c r="AW235" s="12" t="s">
        <v>36</v>
      </c>
      <c r="AX235" s="12" t="s">
        <v>80</v>
      </c>
      <c r="AY235" s="226" t="s">
        <v>140</v>
      </c>
    </row>
    <row r="236" spans="2:65" s="1" customFormat="1" ht="25.5" customHeight="1">
      <c r="B236" s="41"/>
      <c r="C236" s="193" t="s">
        <v>420</v>
      </c>
      <c r="D236" s="193" t="s">
        <v>142</v>
      </c>
      <c r="E236" s="194" t="s">
        <v>527</v>
      </c>
      <c r="F236" s="195" t="s">
        <v>528</v>
      </c>
      <c r="G236" s="196" t="s">
        <v>145</v>
      </c>
      <c r="H236" s="197">
        <v>47.2</v>
      </c>
      <c r="I236" s="198"/>
      <c r="J236" s="199">
        <f>ROUND(I236*H236,2)</f>
        <v>0</v>
      </c>
      <c r="K236" s="195" t="s">
        <v>146</v>
      </c>
      <c r="L236" s="61"/>
      <c r="M236" s="200" t="s">
        <v>23</v>
      </c>
      <c r="N236" s="201" t="s">
        <v>44</v>
      </c>
      <c r="O236" s="42"/>
      <c r="P236" s="202">
        <f>O236*H236</f>
        <v>0</v>
      </c>
      <c r="Q236" s="202">
        <v>0</v>
      </c>
      <c r="R236" s="202">
        <f>Q236*H236</f>
        <v>0</v>
      </c>
      <c r="S236" s="202">
        <v>0</v>
      </c>
      <c r="T236" s="203">
        <f>S236*H236</f>
        <v>0</v>
      </c>
      <c r="AR236" s="24" t="s">
        <v>147</v>
      </c>
      <c r="AT236" s="24" t="s">
        <v>142</v>
      </c>
      <c r="AU236" s="24" t="s">
        <v>82</v>
      </c>
      <c r="AY236" s="24" t="s">
        <v>140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24" t="s">
        <v>80</v>
      </c>
      <c r="BK236" s="204">
        <f>ROUND(I236*H236,2)</f>
        <v>0</v>
      </c>
      <c r="BL236" s="24" t="s">
        <v>147</v>
      </c>
      <c r="BM236" s="24" t="s">
        <v>1560</v>
      </c>
    </row>
    <row r="237" spans="2:65" s="11" customFormat="1" ht="13.5">
      <c r="B237" s="205"/>
      <c r="C237" s="206"/>
      <c r="D237" s="207" t="s">
        <v>149</v>
      </c>
      <c r="E237" s="208" t="s">
        <v>23</v>
      </c>
      <c r="F237" s="209" t="s">
        <v>228</v>
      </c>
      <c r="G237" s="206"/>
      <c r="H237" s="208" t="s">
        <v>23</v>
      </c>
      <c r="I237" s="210"/>
      <c r="J237" s="206"/>
      <c r="K237" s="206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149</v>
      </c>
      <c r="AU237" s="215" t="s">
        <v>82</v>
      </c>
      <c r="AV237" s="11" t="s">
        <v>80</v>
      </c>
      <c r="AW237" s="11" t="s">
        <v>36</v>
      </c>
      <c r="AX237" s="11" t="s">
        <v>73</v>
      </c>
      <c r="AY237" s="215" t="s">
        <v>140</v>
      </c>
    </row>
    <row r="238" spans="2:65" s="11" customFormat="1" ht="13.5">
      <c r="B238" s="205"/>
      <c r="C238" s="206"/>
      <c r="D238" s="207" t="s">
        <v>149</v>
      </c>
      <c r="E238" s="208" t="s">
        <v>23</v>
      </c>
      <c r="F238" s="209" t="s">
        <v>1083</v>
      </c>
      <c r="G238" s="206"/>
      <c r="H238" s="208" t="s">
        <v>23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149</v>
      </c>
      <c r="AU238" s="215" t="s">
        <v>82</v>
      </c>
      <c r="AV238" s="11" t="s">
        <v>80</v>
      </c>
      <c r="AW238" s="11" t="s">
        <v>36</v>
      </c>
      <c r="AX238" s="11" t="s">
        <v>73</v>
      </c>
      <c r="AY238" s="215" t="s">
        <v>140</v>
      </c>
    </row>
    <row r="239" spans="2:65" s="12" customFormat="1" ht="13.5">
      <c r="B239" s="216"/>
      <c r="C239" s="217"/>
      <c r="D239" s="207" t="s">
        <v>149</v>
      </c>
      <c r="E239" s="218" t="s">
        <v>23</v>
      </c>
      <c r="F239" s="219" t="s">
        <v>1561</v>
      </c>
      <c r="G239" s="217"/>
      <c r="H239" s="220">
        <v>47.2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149</v>
      </c>
      <c r="AU239" s="226" t="s">
        <v>82</v>
      </c>
      <c r="AV239" s="12" t="s">
        <v>82</v>
      </c>
      <c r="AW239" s="12" t="s">
        <v>36</v>
      </c>
      <c r="AX239" s="12" t="s">
        <v>73</v>
      </c>
      <c r="AY239" s="226" t="s">
        <v>140</v>
      </c>
    </row>
    <row r="240" spans="2:65" s="13" customFormat="1" ht="13.5">
      <c r="B240" s="227"/>
      <c r="C240" s="228"/>
      <c r="D240" s="207" t="s">
        <v>149</v>
      </c>
      <c r="E240" s="229" t="s">
        <v>23</v>
      </c>
      <c r="F240" s="230" t="s">
        <v>154</v>
      </c>
      <c r="G240" s="228"/>
      <c r="H240" s="231">
        <v>47.2</v>
      </c>
      <c r="I240" s="232"/>
      <c r="J240" s="228"/>
      <c r="K240" s="228"/>
      <c r="L240" s="233"/>
      <c r="M240" s="234"/>
      <c r="N240" s="235"/>
      <c r="O240" s="235"/>
      <c r="P240" s="235"/>
      <c r="Q240" s="235"/>
      <c r="R240" s="235"/>
      <c r="S240" s="235"/>
      <c r="T240" s="236"/>
      <c r="AT240" s="237" t="s">
        <v>149</v>
      </c>
      <c r="AU240" s="237" t="s">
        <v>82</v>
      </c>
      <c r="AV240" s="13" t="s">
        <v>147</v>
      </c>
      <c r="AW240" s="13" t="s">
        <v>36</v>
      </c>
      <c r="AX240" s="13" t="s">
        <v>80</v>
      </c>
      <c r="AY240" s="237" t="s">
        <v>140</v>
      </c>
    </row>
    <row r="241" spans="2:65" s="1" customFormat="1" ht="16.5" customHeight="1">
      <c r="B241" s="41"/>
      <c r="C241" s="238" t="s">
        <v>430</v>
      </c>
      <c r="D241" s="238" t="s">
        <v>494</v>
      </c>
      <c r="E241" s="239" t="s">
        <v>535</v>
      </c>
      <c r="F241" s="240" t="s">
        <v>536</v>
      </c>
      <c r="G241" s="241" t="s">
        <v>537</v>
      </c>
      <c r="H241" s="242">
        <v>9.44</v>
      </c>
      <c r="I241" s="243"/>
      <c r="J241" s="244">
        <f>ROUND(I241*H241,2)</f>
        <v>0</v>
      </c>
      <c r="K241" s="240" t="s">
        <v>146</v>
      </c>
      <c r="L241" s="245"/>
      <c r="M241" s="246" t="s">
        <v>23</v>
      </c>
      <c r="N241" s="247" t="s">
        <v>44</v>
      </c>
      <c r="O241" s="42"/>
      <c r="P241" s="202">
        <f>O241*H241</f>
        <v>0</v>
      </c>
      <c r="Q241" s="202">
        <v>1E-3</v>
      </c>
      <c r="R241" s="202">
        <f>Q241*H241</f>
        <v>9.4400000000000005E-3</v>
      </c>
      <c r="S241" s="202">
        <v>0</v>
      </c>
      <c r="T241" s="203">
        <f>S241*H241</f>
        <v>0</v>
      </c>
      <c r="AR241" s="24" t="s">
        <v>191</v>
      </c>
      <c r="AT241" s="24" t="s">
        <v>494</v>
      </c>
      <c r="AU241" s="24" t="s">
        <v>82</v>
      </c>
      <c r="AY241" s="24" t="s">
        <v>140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24" t="s">
        <v>80</v>
      </c>
      <c r="BK241" s="204">
        <f>ROUND(I241*H241,2)</f>
        <v>0</v>
      </c>
      <c r="BL241" s="24" t="s">
        <v>147</v>
      </c>
      <c r="BM241" s="24" t="s">
        <v>1562</v>
      </c>
    </row>
    <row r="242" spans="2:65" s="12" customFormat="1" ht="13.5">
      <c r="B242" s="216"/>
      <c r="C242" s="217"/>
      <c r="D242" s="207" t="s">
        <v>149</v>
      </c>
      <c r="E242" s="218" t="s">
        <v>23</v>
      </c>
      <c r="F242" s="219" t="s">
        <v>1563</v>
      </c>
      <c r="G242" s="217"/>
      <c r="H242" s="220">
        <v>9.44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149</v>
      </c>
      <c r="AU242" s="226" t="s">
        <v>82</v>
      </c>
      <c r="AV242" s="12" t="s">
        <v>82</v>
      </c>
      <c r="AW242" s="12" t="s">
        <v>36</v>
      </c>
      <c r="AX242" s="12" t="s">
        <v>80</v>
      </c>
      <c r="AY242" s="226" t="s">
        <v>140</v>
      </c>
    </row>
    <row r="243" spans="2:65" s="1" customFormat="1" ht="25.5" customHeight="1">
      <c r="B243" s="41"/>
      <c r="C243" s="193" t="s">
        <v>435</v>
      </c>
      <c r="D243" s="193" t="s">
        <v>142</v>
      </c>
      <c r="E243" s="194" t="s">
        <v>541</v>
      </c>
      <c r="F243" s="195" t="s">
        <v>542</v>
      </c>
      <c r="G243" s="196" t="s">
        <v>145</v>
      </c>
      <c r="H243" s="197">
        <v>47.2</v>
      </c>
      <c r="I243" s="198"/>
      <c r="J243" s="199">
        <f>ROUND(I243*H243,2)</f>
        <v>0</v>
      </c>
      <c r="K243" s="195" t="s">
        <v>146</v>
      </c>
      <c r="L243" s="61"/>
      <c r="M243" s="200" t="s">
        <v>23</v>
      </c>
      <c r="N243" s="201" t="s">
        <v>44</v>
      </c>
      <c r="O243" s="42"/>
      <c r="P243" s="202">
        <f>O243*H243</f>
        <v>0</v>
      </c>
      <c r="Q243" s="202">
        <v>0</v>
      </c>
      <c r="R243" s="202">
        <f>Q243*H243</f>
        <v>0</v>
      </c>
      <c r="S243" s="202">
        <v>0</v>
      </c>
      <c r="T243" s="203">
        <f>S243*H243</f>
        <v>0</v>
      </c>
      <c r="AR243" s="24" t="s">
        <v>147</v>
      </c>
      <c r="AT243" s="24" t="s">
        <v>142</v>
      </c>
      <c r="AU243" s="24" t="s">
        <v>82</v>
      </c>
      <c r="AY243" s="24" t="s">
        <v>140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24" t="s">
        <v>80</v>
      </c>
      <c r="BK243" s="204">
        <f>ROUND(I243*H243,2)</f>
        <v>0</v>
      </c>
      <c r="BL243" s="24" t="s">
        <v>147</v>
      </c>
      <c r="BM243" s="24" t="s">
        <v>1564</v>
      </c>
    </row>
    <row r="244" spans="2:65" s="11" customFormat="1" ht="13.5">
      <c r="B244" s="205"/>
      <c r="C244" s="206"/>
      <c r="D244" s="207" t="s">
        <v>149</v>
      </c>
      <c r="E244" s="208" t="s">
        <v>23</v>
      </c>
      <c r="F244" s="209" t="s">
        <v>228</v>
      </c>
      <c r="G244" s="206"/>
      <c r="H244" s="208" t="s">
        <v>23</v>
      </c>
      <c r="I244" s="210"/>
      <c r="J244" s="206"/>
      <c r="K244" s="206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149</v>
      </c>
      <c r="AU244" s="215" t="s">
        <v>82</v>
      </c>
      <c r="AV244" s="11" t="s">
        <v>80</v>
      </c>
      <c r="AW244" s="11" t="s">
        <v>36</v>
      </c>
      <c r="AX244" s="11" t="s">
        <v>73</v>
      </c>
      <c r="AY244" s="215" t="s">
        <v>140</v>
      </c>
    </row>
    <row r="245" spans="2:65" s="11" customFormat="1" ht="13.5">
      <c r="B245" s="205"/>
      <c r="C245" s="206"/>
      <c r="D245" s="207" t="s">
        <v>149</v>
      </c>
      <c r="E245" s="208" t="s">
        <v>23</v>
      </c>
      <c r="F245" s="209" t="s">
        <v>1083</v>
      </c>
      <c r="G245" s="206"/>
      <c r="H245" s="208" t="s">
        <v>23</v>
      </c>
      <c r="I245" s="210"/>
      <c r="J245" s="206"/>
      <c r="K245" s="206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149</v>
      </c>
      <c r="AU245" s="215" t="s">
        <v>82</v>
      </c>
      <c r="AV245" s="11" t="s">
        <v>80</v>
      </c>
      <c r="AW245" s="11" t="s">
        <v>36</v>
      </c>
      <c r="AX245" s="11" t="s">
        <v>73</v>
      </c>
      <c r="AY245" s="215" t="s">
        <v>140</v>
      </c>
    </row>
    <row r="246" spans="2:65" s="12" customFormat="1" ht="13.5">
      <c r="B246" s="216"/>
      <c r="C246" s="217"/>
      <c r="D246" s="207" t="s">
        <v>149</v>
      </c>
      <c r="E246" s="218" t="s">
        <v>23</v>
      </c>
      <c r="F246" s="219" t="s">
        <v>1561</v>
      </c>
      <c r="G246" s="217"/>
      <c r="H246" s="220">
        <v>47.2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149</v>
      </c>
      <c r="AU246" s="226" t="s">
        <v>82</v>
      </c>
      <c r="AV246" s="12" t="s">
        <v>82</v>
      </c>
      <c r="AW246" s="12" t="s">
        <v>36</v>
      </c>
      <c r="AX246" s="12" t="s">
        <v>73</v>
      </c>
      <c r="AY246" s="226" t="s">
        <v>140</v>
      </c>
    </row>
    <row r="247" spans="2:65" s="13" customFormat="1" ht="13.5">
      <c r="B247" s="227"/>
      <c r="C247" s="228"/>
      <c r="D247" s="207" t="s">
        <v>149</v>
      </c>
      <c r="E247" s="229" t="s">
        <v>23</v>
      </c>
      <c r="F247" s="230" t="s">
        <v>154</v>
      </c>
      <c r="G247" s="228"/>
      <c r="H247" s="231">
        <v>47.2</v>
      </c>
      <c r="I247" s="232"/>
      <c r="J247" s="228"/>
      <c r="K247" s="228"/>
      <c r="L247" s="233"/>
      <c r="M247" s="234"/>
      <c r="N247" s="235"/>
      <c r="O247" s="235"/>
      <c r="P247" s="235"/>
      <c r="Q247" s="235"/>
      <c r="R247" s="235"/>
      <c r="S247" s="235"/>
      <c r="T247" s="236"/>
      <c r="AT247" s="237" t="s">
        <v>149</v>
      </c>
      <c r="AU247" s="237" t="s">
        <v>82</v>
      </c>
      <c r="AV247" s="13" t="s">
        <v>147</v>
      </c>
      <c r="AW247" s="13" t="s">
        <v>36</v>
      </c>
      <c r="AX247" s="13" t="s">
        <v>80</v>
      </c>
      <c r="AY247" s="237" t="s">
        <v>140</v>
      </c>
    </row>
    <row r="248" spans="2:65" s="10" customFormat="1" ht="29.85" customHeight="1">
      <c r="B248" s="177"/>
      <c r="C248" s="178"/>
      <c r="D248" s="179" t="s">
        <v>72</v>
      </c>
      <c r="E248" s="191" t="s">
        <v>147</v>
      </c>
      <c r="F248" s="191" t="s">
        <v>553</v>
      </c>
      <c r="G248" s="178"/>
      <c r="H248" s="178"/>
      <c r="I248" s="181"/>
      <c r="J248" s="192">
        <f>BK248</f>
        <v>0</v>
      </c>
      <c r="K248" s="178"/>
      <c r="L248" s="183"/>
      <c r="M248" s="184"/>
      <c r="N248" s="185"/>
      <c r="O248" s="185"/>
      <c r="P248" s="186">
        <f>SUM(P249:P262)</f>
        <v>0</v>
      </c>
      <c r="Q248" s="185"/>
      <c r="R248" s="186">
        <f>SUM(R249:R262)</f>
        <v>86.124772160000006</v>
      </c>
      <c r="S248" s="185"/>
      <c r="T248" s="187">
        <f>SUM(T249:T262)</f>
        <v>0</v>
      </c>
      <c r="AR248" s="188" t="s">
        <v>80</v>
      </c>
      <c r="AT248" s="189" t="s">
        <v>72</v>
      </c>
      <c r="AU248" s="189" t="s">
        <v>80</v>
      </c>
      <c r="AY248" s="188" t="s">
        <v>140</v>
      </c>
      <c r="BK248" s="190">
        <f>SUM(BK249:BK262)</f>
        <v>0</v>
      </c>
    </row>
    <row r="249" spans="2:65" s="1" customFormat="1" ht="25.5" customHeight="1">
      <c r="B249" s="41"/>
      <c r="C249" s="193" t="s">
        <v>440</v>
      </c>
      <c r="D249" s="193" t="s">
        <v>142</v>
      </c>
      <c r="E249" s="194" t="s">
        <v>1090</v>
      </c>
      <c r="F249" s="195" t="s">
        <v>1091</v>
      </c>
      <c r="G249" s="196" t="s">
        <v>145</v>
      </c>
      <c r="H249" s="197">
        <v>61.5</v>
      </c>
      <c r="I249" s="198"/>
      <c r="J249" s="199">
        <f>ROUND(I249*H249,2)</f>
        <v>0</v>
      </c>
      <c r="K249" s="195" t="s">
        <v>146</v>
      </c>
      <c r="L249" s="61"/>
      <c r="M249" s="200" t="s">
        <v>23</v>
      </c>
      <c r="N249" s="201" t="s">
        <v>44</v>
      </c>
      <c r="O249" s="42"/>
      <c r="P249" s="202">
        <f>O249*H249</f>
        <v>0</v>
      </c>
      <c r="Q249" s="202">
        <v>0.108</v>
      </c>
      <c r="R249" s="202">
        <f>Q249*H249</f>
        <v>6.6420000000000003</v>
      </c>
      <c r="S249" s="202">
        <v>0</v>
      </c>
      <c r="T249" s="203">
        <f>S249*H249</f>
        <v>0</v>
      </c>
      <c r="AR249" s="24" t="s">
        <v>147</v>
      </c>
      <c r="AT249" s="24" t="s">
        <v>142</v>
      </c>
      <c r="AU249" s="24" t="s">
        <v>82</v>
      </c>
      <c r="AY249" s="24" t="s">
        <v>140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24" t="s">
        <v>80</v>
      </c>
      <c r="BK249" s="204">
        <f>ROUND(I249*H249,2)</f>
        <v>0</v>
      </c>
      <c r="BL249" s="24" t="s">
        <v>147</v>
      </c>
      <c r="BM249" s="24" t="s">
        <v>1565</v>
      </c>
    </row>
    <row r="250" spans="2:65" s="11" customFormat="1" ht="13.5">
      <c r="B250" s="205"/>
      <c r="C250" s="206"/>
      <c r="D250" s="207" t="s">
        <v>149</v>
      </c>
      <c r="E250" s="208" t="s">
        <v>23</v>
      </c>
      <c r="F250" s="209" t="s">
        <v>228</v>
      </c>
      <c r="G250" s="206"/>
      <c r="H250" s="208" t="s">
        <v>23</v>
      </c>
      <c r="I250" s="210"/>
      <c r="J250" s="206"/>
      <c r="K250" s="206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149</v>
      </c>
      <c r="AU250" s="215" t="s">
        <v>82</v>
      </c>
      <c r="AV250" s="11" t="s">
        <v>80</v>
      </c>
      <c r="AW250" s="11" t="s">
        <v>36</v>
      </c>
      <c r="AX250" s="11" t="s">
        <v>73</v>
      </c>
      <c r="AY250" s="215" t="s">
        <v>140</v>
      </c>
    </row>
    <row r="251" spans="2:65" s="11" customFormat="1" ht="13.5">
      <c r="B251" s="205"/>
      <c r="C251" s="206"/>
      <c r="D251" s="207" t="s">
        <v>149</v>
      </c>
      <c r="E251" s="208" t="s">
        <v>23</v>
      </c>
      <c r="F251" s="209" t="s">
        <v>1493</v>
      </c>
      <c r="G251" s="206"/>
      <c r="H251" s="208" t="s">
        <v>23</v>
      </c>
      <c r="I251" s="210"/>
      <c r="J251" s="206"/>
      <c r="K251" s="206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149</v>
      </c>
      <c r="AU251" s="215" t="s">
        <v>82</v>
      </c>
      <c r="AV251" s="11" t="s">
        <v>80</v>
      </c>
      <c r="AW251" s="11" t="s">
        <v>36</v>
      </c>
      <c r="AX251" s="11" t="s">
        <v>73</v>
      </c>
      <c r="AY251" s="215" t="s">
        <v>140</v>
      </c>
    </row>
    <row r="252" spans="2:65" s="12" customFormat="1" ht="13.5">
      <c r="B252" s="216"/>
      <c r="C252" s="217"/>
      <c r="D252" s="207" t="s">
        <v>149</v>
      </c>
      <c r="E252" s="218" t="s">
        <v>23</v>
      </c>
      <c r="F252" s="219" t="s">
        <v>1494</v>
      </c>
      <c r="G252" s="217"/>
      <c r="H252" s="220">
        <v>61.5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149</v>
      </c>
      <c r="AU252" s="226" t="s">
        <v>82</v>
      </c>
      <c r="AV252" s="12" t="s">
        <v>82</v>
      </c>
      <c r="AW252" s="12" t="s">
        <v>36</v>
      </c>
      <c r="AX252" s="12" t="s">
        <v>73</v>
      </c>
      <c r="AY252" s="226" t="s">
        <v>140</v>
      </c>
    </row>
    <row r="253" spans="2:65" s="13" customFormat="1" ht="13.5">
      <c r="B253" s="227"/>
      <c r="C253" s="228"/>
      <c r="D253" s="207" t="s">
        <v>149</v>
      </c>
      <c r="E253" s="229" t="s">
        <v>23</v>
      </c>
      <c r="F253" s="230" t="s">
        <v>154</v>
      </c>
      <c r="G253" s="228"/>
      <c r="H253" s="231">
        <v>61.5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AT253" s="237" t="s">
        <v>149</v>
      </c>
      <c r="AU253" s="237" t="s">
        <v>82</v>
      </c>
      <c r="AV253" s="13" t="s">
        <v>147</v>
      </c>
      <c r="AW253" s="13" t="s">
        <v>36</v>
      </c>
      <c r="AX253" s="13" t="s">
        <v>80</v>
      </c>
      <c r="AY253" s="237" t="s">
        <v>140</v>
      </c>
    </row>
    <row r="254" spans="2:65" s="1" customFormat="1" ht="16.5" customHeight="1">
      <c r="B254" s="41"/>
      <c r="C254" s="238" t="s">
        <v>445</v>
      </c>
      <c r="D254" s="238" t="s">
        <v>494</v>
      </c>
      <c r="E254" s="239" t="s">
        <v>1093</v>
      </c>
      <c r="F254" s="240" t="s">
        <v>1094</v>
      </c>
      <c r="G254" s="241" t="s">
        <v>613</v>
      </c>
      <c r="H254" s="242">
        <v>7</v>
      </c>
      <c r="I254" s="243"/>
      <c r="J254" s="244">
        <f>ROUND(I254*H254,2)</f>
        <v>0</v>
      </c>
      <c r="K254" s="240" t="s">
        <v>146</v>
      </c>
      <c r="L254" s="245"/>
      <c r="M254" s="246" t="s">
        <v>23</v>
      </c>
      <c r="N254" s="247" t="s">
        <v>44</v>
      </c>
      <c r="O254" s="42"/>
      <c r="P254" s="202">
        <f>O254*H254</f>
        <v>0</v>
      </c>
      <c r="Q254" s="202">
        <v>1.69</v>
      </c>
      <c r="R254" s="202">
        <f>Q254*H254</f>
        <v>11.83</v>
      </c>
      <c r="S254" s="202">
        <v>0</v>
      </c>
      <c r="T254" s="203">
        <f>S254*H254</f>
        <v>0</v>
      </c>
      <c r="AR254" s="24" t="s">
        <v>191</v>
      </c>
      <c r="AT254" s="24" t="s">
        <v>494</v>
      </c>
      <c r="AU254" s="24" t="s">
        <v>82</v>
      </c>
      <c r="AY254" s="24" t="s">
        <v>140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4" t="s">
        <v>80</v>
      </c>
      <c r="BK254" s="204">
        <f>ROUND(I254*H254,2)</f>
        <v>0</v>
      </c>
      <c r="BL254" s="24" t="s">
        <v>147</v>
      </c>
      <c r="BM254" s="24" t="s">
        <v>1566</v>
      </c>
    </row>
    <row r="255" spans="2:65" s="1" customFormat="1" ht="16.5" customHeight="1">
      <c r="B255" s="41"/>
      <c r="C255" s="193" t="s">
        <v>450</v>
      </c>
      <c r="D255" s="193" t="s">
        <v>142</v>
      </c>
      <c r="E255" s="194" t="s">
        <v>555</v>
      </c>
      <c r="F255" s="195" t="s">
        <v>556</v>
      </c>
      <c r="G255" s="196" t="s">
        <v>214</v>
      </c>
      <c r="H255" s="197">
        <v>24.608000000000001</v>
      </c>
      <c r="I255" s="198"/>
      <c r="J255" s="199">
        <f>ROUND(I255*H255,2)</f>
        <v>0</v>
      </c>
      <c r="K255" s="195" t="s">
        <v>146</v>
      </c>
      <c r="L255" s="61"/>
      <c r="M255" s="200" t="s">
        <v>23</v>
      </c>
      <c r="N255" s="201" t="s">
        <v>44</v>
      </c>
      <c r="O255" s="42"/>
      <c r="P255" s="202">
        <f>O255*H255</f>
        <v>0</v>
      </c>
      <c r="Q255" s="202">
        <v>1.8907700000000001</v>
      </c>
      <c r="R255" s="202">
        <f>Q255*H255</f>
        <v>46.528068160000004</v>
      </c>
      <c r="S255" s="202">
        <v>0</v>
      </c>
      <c r="T255" s="203">
        <f>S255*H255</f>
        <v>0</v>
      </c>
      <c r="AR255" s="24" t="s">
        <v>147</v>
      </c>
      <c r="AT255" s="24" t="s">
        <v>142</v>
      </c>
      <c r="AU255" s="24" t="s">
        <v>82</v>
      </c>
      <c r="AY255" s="24" t="s">
        <v>140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24" t="s">
        <v>80</v>
      </c>
      <c r="BK255" s="204">
        <f>ROUND(I255*H255,2)</f>
        <v>0</v>
      </c>
      <c r="BL255" s="24" t="s">
        <v>147</v>
      </c>
      <c r="BM255" s="24" t="s">
        <v>1567</v>
      </c>
    </row>
    <row r="256" spans="2:65" s="11" customFormat="1" ht="13.5">
      <c r="B256" s="205"/>
      <c r="C256" s="206"/>
      <c r="D256" s="207" t="s">
        <v>149</v>
      </c>
      <c r="E256" s="208" t="s">
        <v>23</v>
      </c>
      <c r="F256" s="209" t="s">
        <v>558</v>
      </c>
      <c r="G256" s="206"/>
      <c r="H256" s="208" t="s">
        <v>23</v>
      </c>
      <c r="I256" s="210"/>
      <c r="J256" s="206"/>
      <c r="K256" s="206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149</v>
      </c>
      <c r="AU256" s="215" t="s">
        <v>82</v>
      </c>
      <c r="AV256" s="11" t="s">
        <v>80</v>
      </c>
      <c r="AW256" s="11" t="s">
        <v>36</v>
      </c>
      <c r="AX256" s="11" t="s">
        <v>73</v>
      </c>
      <c r="AY256" s="215" t="s">
        <v>140</v>
      </c>
    </row>
    <row r="257" spans="2:65" s="11" customFormat="1" ht="13.5">
      <c r="B257" s="205"/>
      <c r="C257" s="206"/>
      <c r="D257" s="207" t="s">
        <v>149</v>
      </c>
      <c r="E257" s="208" t="s">
        <v>23</v>
      </c>
      <c r="F257" s="209" t="s">
        <v>1493</v>
      </c>
      <c r="G257" s="206"/>
      <c r="H257" s="208" t="s">
        <v>23</v>
      </c>
      <c r="I257" s="210"/>
      <c r="J257" s="206"/>
      <c r="K257" s="206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149</v>
      </c>
      <c r="AU257" s="215" t="s">
        <v>82</v>
      </c>
      <c r="AV257" s="11" t="s">
        <v>80</v>
      </c>
      <c r="AW257" s="11" t="s">
        <v>36</v>
      </c>
      <c r="AX257" s="11" t="s">
        <v>73</v>
      </c>
      <c r="AY257" s="215" t="s">
        <v>140</v>
      </c>
    </row>
    <row r="258" spans="2:65" s="12" customFormat="1" ht="13.5">
      <c r="B258" s="216"/>
      <c r="C258" s="217"/>
      <c r="D258" s="207" t="s">
        <v>149</v>
      </c>
      <c r="E258" s="218" t="s">
        <v>23</v>
      </c>
      <c r="F258" s="219" t="s">
        <v>1568</v>
      </c>
      <c r="G258" s="217"/>
      <c r="H258" s="220">
        <v>24.608000000000001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149</v>
      </c>
      <c r="AU258" s="226" t="s">
        <v>82</v>
      </c>
      <c r="AV258" s="12" t="s">
        <v>82</v>
      </c>
      <c r="AW258" s="12" t="s">
        <v>36</v>
      </c>
      <c r="AX258" s="12" t="s">
        <v>73</v>
      </c>
      <c r="AY258" s="226" t="s">
        <v>140</v>
      </c>
    </row>
    <row r="259" spans="2:65" s="13" customFormat="1" ht="13.5">
      <c r="B259" s="227"/>
      <c r="C259" s="228"/>
      <c r="D259" s="207" t="s">
        <v>149</v>
      </c>
      <c r="E259" s="229" t="s">
        <v>23</v>
      </c>
      <c r="F259" s="230" t="s">
        <v>154</v>
      </c>
      <c r="G259" s="228"/>
      <c r="H259" s="231">
        <v>24.608000000000001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149</v>
      </c>
      <c r="AU259" s="237" t="s">
        <v>82</v>
      </c>
      <c r="AV259" s="13" t="s">
        <v>147</v>
      </c>
      <c r="AW259" s="13" t="s">
        <v>36</v>
      </c>
      <c r="AX259" s="13" t="s">
        <v>80</v>
      </c>
      <c r="AY259" s="237" t="s">
        <v>140</v>
      </c>
    </row>
    <row r="260" spans="2:65" s="1" customFormat="1" ht="16.5" customHeight="1">
      <c r="B260" s="41"/>
      <c r="C260" s="193" t="s">
        <v>455</v>
      </c>
      <c r="D260" s="193" t="s">
        <v>142</v>
      </c>
      <c r="E260" s="194" t="s">
        <v>566</v>
      </c>
      <c r="F260" s="195" t="s">
        <v>567</v>
      </c>
      <c r="G260" s="196" t="s">
        <v>214</v>
      </c>
      <c r="H260" s="197">
        <v>9.4559999999999995</v>
      </c>
      <c r="I260" s="198"/>
      <c r="J260" s="199">
        <f>ROUND(I260*H260,2)</f>
        <v>0</v>
      </c>
      <c r="K260" s="195" t="s">
        <v>146</v>
      </c>
      <c r="L260" s="61"/>
      <c r="M260" s="200" t="s">
        <v>23</v>
      </c>
      <c r="N260" s="201" t="s">
        <v>44</v>
      </c>
      <c r="O260" s="42"/>
      <c r="P260" s="202">
        <f>O260*H260</f>
        <v>0</v>
      </c>
      <c r="Q260" s="202">
        <v>2.234</v>
      </c>
      <c r="R260" s="202">
        <f>Q260*H260</f>
        <v>21.124703999999998</v>
      </c>
      <c r="S260" s="202">
        <v>0</v>
      </c>
      <c r="T260" s="203">
        <f>S260*H260</f>
        <v>0</v>
      </c>
      <c r="AR260" s="24" t="s">
        <v>147</v>
      </c>
      <c r="AT260" s="24" t="s">
        <v>142</v>
      </c>
      <c r="AU260" s="24" t="s">
        <v>82</v>
      </c>
      <c r="AY260" s="24" t="s">
        <v>140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24" t="s">
        <v>80</v>
      </c>
      <c r="BK260" s="204">
        <f>ROUND(I260*H260,2)</f>
        <v>0</v>
      </c>
      <c r="BL260" s="24" t="s">
        <v>147</v>
      </c>
      <c r="BM260" s="24" t="s">
        <v>1569</v>
      </c>
    </row>
    <row r="261" spans="2:65" s="11" customFormat="1" ht="13.5">
      <c r="B261" s="205"/>
      <c r="C261" s="206"/>
      <c r="D261" s="207" t="s">
        <v>149</v>
      </c>
      <c r="E261" s="208" t="s">
        <v>23</v>
      </c>
      <c r="F261" s="209" t="s">
        <v>569</v>
      </c>
      <c r="G261" s="206"/>
      <c r="H261" s="208" t="s">
        <v>23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149</v>
      </c>
      <c r="AU261" s="215" t="s">
        <v>82</v>
      </c>
      <c r="AV261" s="11" t="s">
        <v>80</v>
      </c>
      <c r="AW261" s="11" t="s">
        <v>36</v>
      </c>
      <c r="AX261" s="11" t="s">
        <v>73</v>
      </c>
      <c r="AY261" s="215" t="s">
        <v>140</v>
      </c>
    </row>
    <row r="262" spans="2:65" s="12" customFormat="1" ht="13.5">
      <c r="B262" s="216"/>
      <c r="C262" s="217"/>
      <c r="D262" s="207" t="s">
        <v>149</v>
      </c>
      <c r="E262" s="218" t="s">
        <v>23</v>
      </c>
      <c r="F262" s="219" t="s">
        <v>1570</v>
      </c>
      <c r="G262" s="217"/>
      <c r="H262" s="220">
        <v>9.4559999999999995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149</v>
      </c>
      <c r="AU262" s="226" t="s">
        <v>82</v>
      </c>
      <c r="AV262" s="12" t="s">
        <v>82</v>
      </c>
      <c r="AW262" s="12" t="s">
        <v>36</v>
      </c>
      <c r="AX262" s="12" t="s">
        <v>80</v>
      </c>
      <c r="AY262" s="226" t="s">
        <v>140</v>
      </c>
    </row>
    <row r="263" spans="2:65" s="10" customFormat="1" ht="29.85" customHeight="1">
      <c r="B263" s="177"/>
      <c r="C263" s="178"/>
      <c r="D263" s="179" t="s">
        <v>72</v>
      </c>
      <c r="E263" s="191" t="s">
        <v>176</v>
      </c>
      <c r="F263" s="191" t="s">
        <v>583</v>
      </c>
      <c r="G263" s="178"/>
      <c r="H263" s="178"/>
      <c r="I263" s="181"/>
      <c r="J263" s="192">
        <f>BK263</f>
        <v>0</v>
      </c>
      <c r="K263" s="178"/>
      <c r="L263" s="183"/>
      <c r="M263" s="184"/>
      <c r="N263" s="185"/>
      <c r="O263" s="185"/>
      <c r="P263" s="186">
        <f>SUM(P264:P310)</f>
        <v>0</v>
      </c>
      <c r="Q263" s="185"/>
      <c r="R263" s="186">
        <f>SUM(R264:R310)</f>
        <v>137.7632012</v>
      </c>
      <c r="S263" s="185"/>
      <c r="T263" s="187">
        <f>SUM(T264:T310)</f>
        <v>0</v>
      </c>
      <c r="AR263" s="188" t="s">
        <v>80</v>
      </c>
      <c r="AT263" s="189" t="s">
        <v>72</v>
      </c>
      <c r="AU263" s="189" t="s">
        <v>80</v>
      </c>
      <c r="AY263" s="188" t="s">
        <v>140</v>
      </c>
      <c r="BK263" s="190">
        <f>SUM(BK264:BK310)</f>
        <v>0</v>
      </c>
    </row>
    <row r="264" spans="2:65" s="1" customFormat="1" ht="25.5" customHeight="1">
      <c r="B264" s="41"/>
      <c r="C264" s="193" t="s">
        <v>460</v>
      </c>
      <c r="D264" s="193" t="s">
        <v>142</v>
      </c>
      <c r="E264" s="194" t="s">
        <v>1571</v>
      </c>
      <c r="F264" s="195" t="s">
        <v>1572</v>
      </c>
      <c r="G264" s="196" t="s">
        <v>145</v>
      </c>
      <c r="H264" s="197">
        <v>39.840000000000003</v>
      </c>
      <c r="I264" s="198"/>
      <c r="J264" s="199">
        <f>ROUND(I264*H264,2)</f>
        <v>0</v>
      </c>
      <c r="K264" s="195" t="s">
        <v>146</v>
      </c>
      <c r="L264" s="61"/>
      <c r="M264" s="200" t="s">
        <v>23</v>
      </c>
      <c r="N264" s="201" t="s">
        <v>44</v>
      </c>
      <c r="O264" s="42"/>
      <c r="P264" s="202">
        <f>O264*H264</f>
        <v>0</v>
      </c>
      <c r="Q264" s="202">
        <v>0</v>
      </c>
      <c r="R264" s="202">
        <f>Q264*H264</f>
        <v>0</v>
      </c>
      <c r="S264" s="202">
        <v>0</v>
      </c>
      <c r="T264" s="203">
        <f>S264*H264</f>
        <v>0</v>
      </c>
      <c r="AR264" s="24" t="s">
        <v>147</v>
      </c>
      <c r="AT264" s="24" t="s">
        <v>142</v>
      </c>
      <c r="AU264" s="24" t="s">
        <v>82</v>
      </c>
      <c r="AY264" s="24" t="s">
        <v>140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24" t="s">
        <v>80</v>
      </c>
      <c r="BK264" s="204">
        <f>ROUND(I264*H264,2)</f>
        <v>0</v>
      </c>
      <c r="BL264" s="24" t="s">
        <v>147</v>
      </c>
      <c r="BM264" s="24" t="s">
        <v>1573</v>
      </c>
    </row>
    <row r="265" spans="2:65" s="11" customFormat="1" ht="13.5">
      <c r="B265" s="205"/>
      <c r="C265" s="206"/>
      <c r="D265" s="207" t="s">
        <v>149</v>
      </c>
      <c r="E265" s="208" t="s">
        <v>23</v>
      </c>
      <c r="F265" s="209" t="s">
        <v>1574</v>
      </c>
      <c r="G265" s="206"/>
      <c r="H265" s="208" t="s">
        <v>23</v>
      </c>
      <c r="I265" s="210"/>
      <c r="J265" s="206"/>
      <c r="K265" s="206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149</v>
      </c>
      <c r="AU265" s="215" t="s">
        <v>82</v>
      </c>
      <c r="AV265" s="11" t="s">
        <v>80</v>
      </c>
      <c r="AW265" s="11" t="s">
        <v>36</v>
      </c>
      <c r="AX265" s="11" t="s">
        <v>73</v>
      </c>
      <c r="AY265" s="215" t="s">
        <v>140</v>
      </c>
    </row>
    <row r="266" spans="2:65" s="12" customFormat="1" ht="13.5">
      <c r="B266" s="216"/>
      <c r="C266" s="217"/>
      <c r="D266" s="207" t="s">
        <v>149</v>
      </c>
      <c r="E266" s="218" t="s">
        <v>23</v>
      </c>
      <c r="F266" s="219" t="s">
        <v>1491</v>
      </c>
      <c r="G266" s="217"/>
      <c r="H266" s="220">
        <v>16.399999999999999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149</v>
      </c>
      <c r="AU266" s="226" t="s">
        <v>82</v>
      </c>
      <c r="AV266" s="12" t="s">
        <v>82</v>
      </c>
      <c r="AW266" s="12" t="s">
        <v>36</v>
      </c>
      <c r="AX266" s="12" t="s">
        <v>73</v>
      </c>
      <c r="AY266" s="226" t="s">
        <v>140</v>
      </c>
    </row>
    <row r="267" spans="2:65" s="12" customFormat="1" ht="13.5">
      <c r="B267" s="216"/>
      <c r="C267" s="217"/>
      <c r="D267" s="207" t="s">
        <v>149</v>
      </c>
      <c r="E267" s="218" t="s">
        <v>23</v>
      </c>
      <c r="F267" s="219" t="s">
        <v>1469</v>
      </c>
      <c r="G267" s="217"/>
      <c r="H267" s="220">
        <v>16.88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149</v>
      </c>
      <c r="AU267" s="226" t="s">
        <v>82</v>
      </c>
      <c r="AV267" s="12" t="s">
        <v>82</v>
      </c>
      <c r="AW267" s="12" t="s">
        <v>36</v>
      </c>
      <c r="AX267" s="12" t="s">
        <v>73</v>
      </c>
      <c r="AY267" s="226" t="s">
        <v>140</v>
      </c>
    </row>
    <row r="268" spans="2:65" s="12" customFormat="1" ht="13.5">
      <c r="B268" s="216"/>
      <c r="C268" s="217"/>
      <c r="D268" s="207" t="s">
        <v>149</v>
      </c>
      <c r="E268" s="218" t="s">
        <v>23</v>
      </c>
      <c r="F268" s="219" t="s">
        <v>1464</v>
      </c>
      <c r="G268" s="217"/>
      <c r="H268" s="220">
        <v>5.76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149</v>
      </c>
      <c r="AU268" s="226" t="s">
        <v>82</v>
      </c>
      <c r="AV268" s="12" t="s">
        <v>82</v>
      </c>
      <c r="AW268" s="12" t="s">
        <v>36</v>
      </c>
      <c r="AX268" s="12" t="s">
        <v>73</v>
      </c>
      <c r="AY268" s="226" t="s">
        <v>140</v>
      </c>
    </row>
    <row r="269" spans="2:65" s="12" customFormat="1" ht="13.5">
      <c r="B269" s="216"/>
      <c r="C269" s="217"/>
      <c r="D269" s="207" t="s">
        <v>149</v>
      </c>
      <c r="E269" s="218" t="s">
        <v>23</v>
      </c>
      <c r="F269" s="219" t="s">
        <v>1489</v>
      </c>
      <c r="G269" s="217"/>
      <c r="H269" s="220">
        <v>0.8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149</v>
      </c>
      <c r="AU269" s="226" t="s">
        <v>82</v>
      </c>
      <c r="AV269" s="12" t="s">
        <v>82</v>
      </c>
      <c r="AW269" s="12" t="s">
        <v>36</v>
      </c>
      <c r="AX269" s="12" t="s">
        <v>73</v>
      </c>
      <c r="AY269" s="226" t="s">
        <v>140</v>
      </c>
    </row>
    <row r="270" spans="2:65" s="13" customFormat="1" ht="13.5">
      <c r="B270" s="227"/>
      <c r="C270" s="228"/>
      <c r="D270" s="207" t="s">
        <v>149</v>
      </c>
      <c r="E270" s="229" t="s">
        <v>23</v>
      </c>
      <c r="F270" s="230" t="s">
        <v>154</v>
      </c>
      <c r="G270" s="228"/>
      <c r="H270" s="231">
        <v>39.840000000000003</v>
      </c>
      <c r="I270" s="232"/>
      <c r="J270" s="228"/>
      <c r="K270" s="228"/>
      <c r="L270" s="233"/>
      <c r="M270" s="234"/>
      <c r="N270" s="235"/>
      <c r="O270" s="235"/>
      <c r="P270" s="235"/>
      <c r="Q270" s="235"/>
      <c r="R270" s="235"/>
      <c r="S270" s="235"/>
      <c r="T270" s="236"/>
      <c r="AT270" s="237" t="s">
        <v>149</v>
      </c>
      <c r="AU270" s="237" t="s">
        <v>82</v>
      </c>
      <c r="AV270" s="13" t="s">
        <v>147</v>
      </c>
      <c r="AW270" s="13" t="s">
        <v>36</v>
      </c>
      <c r="AX270" s="13" t="s">
        <v>80</v>
      </c>
      <c r="AY270" s="237" t="s">
        <v>140</v>
      </c>
    </row>
    <row r="271" spans="2:65" s="1" customFormat="1" ht="25.5" customHeight="1">
      <c r="B271" s="41"/>
      <c r="C271" s="193" t="s">
        <v>465</v>
      </c>
      <c r="D271" s="193" t="s">
        <v>142</v>
      </c>
      <c r="E271" s="194" t="s">
        <v>1309</v>
      </c>
      <c r="F271" s="195" t="s">
        <v>1310</v>
      </c>
      <c r="G271" s="196" t="s">
        <v>145</v>
      </c>
      <c r="H271" s="197">
        <v>8.24</v>
      </c>
      <c r="I271" s="198"/>
      <c r="J271" s="199">
        <f>ROUND(I271*H271,2)</f>
        <v>0</v>
      </c>
      <c r="K271" s="195" t="s">
        <v>146</v>
      </c>
      <c r="L271" s="61"/>
      <c r="M271" s="200" t="s">
        <v>23</v>
      </c>
      <c r="N271" s="201" t="s">
        <v>44</v>
      </c>
      <c r="O271" s="42"/>
      <c r="P271" s="202">
        <f>O271*H271</f>
        <v>0</v>
      </c>
      <c r="Q271" s="202">
        <v>0</v>
      </c>
      <c r="R271" s="202">
        <f>Q271*H271</f>
        <v>0</v>
      </c>
      <c r="S271" s="202">
        <v>0</v>
      </c>
      <c r="T271" s="203">
        <f>S271*H271</f>
        <v>0</v>
      </c>
      <c r="AR271" s="24" t="s">
        <v>147</v>
      </c>
      <c r="AT271" s="24" t="s">
        <v>142</v>
      </c>
      <c r="AU271" s="24" t="s">
        <v>82</v>
      </c>
      <c r="AY271" s="24" t="s">
        <v>140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24" t="s">
        <v>80</v>
      </c>
      <c r="BK271" s="204">
        <f>ROUND(I271*H271,2)</f>
        <v>0</v>
      </c>
      <c r="BL271" s="24" t="s">
        <v>147</v>
      </c>
      <c r="BM271" s="24" t="s">
        <v>1575</v>
      </c>
    </row>
    <row r="272" spans="2:65" s="11" customFormat="1" ht="13.5">
      <c r="B272" s="205"/>
      <c r="C272" s="206"/>
      <c r="D272" s="207" t="s">
        <v>149</v>
      </c>
      <c r="E272" s="208" t="s">
        <v>23</v>
      </c>
      <c r="F272" s="209" t="s">
        <v>1574</v>
      </c>
      <c r="G272" s="206"/>
      <c r="H272" s="208" t="s">
        <v>23</v>
      </c>
      <c r="I272" s="210"/>
      <c r="J272" s="206"/>
      <c r="K272" s="206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149</v>
      </c>
      <c r="AU272" s="215" t="s">
        <v>82</v>
      </c>
      <c r="AV272" s="11" t="s">
        <v>80</v>
      </c>
      <c r="AW272" s="11" t="s">
        <v>36</v>
      </c>
      <c r="AX272" s="11" t="s">
        <v>73</v>
      </c>
      <c r="AY272" s="215" t="s">
        <v>140</v>
      </c>
    </row>
    <row r="273" spans="2:65" s="11" customFormat="1" ht="13.5">
      <c r="B273" s="205"/>
      <c r="C273" s="206"/>
      <c r="D273" s="207" t="s">
        <v>149</v>
      </c>
      <c r="E273" s="208" t="s">
        <v>23</v>
      </c>
      <c r="F273" s="209" t="s">
        <v>1312</v>
      </c>
      <c r="G273" s="206"/>
      <c r="H273" s="208" t="s">
        <v>23</v>
      </c>
      <c r="I273" s="210"/>
      <c r="J273" s="206"/>
      <c r="K273" s="206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149</v>
      </c>
      <c r="AU273" s="215" t="s">
        <v>82</v>
      </c>
      <c r="AV273" s="11" t="s">
        <v>80</v>
      </c>
      <c r="AW273" s="11" t="s">
        <v>36</v>
      </c>
      <c r="AX273" s="11" t="s">
        <v>73</v>
      </c>
      <c r="AY273" s="215" t="s">
        <v>140</v>
      </c>
    </row>
    <row r="274" spans="2:65" s="12" customFormat="1" ht="13.5">
      <c r="B274" s="216"/>
      <c r="C274" s="217"/>
      <c r="D274" s="207" t="s">
        <v>149</v>
      </c>
      <c r="E274" s="218" t="s">
        <v>23</v>
      </c>
      <c r="F274" s="219" t="s">
        <v>1478</v>
      </c>
      <c r="G274" s="217"/>
      <c r="H274" s="220">
        <v>8.24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149</v>
      </c>
      <c r="AU274" s="226" t="s">
        <v>82</v>
      </c>
      <c r="AV274" s="12" t="s">
        <v>82</v>
      </c>
      <c r="AW274" s="12" t="s">
        <v>36</v>
      </c>
      <c r="AX274" s="12" t="s">
        <v>80</v>
      </c>
      <c r="AY274" s="226" t="s">
        <v>140</v>
      </c>
    </row>
    <row r="275" spans="2:65" s="1" customFormat="1" ht="38.25" customHeight="1">
      <c r="B275" s="41"/>
      <c r="C275" s="193" t="s">
        <v>470</v>
      </c>
      <c r="D275" s="193" t="s">
        <v>142</v>
      </c>
      <c r="E275" s="194" t="s">
        <v>585</v>
      </c>
      <c r="F275" s="195" t="s">
        <v>586</v>
      </c>
      <c r="G275" s="196" t="s">
        <v>145</v>
      </c>
      <c r="H275" s="197">
        <v>103.52</v>
      </c>
      <c r="I275" s="198"/>
      <c r="J275" s="199">
        <f>ROUND(I275*H275,2)</f>
        <v>0</v>
      </c>
      <c r="K275" s="195" t="s">
        <v>146</v>
      </c>
      <c r="L275" s="61"/>
      <c r="M275" s="200" t="s">
        <v>23</v>
      </c>
      <c r="N275" s="201" t="s">
        <v>44</v>
      </c>
      <c r="O275" s="42"/>
      <c r="P275" s="202">
        <f>O275*H275</f>
        <v>0</v>
      </c>
      <c r="Q275" s="202">
        <v>0</v>
      </c>
      <c r="R275" s="202">
        <f>Q275*H275</f>
        <v>0</v>
      </c>
      <c r="S275" s="202">
        <v>0</v>
      </c>
      <c r="T275" s="203">
        <f>S275*H275</f>
        <v>0</v>
      </c>
      <c r="AR275" s="24" t="s">
        <v>147</v>
      </c>
      <c r="AT275" s="24" t="s">
        <v>142</v>
      </c>
      <c r="AU275" s="24" t="s">
        <v>82</v>
      </c>
      <c r="AY275" s="24" t="s">
        <v>140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24" t="s">
        <v>80</v>
      </c>
      <c r="BK275" s="204">
        <f>ROUND(I275*H275,2)</f>
        <v>0</v>
      </c>
      <c r="BL275" s="24" t="s">
        <v>147</v>
      </c>
      <c r="BM275" s="24" t="s">
        <v>1576</v>
      </c>
    </row>
    <row r="276" spans="2:65" s="11" customFormat="1" ht="13.5">
      <c r="B276" s="205"/>
      <c r="C276" s="206"/>
      <c r="D276" s="207" t="s">
        <v>149</v>
      </c>
      <c r="E276" s="208" t="s">
        <v>23</v>
      </c>
      <c r="F276" s="209" t="s">
        <v>1116</v>
      </c>
      <c r="G276" s="206"/>
      <c r="H276" s="208" t="s">
        <v>23</v>
      </c>
      <c r="I276" s="210"/>
      <c r="J276" s="206"/>
      <c r="K276" s="206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149</v>
      </c>
      <c r="AU276" s="215" t="s">
        <v>82</v>
      </c>
      <c r="AV276" s="11" t="s">
        <v>80</v>
      </c>
      <c r="AW276" s="11" t="s">
        <v>36</v>
      </c>
      <c r="AX276" s="11" t="s">
        <v>73</v>
      </c>
      <c r="AY276" s="215" t="s">
        <v>140</v>
      </c>
    </row>
    <row r="277" spans="2:65" s="12" customFormat="1" ht="13.5">
      <c r="B277" s="216"/>
      <c r="C277" s="217"/>
      <c r="D277" s="207" t="s">
        <v>149</v>
      </c>
      <c r="E277" s="218" t="s">
        <v>23</v>
      </c>
      <c r="F277" s="219" t="s">
        <v>1479</v>
      </c>
      <c r="G277" s="217"/>
      <c r="H277" s="220">
        <v>103.52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149</v>
      </c>
      <c r="AU277" s="226" t="s">
        <v>82</v>
      </c>
      <c r="AV277" s="12" t="s">
        <v>82</v>
      </c>
      <c r="AW277" s="12" t="s">
        <v>36</v>
      </c>
      <c r="AX277" s="12" t="s">
        <v>73</v>
      </c>
      <c r="AY277" s="226" t="s">
        <v>140</v>
      </c>
    </row>
    <row r="278" spans="2:65" s="13" customFormat="1" ht="13.5">
      <c r="B278" s="227"/>
      <c r="C278" s="228"/>
      <c r="D278" s="207" t="s">
        <v>149</v>
      </c>
      <c r="E278" s="229" t="s">
        <v>23</v>
      </c>
      <c r="F278" s="230" t="s">
        <v>154</v>
      </c>
      <c r="G278" s="228"/>
      <c r="H278" s="231">
        <v>103.52</v>
      </c>
      <c r="I278" s="232"/>
      <c r="J278" s="228"/>
      <c r="K278" s="228"/>
      <c r="L278" s="233"/>
      <c r="M278" s="234"/>
      <c r="N278" s="235"/>
      <c r="O278" s="235"/>
      <c r="P278" s="235"/>
      <c r="Q278" s="235"/>
      <c r="R278" s="235"/>
      <c r="S278" s="235"/>
      <c r="T278" s="236"/>
      <c r="AT278" s="237" t="s">
        <v>149</v>
      </c>
      <c r="AU278" s="237" t="s">
        <v>82</v>
      </c>
      <c r="AV278" s="13" t="s">
        <v>147</v>
      </c>
      <c r="AW278" s="13" t="s">
        <v>36</v>
      </c>
      <c r="AX278" s="13" t="s">
        <v>80</v>
      </c>
      <c r="AY278" s="237" t="s">
        <v>140</v>
      </c>
    </row>
    <row r="279" spans="2:65" s="1" customFormat="1" ht="16.5" customHeight="1">
      <c r="B279" s="41"/>
      <c r="C279" s="193" t="s">
        <v>493</v>
      </c>
      <c r="D279" s="193" t="s">
        <v>142</v>
      </c>
      <c r="E279" s="194" t="s">
        <v>593</v>
      </c>
      <c r="F279" s="195" t="s">
        <v>594</v>
      </c>
      <c r="G279" s="196" t="s">
        <v>145</v>
      </c>
      <c r="H279" s="197">
        <v>150.80000000000001</v>
      </c>
      <c r="I279" s="198"/>
      <c r="J279" s="199">
        <f>ROUND(I279*H279,2)</f>
        <v>0</v>
      </c>
      <c r="K279" s="195" t="s">
        <v>146</v>
      </c>
      <c r="L279" s="61"/>
      <c r="M279" s="200" t="s">
        <v>23</v>
      </c>
      <c r="N279" s="201" t="s">
        <v>44</v>
      </c>
      <c r="O279" s="42"/>
      <c r="P279" s="202">
        <f>O279*H279</f>
        <v>0</v>
      </c>
      <c r="Q279" s="202">
        <v>0.51085999999999998</v>
      </c>
      <c r="R279" s="202">
        <f>Q279*H279</f>
        <v>77.037688000000003</v>
      </c>
      <c r="S279" s="202">
        <v>0</v>
      </c>
      <c r="T279" s="203">
        <f>S279*H279</f>
        <v>0</v>
      </c>
      <c r="AR279" s="24" t="s">
        <v>147</v>
      </c>
      <c r="AT279" s="24" t="s">
        <v>142</v>
      </c>
      <c r="AU279" s="24" t="s">
        <v>82</v>
      </c>
      <c r="AY279" s="24" t="s">
        <v>140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24" t="s">
        <v>80</v>
      </c>
      <c r="BK279" s="204">
        <f>ROUND(I279*H279,2)</f>
        <v>0</v>
      </c>
      <c r="BL279" s="24" t="s">
        <v>147</v>
      </c>
      <c r="BM279" s="24" t="s">
        <v>1577</v>
      </c>
    </row>
    <row r="280" spans="2:65" s="11" customFormat="1" ht="13.5">
      <c r="B280" s="205"/>
      <c r="C280" s="206"/>
      <c r="D280" s="207" t="s">
        <v>149</v>
      </c>
      <c r="E280" s="208" t="s">
        <v>23</v>
      </c>
      <c r="F280" s="209" t="s">
        <v>1116</v>
      </c>
      <c r="G280" s="206"/>
      <c r="H280" s="208" t="s">
        <v>23</v>
      </c>
      <c r="I280" s="210"/>
      <c r="J280" s="206"/>
      <c r="K280" s="206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149</v>
      </c>
      <c r="AU280" s="215" t="s">
        <v>82</v>
      </c>
      <c r="AV280" s="11" t="s">
        <v>80</v>
      </c>
      <c r="AW280" s="11" t="s">
        <v>36</v>
      </c>
      <c r="AX280" s="11" t="s">
        <v>73</v>
      </c>
      <c r="AY280" s="215" t="s">
        <v>140</v>
      </c>
    </row>
    <row r="281" spans="2:65" s="12" customFormat="1" ht="13.5">
      <c r="B281" s="216"/>
      <c r="C281" s="217"/>
      <c r="D281" s="207" t="s">
        <v>149</v>
      </c>
      <c r="E281" s="218" t="s">
        <v>23</v>
      </c>
      <c r="F281" s="219" t="s">
        <v>1473</v>
      </c>
      <c r="G281" s="217"/>
      <c r="H281" s="220">
        <v>47.28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149</v>
      </c>
      <c r="AU281" s="226" t="s">
        <v>82</v>
      </c>
      <c r="AV281" s="12" t="s">
        <v>82</v>
      </c>
      <c r="AW281" s="12" t="s">
        <v>36</v>
      </c>
      <c r="AX281" s="12" t="s">
        <v>73</v>
      </c>
      <c r="AY281" s="226" t="s">
        <v>140</v>
      </c>
    </row>
    <row r="282" spans="2:65" s="12" customFormat="1" ht="13.5">
      <c r="B282" s="216"/>
      <c r="C282" s="217"/>
      <c r="D282" s="207" t="s">
        <v>149</v>
      </c>
      <c r="E282" s="218" t="s">
        <v>23</v>
      </c>
      <c r="F282" s="219" t="s">
        <v>1479</v>
      </c>
      <c r="G282" s="217"/>
      <c r="H282" s="220">
        <v>103.52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149</v>
      </c>
      <c r="AU282" s="226" t="s">
        <v>82</v>
      </c>
      <c r="AV282" s="12" t="s">
        <v>82</v>
      </c>
      <c r="AW282" s="12" t="s">
        <v>36</v>
      </c>
      <c r="AX282" s="12" t="s">
        <v>73</v>
      </c>
      <c r="AY282" s="226" t="s">
        <v>140</v>
      </c>
    </row>
    <row r="283" spans="2:65" s="13" customFormat="1" ht="13.5">
      <c r="B283" s="227"/>
      <c r="C283" s="228"/>
      <c r="D283" s="207" t="s">
        <v>149</v>
      </c>
      <c r="E283" s="229" t="s">
        <v>23</v>
      </c>
      <c r="F283" s="230" t="s">
        <v>154</v>
      </c>
      <c r="G283" s="228"/>
      <c r="H283" s="231">
        <v>150.80000000000001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AT283" s="237" t="s">
        <v>149</v>
      </c>
      <c r="AU283" s="237" t="s">
        <v>82</v>
      </c>
      <c r="AV283" s="13" t="s">
        <v>147</v>
      </c>
      <c r="AW283" s="13" t="s">
        <v>36</v>
      </c>
      <c r="AX283" s="13" t="s">
        <v>80</v>
      </c>
      <c r="AY283" s="237" t="s">
        <v>140</v>
      </c>
    </row>
    <row r="284" spans="2:65" s="1" customFormat="1" ht="16.5" customHeight="1">
      <c r="B284" s="41"/>
      <c r="C284" s="193" t="s">
        <v>500</v>
      </c>
      <c r="D284" s="193" t="s">
        <v>142</v>
      </c>
      <c r="E284" s="194" t="s">
        <v>597</v>
      </c>
      <c r="F284" s="195" t="s">
        <v>598</v>
      </c>
      <c r="G284" s="196" t="s">
        <v>145</v>
      </c>
      <c r="H284" s="197">
        <v>339.3</v>
      </c>
      <c r="I284" s="198"/>
      <c r="J284" s="199">
        <f>ROUND(I284*H284,2)</f>
        <v>0</v>
      </c>
      <c r="K284" s="195" t="s">
        <v>146</v>
      </c>
      <c r="L284" s="61"/>
      <c r="M284" s="200" t="s">
        <v>23</v>
      </c>
      <c r="N284" s="201" t="s">
        <v>44</v>
      </c>
      <c r="O284" s="42"/>
      <c r="P284" s="202">
        <f>O284*H284</f>
        <v>0</v>
      </c>
      <c r="Q284" s="202">
        <v>0.12966</v>
      </c>
      <c r="R284" s="202">
        <f>Q284*H284</f>
        <v>43.993637999999997</v>
      </c>
      <c r="S284" s="202">
        <v>0</v>
      </c>
      <c r="T284" s="203">
        <f>S284*H284</f>
        <v>0</v>
      </c>
      <c r="AR284" s="24" t="s">
        <v>147</v>
      </c>
      <c r="AT284" s="24" t="s">
        <v>142</v>
      </c>
      <c r="AU284" s="24" t="s">
        <v>82</v>
      </c>
      <c r="AY284" s="24" t="s">
        <v>140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24" t="s">
        <v>80</v>
      </c>
      <c r="BK284" s="204">
        <f>ROUND(I284*H284,2)</f>
        <v>0</v>
      </c>
      <c r="BL284" s="24" t="s">
        <v>147</v>
      </c>
      <c r="BM284" s="24" t="s">
        <v>1578</v>
      </c>
    </row>
    <row r="285" spans="2:65" s="11" customFormat="1" ht="13.5">
      <c r="B285" s="205"/>
      <c r="C285" s="206"/>
      <c r="D285" s="207" t="s">
        <v>149</v>
      </c>
      <c r="E285" s="208" t="s">
        <v>23</v>
      </c>
      <c r="F285" s="209" t="s">
        <v>1116</v>
      </c>
      <c r="G285" s="206"/>
      <c r="H285" s="208" t="s">
        <v>23</v>
      </c>
      <c r="I285" s="210"/>
      <c r="J285" s="206"/>
      <c r="K285" s="206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149</v>
      </c>
      <c r="AU285" s="215" t="s">
        <v>82</v>
      </c>
      <c r="AV285" s="11" t="s">
        <v>80</v>
      </c>
      <c r="AW285" s="11" t="s">
        <v>36</v>
      </c>
      <c r="AX285" s="11" t="s">
        <v>73</v>
      </c>
      <c r="AY285" s="215" t="s">
        <v>140</v>
      </c>
    </row>
    <row r="286" spans="2:65" s="12" customFormat="1" ht="13.5">
      <c r="B286" s="216"/>
      <c r="C286" s="217"/>
      <c r="D286" s="207" t="s">
        <v>149</v>
      </c>
      <c r="E286" s="218" t="s">
        <v>23</v>
      </c>
      <c r="F286" s="219" t="s">
        <v>1579</v>
      </c>
      <c r="G286" s="217"/>
      <c r="H286" s="220">
        <v>106.38</v>
      </c>
      <c r="I286" s="221"/>
      <c r="J286" s="217"/>
      <c r="K286" s="217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149</v>
      </c>
      <c r="AU286" s="226" t="s">
        <v>82</v>
      </c>
      <c r="AV286" s="12" t="s">
        <v>82</v>
      </c>
      <c r="AW286" s="12" t="s">
        <v>36</v>
      </c>
      <c r="AX286" s="12" t="s">
        <v>73</v>
      </c>
      <c r="AY286" s="226" t="s">
        <v>140</v>
      </c>
    </row>
    <row r="287" spans="2:65" s="12" customFormat="1" ht="13.5">
      <c r="B287" s="216"/>
      <c r="C287" s="217"/>
      <c r="D287" s="207" t="s">
        <v>149</v>
      </c>
      <c r="E287" s="218" t="s">
        <v>23</v>
      </c>
      <c r="F287" s="219" t="s">
        <v>1580</v>
      </c>
      <c r="G287" s="217"/>
      <c r="H287" s="220">
        <v>232.92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149</v>
      </c>
      <c r="AU287" s="226" t="s">
        <v>82</v>
      </c>
      <c r="AV287" s="12" t="s">
        <v>82</v>
      </c>
      <c r="AW287" s="12" t="s">
        <v>36</v>
      </c>
      <c r="AX287" s="12" t="s">
        <v>73</v>
      </c>
      <c r="AY287" s="226" t="s">
        <v>140</v>
      </c>
    </row>
    <row r="288" spans="2:65" s="13" customFormat="1" ht="13.5">
      <c r="B288" s="227"/>
      <c r="C288" s="228"/>
      <c r="D288" s="207" t="s">
        <v>149</v>
      </c>
      <c r="E288" s="229" t="s">
        <v>23</v>
      </c>
      <c r="F288" s="230" t="s">
        <v>154</v>
      </c>
      <c r="G288" s="228"/>
      <c r="H288" s="231">
        <v>339.3</v>
      </c>
      <c r="I288" s="232"/>
      <c r="J288" s="228"/>
      <c r="K288" s="228"/>
      <c r="L288" s="233"/>
      <c r="M288" s="234"/>
      <c r="N288" s="235"/>
      <c r="O288" s="235"/>
      <c r="P288" s="235"/>
      <c r="Q288" s="235"/>
      <c r="R288" s="235"/>
      <c r="S288" s="235"/>
      <c r="T288" s="236"/>
      <c r="AT288" s="237" t="s">
        <v>149</v>
      </c>
      <c r="AU288" s="237" t="s">
        <v>82</v>
      </c>
      <c r="AV288" s="13" t="s">
        <v>147</v>
      </c>
      <c r="AW288" s="13" t="s">
        <v>36</v>
      </c>
      <c r="AX288" s="13" t="s">
        <v>80</v>
      </c>
      <c r="AY288" s="237" t="s">
        <v>140</v>
      </c>
    </row>
    <row r="289" spans="2:65" s="1" customFormat="1" ht="25.5" customHeight="1">
      <c r="B289" s="41"/>
      <c r="C289" s="193" t="s">
        <v>521</v>
      </c>
      <c r="D289" s="193" t="s">
        <v>142</v>
      </c>
      <c r="E289" s="194" t="s">
        <v>606</v>
      </c>
      <c r="F289" s="195" t="s">
        <v>607</v>
      </c>
      <c r="G289" s="196" t="s">
        <v>145</v>
      </c>
      <c r="H289" s="197">
        <v>47.28</v>
      </c>
      <c r="I289" s="198"/>
      <c r="J289" s="199">
        <f>ROUND(I289*H289,2)</f>
        <v>0</v>
      </c>
      <c r="K289" s="195" t="s">
        <v>146</v>
      </c>
      <c r="L289" s="61"/>
      <c r="M289" s="200" t="s">
        <v>23</v>
      </c>
      <c r="N289" s="201" t="s">
        <v>44</v>
      </c>
      <c r="O289" s="42"/>
      <c r="P289" s="202">
        <f>O289*H289</f>
        <v>0</v>
      </c>
      <c r="Q289" s="202">
        <v>0</v>
      </c>
      <c r="R289" s="202">
        <f>Q289*H289</f>
        <v>0</v>
      </c>
      <c r="S289" s="202">
        <v>0</v>
      </c>
      <c r="T289" s="203">
        <f>S289*H289</f>
        <v>0</v>
      </c>
      <c r="AR289" s="24" t="s">
        <v>147</v>
      </c>
      <c r="AT289" s="24" t="s">
        <v>142</v>
      </c>
      <c r="AU289" s="24" t="s">
        <v>82</v>
      </c>
      <c r="AY289" s="24" t="s">
        <v>140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24" t="s">
        <v>80</v>
      </c>
      <c r="BK289" s="204">
        <f>ROUND(I289*H289,2)</f>
        <v>0</v>
      </c>
      <c r="BL289" s="24" t="s">
        <v>147</v>
      </c>
      <c r="BM289" s="24" t="s">
        <v>1581</v>
      </c>
    </row>
    <row r="290" spans="2:65" s="11" customFormat="1" ht="13.5">
      <c r="B290" s="205"/>
      <c r="C290" s="206"/>
      <c r="D290" s="207" t="s">
        <v>149</v>
      </c>
      <c r="E290" s="208" t="s">
        <v>23</v>
      </c>
      <c r="F290" s="209" t="s">
        <v>1116</v>
      </c>
      <c r="G290" s="206"/>
      <c r="H290" s="208" t="s">
        <v>23</v>
      </c>
      <c r="I290" s="210"/>
      <c r="J290" s="206"/>
      <c r="K290" s="206"/>
      <c r="L290" s="211"/>
      <c r="M290" s="212"/>
      <c r="N290" s="213"/>
      <c r="O290" s="213"/>
      <c r="P290" s="213"/>
      <c r="Q290" s="213"/>
      <c r="R290" s="213"/>
      <c r="S290" s="213"/>
      <c r="T290" s="214"/>
      <c r="AT290" s="215" t="s">
        <v>149</v>
      </c>
      <c r="AU290" s="215" t="s">
        <v>82</v>
      </c>
      <c r="AV290" s="11" t="s">
        <v>80</v>
      </c>
      <c r="AW290" s="11" t="s">
        <v>36</v>
      </c>
      <c r="AX290" s="11" t="s">
        <v>73</v>
      </c>
      <c r="AY290" s="215" t="s">
        <v>140</v>
      </c>
    </row>
    <row r="291" spans="2:65" s="12" customFormat="1" ht="13.5">
      <c r="B291" s="216"/>
      <c r="C291" s="217"/>
      <c r="D291" s="207" t="s">
        <v>149</v>
      </c>
      <c r="E291" s="218" t="s">
        <v>23</v>
      </c>
      <c r="F291" s="219" t="s">
        <v>1473</v>
      </c>
      <c r="G291" s="217"/>
      <c r="H291" s="220">
        <v>47.28</v>
      </c>
      <c r="I291" s="221"/>
      <c r="J291" s="217"/>
      <c r="K291" s="217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149</v>
      </c>
      <c r="AU291" s="226" t="s">
        <v>82</v>
      </c>
      <c r="AV291" s="12" t="s">
        <v>82</v>
      </c>
      <c r="AW291" s="12" t="s">
        <v>36</v>
      </c>
      <c r="AX291" s="12" t="s">
        <v>73</v>
      </c>
      <c r="AY291" s="226" t="s">
        <v>140</v>
      </c>
    </row>
    <row r="292" spans="2:65" s="13" customFormat="1" ht="13.5">
      <c r="B292" s="227"/>
      <c r="C292" s="228"/>
      <c r="D292" s="207" t="s">
        <v>149</v>
      </c>
      <c r="E292" s="229" t="s">
        <v>23</v>
      </c>
      <c r="F292" s="230" t="s">
        <v>154</v>
      </c>
      <c r="G292" s="228"/>
      <c r="H292" s="231">
        <v>47.28</v>
      </c>
      <c r="I292" s="232"/>
      <c r="J292" s="228"/>
      <c r="K292" s="228"/>
      <c r="L292" s="233"/>
      <c r="M292" s="234"/>
      <c r="N292" s="235"/>
      <c r="O292" s="235"/>
      <c r="P292" s="235"/>
      <c r="Q292" s="235"/>
      <c r="R292" s="235"/>
      <c r="S292" s="235"/>
      <c r="T292" s="236"/>
      <c r="AT292" s="237" t="s">
        <v>149</v>
      </c>
      <c r="AU292" s="237" t="s">
        <v>82</v>
      </c>
      <c r="AV292" s="13" t="s">
        <v>147</v>
      </c>
      <c r="AW292" s="13" t="s">
        <v>36</v>
      </c>
      <c r="AX292" s="13" t="s">
        <v>80</v>
      </c>
      <c r="AY292" s="237" t="s">
        <v>140</v>
      </c>
    </row>
    <row r="293" spans="2:65" s="1" customFormat="1" ht="51" customHeight="1">
      <c r="B293" s="41"/>
      <c r="C293" s="193" t="s">
        <v>526</v>
      </c>
      <c r="D293" s="193" t="s">
        <v>142</v>
      </c>
      <c r="E293" s="194" t="s">
        <v>1582</v>
      </c>
      <c r="F293" s="195" t="s">
        <v>1583</v>
      </c>
      <c r="G293" s="196" t="s">
        <v>145</v>
      </c>
      <c r="H293" s="197">
        <v>22.64</v>
      </c>
      <c r="I293" s="198"/>
      <c r="J293" s="199">
        <f>ROUND(I293*H293,2)</f>
        <v>0</v>
      </c>
      <c r="K293" s="195" t="s">
        <v>146</v>
      </c>
      <c r="L293" s="61"/>
      <c r="M293" s="200" t="s">
        <v>23</v>
      </c>
      <c r="N293" s="201" t="s">
        <v>44</v>
      </c>
      <c r="O293" s="42"/>
      <c r="P293" s="202">
        <f>O293*H293</f>
        <v>0</v>
      </c>
      <c r="Q293" s="202">
        <v>8.5650000000000004E-2</v>
      </c>
      <c r="R293" s="202">
        <f>Q293*H293</f>
        <v>1.9391160000000001</v>
      </c>
      <c r="S293" s="202">
        <v>0</v>
      </c>
      <c r="T293" s="203">
        <f>S293*H293</f>
        <v>0</v>
      </c>
      <c r="AR293" s="24" t="s">
        <v>147</v>
      </c>
      <c r="AT293" s="24" t="s">
        <v>142</v>
      </c>
      <c r="AU293" s="24" t="s">
        <v>82</v>
      </c>
      <c r="AY293" s="24" t="s">
        <v>140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24" t="s">
        <v>80</v>
      </c>
      <c r="BK293" s="204">
        <f>ROUND(I293*H293,2)</f>
        <v>0</v>
      </c>
      <c r="BL293" s="24" t="s">
        <v>147</v>
      </c>
      <c r="BM293" s="24" t="s">
        <v>1584</v>
      </c>
    </row>
    <row r="294" spans="2:65" s="11" customFormat="1" ht="13.5">
      <c r="B294" s="205"/>
      <c r="C294" s="206"/>
      <c r="D294" s="207" t="s">
        <v>149</v>
      </c>
      <c r="E294" s="208" t="s">
        <v>23</v>
      </c>
      <c r="F294" s="209" t="s">
        <v>1574</v>
      </c>
      <c r="G294" s="206"/>
      <c r="H294" s="208" t="s">
        <v>23</v>
      </c>
      <c r="I294" s="210"/>
      <c r="J294" s="206"/>
      <c r="K294" s="206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149</v>
      </c>
      <c r="AU294" s="215" t="s">
        <v>82</v>
      </c>
      <c r="AV294" s="11" t="s">
        <v>80</v>
      </c>
      <c r="AW294" s="11" t="s">
        <v>36</v>
      </c>
      <c r="AX294" s="11" t="s">
        <v>73</v>
      </c>
      <c r="AY294" s="215" t="s">
        <v>140</v>
      </c>
    </row>
    <row r="295" spans="2:65" s="11" customFormat="1" ht="13.5">
      <c r="B295" s="205"/>
      <c r="C295" s="206"/>
      <c r="D295" s="207" t="s">
        <v>149</v>
      </c>
      <c r="E295" s="208" t="s">
        <v>23</v>
      </c>
      <c r="F295" s="209" t="s">
        <v>1486</v>
      </c>
      <c r="G295" s="206"/>
      <c r="H295" s="208" t="s">
        <v>23</v>
      </c>
      <c r="I295" s="210"/>
      <c r="J295" s="206"/>
      <c r="K295" s="206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149</v>
      </c>
      <c r="AU295" s="215" t="s">
        <v>82</v>
      </c>
      <c r="AV295" s="11" t="s">
        <v>80</v>
      </c>
      <c r="AW295" s="11" t="s">
        <v>36</v>
      </c>
      <c r="AX295" s="11" t="s">
        <v>73</v>
      </c>
      <c r="AY295" s="215" t="s">
        <v>140</v>
      </c>
    </row>
    <row r="296" spans="2:65" s="12" customFormat="1" ht="13.5">
      <c r="B296" s="216"/>
      <c r="C296" s="217"/>
      <c r="D296" s="207" t="s">
        <v>149</v>
      </c>
      <c r="E296" s="218" t="s">
        <v>23</v>
      </c>
      <c r="F296" s="219" t="s">
        <v>1469</v>
      </c>
      <c r="G296" s="217"/>
      <c r="H296" s="220">
        <v>16.88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149</v>
      </c>
      <c r="AU296" s="226" t="s">
        <v>82</v>
      </c>
      <c r="AV296" s="12" t="s">
        <v>82</v>
      </c>
      <c r="AW296" s="12" t="s">
        <v>36</v>
      </c>
      <c r="AX296" s="12" t="s">
        <v>73</v>
      </c>
      <c r="AY296" s="226" t="s">
        <v>140</v>
      </c>
    </row>
    <row r="297" spans="2:65" s="11" customFormat="1" ht="13.5">
      <c r="B297" s="205"/>
      <c r="C297" s="206"/>
      <c r="D297" s="207" t="s">
        <v>149</v>
      </c>
      <c r="E297" s="208" t="s">
        <v>23</v>
      </c>
      <c r="F297" s="209" t="s">
        <v>1487</v>
      </c>
      <c r="G297" s="206"/>
      <c r="H297" s="208" t="s">
        <v>23</v>
      </c>
      <c r="I297" s="210"/>
      <c r="J297" s="206"/>
      <c r="K297" s="206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149</v>
      </c>
      <c r="AU297" s="215" t="s">
        <v>82</v>
      </c>
      <c r="AV297" s="11" t="s">
        <v>80</v>
      </c>
      <c r="AW297" s="11" t="s">
        <v>36</v>
      </c>
      <c r="AX297" s="11" t="s">
        <v>73</v>
      </c>
      <c r="AY297" s="215" t="s">
        <v>140</v>
      </c>
    </row>
    <row r="298" spans="2:65" s="12" customFormat="1" ht="13.5">
      <c r="B298" s="216"/>
      <c r="C298" s="217"/>
      <c r="D298" s="207" t="s">
        <v>149</v>
      </c>
      <c r="E298" s="218" t="s">
        <v>23</v>
      </c>
      <c r="F298" s="219" t="s">
        <v>1464</v>
      </c>
      <c r="G298" s="217"/>
      <c r="H298" s="220">
        <v>5.76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149</v>
      </c>
      <c r="AU298" s="226" t="s">
        <v>82</v>
      </c>
      <c r="AV298" s="12" t="s">
        <v>82</v>
      </c>
      <c r="AW298" s="12" t="s">
        <v>36</v>
      </c>
      <c r="AX298" s="12" t="s">
        <v>73</v>
      </c>
      <c r="AY298" s="226" t="s">
        <v>140</v>
      </c>
    </row>
    <row r="299" spans="2:65" s="13" customFormat="1" ht="13.5">
      <c r="B299" s="227"/>
      <c r="C299" s="228"/>
      <c r="D299" s="207" t="s">
        <v>149</v>
      </c>
      <c r="E299" s="229" t="s">
        <v>23</v>
      </c>
      <c r="F299" s="230" t="s">
        <v>154</v>
      </c>
      <c r="G299" s="228"/>
      <c r="H299" s="231">
        <v>22.64</v>
      </c>
      <c r="I299" s="232"/>
      <c r="J299" s="228"/>
      <c r="K299" s="228"/>
      <c r="L299" s="233"/>
      <c r="M299" s="234"/>
      <c r="N299" s="235"/>
      <c r="O299" s="235"/>
      <c r="P299" s="235"/>
      <c r="Q299" s="235"/>
      <c r="R299" s="235"/>
      <c r="S299" s="235"/>
      <c r="T299" s="236"/>
      <c r="AT299" s="237" t="s">
        <v>149</v>
      </c>
      <c r="AU299" s="237" t="s">
        <v>82</v>
      </c>
      <c r="AV299" s="13" t="s">
        <v>147</v>
      </c>
      <c r="AW299" s="13" t="s">
        <v>36</v>
      </c>
      <c r="AX299" s="13" t="s">
        <v>80</v>
      </c>
      <c r="AY299" s="237" t="s">
        <v>140</v>
      </c>
    </row>
    <row r="300" spans="2:65" s="1" customFormat="1" ht="16.5" customHeight="1">
      <c r="B300" s="41"/>
      <c r="C300" s="238" t="s">
        <v>534</v>
      </c>
      <c r="D300" s="238" t="s">
        <v>494</v>
      </c>
      <c r="E300" s="239" t="s">
        <v>1585</v>
      </c>
      <c r="F300" s="240" t="s">
        <v>1586</v>
      </c>
      <c r="G300" s="241" t="s">
        <v>145</v>
      </c>
      <c r="H300" s="242">
        <v>5.0640000000000001</v>
      </c>
      <c r="I300" s="243"/>
      <c r="J300" s="244">
        <f>ROUND(I300*H300,2)</f>
        <v>0</v>
      </c>
      <c r="K300" s="240" t="s">
        <v>146</v>
      </c>
      <c r="L300" s="245"/>
      <c r="M300" s="246" t="s">
        <v>23</v>
      </c>
      <c r="N300" s="247" t="s">
        <v>44</v>
      </c>
      <c r="O300" s="42"/>
      <c r="P300" s="202">
        <f>O300*H300</f>
        <v>0</v>
      </c>
      <c r="Q300" s="202">
        <v>0.18</v>
      </c>
      <c r="R300" s="202">
        <f>Q300*H300</f>
        <v>0.91152</v>
      </c>
      <c r="S300" s="202">
        <v>0</v>
      </c>
      <c r="T300" s="203">
        <f>S300*H300</f>
        <v>0</v>
      </c>
      <c r="AR300" s="24" t="s">
        <v>191</v>
      </c>
      <c r="AT300" s="24" t="s">
        <v>494</v>
      </c>
      <c r="AU300" s="24" t="s">
        <v>82</v>
      </c>
      <c r="AY300" s="24" t="s">
        <v>140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24" t="s">
        <v>80</v>
      </c>
      <c r="BK300" s="204">
        <f>ROUND(I300*H300,2)</f>
        <v>0</v>
      </c>
      <c r="BL300" s="24" t="s">
        <v>147</v>
      </c>
      <c r="BM300" s="24" t="s">
        <v>1587</v>
      </c>
    </row>
    <row r="301" spans="2:65" s="1" customFormat="1" ht="27">
      <c r="B301" s="41"/>
      <c r="C301" s="63"/>
      <c r="D301" s="207" t="s">
        <v>549</v>
      </c>
      <c r="E301" s="63"/>
      <c r="F301" s="248" t="s">
        <v>1588</v>
      </c>
      <c r="G301" s="63"/>
      <c r="H301" s="63"/>
      <c r="I301" s="164"/>
      <c r="J301" s="63"/>
      <c r="K301" s="63"/>
      <c r="L301" s="61"/>
      <c r="M301" s="249"/>
      <c r="N301" s="42"/>
      <c r="O301" s="42"/>
      <c r="P301" s="42"/>
      <c r="Q301" s="42"/>
      <c r="R301" s="42"/>
      <c r="S301" s="42"/>
      <c r="T301" s="78"/>
      <c r="AT301" s="24" t="s">
        <v>549</v>
      </c>
      <c r="AU301" s="24" t="s">
        <v>82</v>
      </c>
    </row>
    <row r="302" spans="2:65" s="11" customFormat="1" ht="13.5">
      <c r="B302" s="205"/>
      <c r="C302" s="206"/>
      <c r="D302" s="207" t="s">
        <v>149</v>
      </c>
      <c r="E302" s="208" t="s">
        <v>23</v>
      </c>
      <c r="F302" s="209" t="s">
        <v>1589</v>
      </c>
      <c r="G302" s="206"/>
      <c r="H302" s="208" t="s">
        <v>23</v>
      </c>
      <c r="I302" s="210"/>
      <c r="J302" s="206"/>
      <c r="K302" s="206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149</v>
      </c>
      <c r="AU302" s="215" t="s">
        <v>82</v>
      </c>
      <c r="AV302" s="11" t="s">
        <v>80</v>
      </c>
      <c r="AW302" s="11" t="s">
        <v>36</v>
      </c>
      <c r="AX302" s="11" t="s">
        <v>73</v>
      </c>
      <c r="AY302" s="215" t="s">
        <v>140</v>
      </c>
    </row>
    <row r="303" spans="2:65" s="12" customFormat="1" ht="13.5">
      <c r="B303" s="216"/>
      <c r="C303" s="217"/>
      <c r="D303" s="207" t="s">
        <v>149</v>
      </c>
      <c r="E303" s="218" t="s">
        <v>23</v>
      </c>
      <c r="F303" s="219" t="s">
        <v>1590</v>
      </c>
      <c r="G303" s="217"/>
      <c r="H303" s="220">
        <v>5.0640000000000001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149</v>
      </c>
      <c r="AU303" s="226" t="s">
        <v>82</v>
      </c>
      <c r="AV303" s="12" t="s">
        <v>82</v>
      </c>
      <c r="AW303" s="12" t="s">
        <v>36</v>
      </c>
      <c r="AX303" s="12" t="s">
        <v>80</v>
      </c>
      <c r="AY303" s="226" t="s">
        <v>140</v>
      </c>
    </row>
    <row r="304" spans="2:65" s="1" customFormat="1" ht="16.5" customHeight="1">
      <c r="B304" s="41"/>
      <c r="C304" s="238" t="s">
        <v>540</v>
      </c>
      <c r="D304" s="238" t="s">
        <v>494</v>
      </c>
      <c r="E304" s="239" t="s">
        <v>1591</v>
      </c>
      <c r="F304" s="240" t="s">
        <v>1592</v>
      </c>
      <c r="G304" s="241" t="s">
        <v>145</v>
      </c>
      <c r="H304" s="242">
        <v>1.728</v>
      </c>
      <c r="I304" s="243"/>
      <c r="J304" s="244">
        <f>ROUND(I304*H304,2)</f>
        <v>0</v>
      </c>
      <c r="K304" s="240" t="s">
        <v>146</v>
      </c>
      <c r="L304" s="245"/>
      <c r="M304" s="246" t="s">
        <v>23</v>
      </c>
      <c r="N304" s="247" t="s">
        <v>44</v>
      </c>
      <c r="O304" s="42"/>
      <c r="P304" s="202">
        <f>O304*H304</f>
        <v>0</v>
      </c>
      <c r="Q304" s="202">
        <v>0.16900000000000001</v>
      </c>
      <c r="R304" s="202">
        <f>Q304*H304</f>
        <v>0.29203200000000001</v>
      </c>
      <c r="S304" s="202">
        <v>0</v>
      </c>
      <c r="T304" s="203">
        <f>S304*H304</f>
        <v>0</v>
      </c>
      <c r="AR304" s="24" t="s">
        <v>191</v>
      </c>
      <c r="AT304" s="24" t="s">
        <v>494</v>
      </c>
      <c r="AU304" s="24" t="s">
        <v>82</v>
      </c>
      <c r="AY304" s="24" t="s">
        <v>140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24" t="s">
        <v>80</v>
      </c>
      <c r="BK304" s="204">
        <f>ROUND(I304*H304,2)</f>
        <v>0</v>
      </c>
      <c r="BL304" s="24" t="s">
        <v>147</v>
      </c>
      <c r="BM304" s="24" t="s">
        <v>1593</v>
      </c>
    </row>
    <row r="305" spans="2:65" s="11" customFormat="1" ht="13.5">
      <c r="B305" s="205"/>
      <c r="C305" s="206"/>
      <c r="D305" s="207" t="s">
        <v>149</v>
      </c>
      <c r="E305" s="208" t="s">
        <v>23</v>
      </c>
      <c r="F305" s="209" t="s">
        <v>1594</v>
      </c>
      <c r="G305" s="206"/>
      <c r="H305" s="208" t="s">
        <v>23</v>
      </c>
      <c r="I305" s="210"/>
      <c r="J305" s="206"/>
      <c r="K305" s="206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149</v>
      </c>
      <c r="AU305" s="215" t="s">
        <v>82</v>
      </c>
      <c r="AV305" s="11" t="s">
        <v>80</v>
      </c>
      <c r="AW305" s="11" t="s">
        <v>36</v>
      </c>
      <c r="AX305" s="11" t="s">
        <v>73</v>
      </c>
      <c r="AY305" s="215" t="s">
        <v>140</v>
      </c>
    </row>
    <row r="306" spans="2:65" s="12" customFormat="1" ht="13.5">
      <c r="B306" s="216"/>
      <c r="C306" s="217"/>
      <c r="D306" s="207" t="s">
        <v>149</v>
      </c>
      <c r="E306" s="218" t="s">
        <v>23</v>
      </c>
      <c r="F306" s="219" t="s">
        <v>1595</v>
      </c>
      <c r="G306" s="217"/>
      <c r="H306" s="220">
        <v>1.728</v>
      </c>
      <c r="I306" s="221"/>
      <c r="J306" s="217"/>
      <c r="K306" s="217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149</v>
      </c>
      <c r="AU306" s="226" t="s">
        <v>82</v>
      </c>
      <c r="AV306" s="12" t="s">
        <v>82</v>
      </c>
      <c r="AW306" s="12" t="s">
        <v>36</v>
      </c>
      <c r="AX306" s="12" t="s">
        <v>80</v>
      </c>
      <c r="AY306" s="226" t="s">
        <v>140</v>
      </c>
    </row>
    <row r="307" spans="2:65" s="1" customFormat="1" ht="16.5" customHeight="1">
      <c r="B307" s="41"/>
      <c r="C307" s="193" t="s">
        <v>545</v>
      </c>
      <c r="D307" s="193" t="s">
        <v>142</v>
      </c>
      <c r="E307" s="194" t="s">
        <v>1596</v>
      </c>
      <c r="F307" s="195" t="s">
        <v>1597</v>
      </c>
      <c r="G307" s="196" t="s">
        <v>145</v>
      </c>
      <c r="H307" s="197">
        <v>22.64</v>
      </c>
      <c r="I307" s="198"/>
      <c r="J307" s="199">
        <f>ROUND(I307*H307,2)</f>
        <v>0</v>
      </c>
      <c r="K307" s="195" t="s">
        <v>23</v>
      </c>
      <c r="L307" s="61"/>
      <c r="M307" s="200" t="s">
        <v>23</v>
      </c>
      <c r="N307" s="201" t="s">
        <v>44</v>
      </c>
      <c r="O307" s="42"/>
      <c r="P307" s="202">
        <f>O307*H307</f>
        <v>0</v>
      </c>
      <c r="Q307" s="202">
        <v>0.60023000000000004</v>
      </c>
      <c r="R307" s="202">
        <f>Q307*H307</f>
        <v>13.589207200000001</v>
      </c>
      <c r="S307" s="202">
        <v>0</v>
      </c>
      <c r="T307" s="203">
        <f>S307*H307</f>
        <v>0</v>
      </c>
      <c r="AR307" s="24" t="s">
        <v>147</v>
      </c>
      <c r="AT307" s="24" t="s">
        <v>142</v>
      </c>
      <c r="AU307" s="24" t="s">
        <v>82</v>
      </c>
      <c r="AY307" s="24" t="s">
        <v>140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24" t="s">
        <v>80</v>
      </c>
      <c r="BK307" s="204">
        <f>ROUND(I307*H307,2)</f>
        <v>0</v>
      </c>
      <c r="BL307" s="24" t="s">
        <v>147</v>
      </c>
      <c r="BM307" s="24" t="s">
        <v>1598</v>
      </c>
    </row>
    <row r="308" spans="2:65" s="12" customFormat="1" ht="13.5">
      <c r="B308" s="216"/>
      <c r="C308" s="217"/>
      <c r="D308" s="207" t="s">
        <v>149</v>
      </c>
      <c r="E308" s="218" t="s">
        <v>23</v>
      </c>
      <c r="F308" s="219" t="s">
        <v>1469</v>
      </c>
      <c r="G308" s="217"/>
      <c r="H308" s="220">
        <v>16.88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149</v>
      </c>
      <c r="AU308" s="226" t="s">
        <v>82</v>
      </c>
      <c r="AV308" s="12" t="s">
        <v>82</v>
      </c>
      <c r="AW308" s="12" t="s">
        <v>36</v>
      </c>
      <c r="AX308" s="12" t="s">
        <v>73</v>
      </c>
      <c r="AY308" s="226" t="s">
        <v>140</v>
      </c>
    </row>
    <row r="309" spans="2:65" s="12" customFormat="1" ht="13.5">
      <c r="B309" s="216"/>
      <c r="C309" s="217"/>
      <c r="D309" s="207" t="s">
        <v>149</v>
      </c>
      <c r="E309" s="218" t="s">
        <v>23</v>
      </c>
      <c r="F309" s="219" t="s">
        <v>1464</v>
      </c>
      <c r="G309" s="217"/>
      <c r="H309" s="220">
        <v>5.76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149</v>
      </c>
      <c r="AU309" s="226" t="s">
        <v>82</v>
      </c>
      <c r="AV309" s="12" t="s">
        <v>82</v>
      </c>
      <c r="AW309" s="12" t="s">
        <v>36</v>
      </c>
      <c r="AX309" s="12" t="s">
        <v>73</v>
      </c>
      <c r="AY309" s="226" t="s">
        <v>140</v>
      </c>
    </row>
    <row r="310" spans="2:65" s="13" customFormat="1" ht="13.5">
      <c r="B310" s="227"/>
      <c r="C310" s="228"/>
      <c r="D310" s="207" t="s">
        <v>149</v>
      </c>
      <c r="E310" s="229" t="s">
        <v>23</v>
      </c>
      <c r="F310" s="230" t="s">
        <v>154</v>
      </c>
      <c r="G310" s="228"/>
      <c r="H310" s="231">
        <v>22.64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AT310" s="237" t="s">
        <v>149</v>
      </c>
      <c r="AU310" s="237" t="s">
        <v>82</v>
      </c>
      <c r="AV310" s="13" t="s">
        <v>147</v>
      </c>
      <c r="AW310" s="13" t="s">
        <v>36</v>
      </c>
      <c r="AX310" s="13" t="s">
        <v>80</v>
      </c>
      <c r="AY310" s="237" t="s">
        <v>140</v>
      </c>
    </row>
    <row r="311" spans="2:65" s="10" customFormat="1" ht="29.85" customHeight="1">
      <c r="B311" s="177"/>
      <c r="C311" s="178"/>
      <c r="D311" s="179" t="s">
        <v>72</v>
      </c>
      <c r="E311" s="191" t="s">
        <v>191</v>
      </c>
      <c r="F311" s="191" t="s">
        <v>609</v>
      </c>
      <c r="G311" s="178"/>
      <c r="H311" s="178"/>
      <c r="I311" s="181"/>
      <c r="J311" s="192">
        <f>BK311</f>
        <v>0</v>
      </c>
      <c r="K311" s="178"/>
      <c r="L311" s="183"/>
      <c r="M311" s="184"/>
      <c r="N311" s="185"/>
      <c r="O311" s="185"/>
      <c r="P311" s="186">
        <f>SUM(P312:P348)</f>
        <v>0</v>
      </c>
      <c r="Q311" s="185"/>
      <c r="R311" s="186">
        <f>SUM(R312:R348)</f>
        <v>3.29765</v>
      </c>
      <c r="S311" s="185"/>
      <c r="T311" s="187">
        <f>SUM(T312:T348)</f>
        <v>0</v>
      </c>
      <c r="AR311" s="188" t="s">
        <v>80</v>
      </c>
      <c r="AT311" s="189" t="s">
        <v>72</v>
      </c>
      <c r="AU311" s="189" t="s">
        <v>80</v>
      </c>
      <c r="AY311" s="188" t="s">
        <v>140</v>
      </c>
      <c r="BK311" s="190">
        <f>SUM(BK312:BK348)</f>
        <v>0</v>
      </c>
    </row>
    <row r="312" spans="2:65" s="1" customFormat="1" ht="25.5" customHeight="1">
      <c r="B312" s="41"/>
      <c r="C312" s="193" t="s">
        <v>554</v>
      </c>
      <c r="D312" s="193" t="s">
        <v>142</v>
      </c>
      <c r="E312" s="194" t="s">
        <v>1599</v>
      </c>
      <c r="F312" s="195" t="s">
        <v>1600</v>
      </c>
      <c r="G312" s="196" t="s">
        <v>613</v>
      </c>
      <c r="H312" s="197">
        <v>114</v>
      </c>
      <c r="I312" s="198"/>
      <c r="J312" s="199">
        <f>ROUND(I312*H312,2)</f>
        <v>0</v>
      </c>
      <c r="K312" s="195" t="s">
        <v>146</v>
      </c>
      <c r="L312" s="61"/>
      <c r="M312" s="200" t="s">
        <v>23</v>
      </c>
      <c r="N312" s="201" t="s">
        <v>44</v>
      </c>
      <c r="O312" s="42"/>
      <c r="P312" s="202">
        <f>O312*H312</f>
        <v>0</v>
      </c>
      <c r="Q312" s="202">
        <v>6.9999999999999994E-5</v>
      </c>
      <c r="R312" s="202">
        <f>Q312*H312</f>
        <v>7.9799999999999992E-3</v>
      </c>
      <c r="S312" s="202">
        <v>0</v>
      </c>
      <c r="T312" s="203">
        <f>S312*H312</f>
        <v>0</v>
      </c>
      <c r="AR312" s="24" t="s">
        <v>147</v>
      </c>
      <c r="AT312" s="24" t="s">
        <v>142</v>
      </c>
      <c r="AU312" s="24" t="s">
        <v>82</v>
      </c>
      <c r="AY312" s="24" t="s">
        <v>140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24" t="s">
        <v>80</v>
      </c>
      <c r="BK312" s="204">
        <f>ROUND(I312*H312,2)</f>
        <v>0</v>
      </c>
      <c r="BL312" s="24" t="s">
        <v>147</v>
      </c>
      <c r="BM312" s="24" t="s">
        <v>1601</v>
      </c>
    </row>
    <row r="313" spans="2:65" s="1" customFormat="1" ht="27">
      <c r="B313" s="41"/>
      <c r="C313" s="63"/>
      <c r="D313" s="207" t="s">
        <v>549</v>
      </c>
      <c r="E313" s="63"/>
      <c r="F313" s="248" t="s">
        <v>1602</v>
      </c>
      <c r="G313" s="63"/>
      <c r="H313" s="63"/>
      <c r="I313" s="164"/>
      <c r="J313" s="63"/>
      <c r="K313" s="63"/>
      <c r="L313" s="61"/>
      <c r="M313" s="249"/>
      <c r="N313" s="42"/>
      <c r="O313" s="42"/>
      <c r="P313" s="42"/>
      <c r="Q313" s="42"/>
      <c r="R313" s="42"/>
      <c r="S313" s="42"/>
      <c r="T313" s="78"/>
      <c r="AT313" s="24" t="s">
        <v>549</v>
      </c>
      <c r="AU313" s="24" t="s">
        <v>82</v>
      </c>
    </row>
    <row r="314" spans="2:65" s="1" customFormat="1" ht="16.5" customHeight="1">
      <c r="B314" s="41"/>
      <c r="C314" s="238" t="s">
        <v>565</v>
      </c>
      <c r="D314" s="238" t="s">
        <v>494</v>
      </c>
      <c r="E314" s="239" t="s">
        <v>1603</v>
      </c>
      <c r="F314" s="240" t="s">
        <v>1604</v>
      </c>
      <c r="G314" s="241" t="s">
        <v>613</v>
      </c>
      <c r="H314" s="242">
        <v>57</v>
      </c>
      <c r="I314" s="243"/>
      <c r="J314" s="244">
        <f>ROUND(I314*H314,2)</f>
        <v>0</v>
      </c>
      <c r="K314" s="240" t="s">
        <v>23</v>
      </c>
      <c r="L314" s="245"/>
      <c r="M314" s="246" t="s">
        <v>23</v>
      </c>
      <c r="N314" s="247" t="s">
        <v>44</v>
      </c>
      <c r="O314" s="42"/>
      <c r="P314" s="202">
        <f>O314*H314</f>
        <v>0</v>
      </c>
      <c r="Q314" s="202">
        <v>0.01</v>
      </c>
      <c r="R314" s="202">
        <f>Q314*H314</f>
        <v>0.57000000000000006</v>
      </c>
      <c r="S314" s="202">
        <v>0</v>
      </c>
      <c r="T314" s="203">
        <f>S314*H314</f>
        <v>0</v>
      </c>
      <c r="AR314" s="24" t="s">
        <v>191</v>
      </c>
      <c r="AT314" s="24" t="s">
        <v>494</v>
      </c>
      <c r="AU314" s="24" t="s">
        <v>82</v>
      </c>
      <c r="AY314" s="24" t="s">
        <v>140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24" t="s">
        <v>80</v>
      </c>
      <c r="BK314" s="204">
        <f>ROUND(I314*H314,2)</f>
        <v>0</v>
      </c>
      <c r="BL314" s="24" t="s">
        <v>147</v>
      </c>
      <c r="BM314" s="24" t="s">
        <v>1605</v>
      </c>
    </row>
    <row r="315" spans="2:65" s="1" customFormat="1" ht="27">
      <c r="B315" s="41"/>
      <c r="C315" s="63"/>
      <c r="D315" s="207" t="s">
        <v>549</v>
      </c>
      <c r="E315" s="63"/>
      <c r="F315" s="248" t="s">
        <v>1602</v>
      </c>
      <c r="G315" s="63"/>
      <c r="H315" s="63"/>
      <c r="I315" s="164"/>
      <c r="J315" s="63"/>
      <c r="K315" s="63"/>
      <c r="L315" s="61"/>
      <c r="M315" s="249"/>
      <c r="N315" s="42"/>
      <c r="O315" s="42"/>
      <c r="P315" s="42"/>
      <c r="Q315" s="42"/>
      <c r="R315" s="42"/>
      <c r="S315" s="42"/>
      <c r="T315" s="78"/>
      <c r="AT315" s="24" t="s">
        <v>549</v>
      </c>
      <c r="AU315" s="24" t="s">
        <v>82</v>
      </c>
    </row>
    <row r="316" spans="2:65" s="1" customFormat="1" ht="16.5" customHeight="1">
      <c r="B316" s="41"/>
      <c r="C316" s="238" t="s">
        <v>571</v>
      </c>
      <c r="D316" s="238" t="s">
        <v>494</v>
      </c>
      <c r="E316" s="239" t="s">
        <v>1606</v>
      </c>
      <c r="F316" s="240" t="s">
        <v>1607</v>
      </c>
      <c r="G316" s="241" t="s">
        <v>613</v>
      </c>
      <c r="H316" s="242">
        <v>57</v>
      </c>
      <c r="I316" s="243"/>
      <c r="J316" s="244">
        <f>ROUND(I316*H316,2)</f>
        <v>0</v>
      </c>
      <c r="K316" s="240" t="s">
        <v>146</v>
      </c>
      <c r="L316" s="245"/>
      <c r="M316" s="246" t="s">
        <v>23</v>
      </c>
      <c r="N316" s="247" t="s">
        <v>44</v>
      </c>
      <c r="O316" s="42"/>
      <c r="P316" s="202">
        <f>O316*H316</f>
        <v>0</v>
      </c>
      <c r="Q316" s="202">
        <v>1.4E-3</v>
      </c>
      <c r="R316" s="202">
        <f>Q316*H316</f>
        <v>7.9799999999999996E-2</v>
      </c>
      <c r="S316" s="202">
        <v>0</v>
      </c>
      <c r="T316" s="203">
        <f>S316*H316</f>
        <v>0</v>
      </c>
      <c r="AR316" s="24" t="s">
        <v>191</v>
      </c>
      <c r="AT316" s="24" t="s">
        <v>494</v>
      </c>
      <c r="AU316" s="24" t="s">
        <v>82</v>
      </c>
      <c r="AY316" s="24" t="s">
        <v>140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24" t="s">
        <v>80</v>
      </c>
      <c r="BK316" s="204">
        <f>ROUND(I316*H316,2)</f>
        <v>0</v>
      </c>
      <c r="BL316" s="24" t="s">
        <v>147</v>
      </c>
      <c r="BM316" s="24" t="s">
        <v>1608</v>
      </c>
    </row>
    <row r="317" spans="2:65" s="1" customFormat="1" ht="27">
      <c r="B317" s="41"/>
      <c r="C317" s="63"/>
      <c r="D317" s="207" t="s">
        <v>549</v>
      </c>
      <c r="E317" s="63"/>
      <c r="F317" s="248" t="s">
        <v>1602</v>
      </c>
      <c r="G317" s="63"/>
      <c r="H317" s="63"/>
      <c r="I317" s="164"/>
      <c r="J317" s="63"/>
      <c r="K317" s="63"/>
      <c r="L317" s="61"/>
      <c r="M317" s="249"/>
      <c r="N317" s="42"/>
      <c r="O317" s="42"/>
      <c r="P317" s="42"/>
      <c r="Q317" s="42"/>
      <c r="R317" s="42"/>
      <c r="S317" s="42"/>
      <c r="T317" s="78"/>
      <c r="AT317" s="24" t="s">
        <v>549</v>
      </c>
      <c r="AU317" s="24" t="s">
        <v>82</v>
      </c>
    </row>
    <row r="318" spans="2:65" s="1" customFormat="1" ht="25.5" customHeight="1">
      <c r="B318" s="41"/>
      <c r="C318" s="193" t="s">
        <v>578</v>
      </c>
      <c r="D318" s="193" t="s">
        <v>142</v>
      </c>
      <c r="E318" s="194" t="s">
        <v>1609</v>
      </c>
      <c r="F318" s="195" t="s">
        <v>1610</v>
      </c>
      <c r="G318" s="196" t="s">
        <v>613</v>
      </c>
      <c r="H318" s="197">
        <v>6</v>
      </c>
      <c r="I318" s="198"/>
      <c r="J318" s="199">
        <f>ROUND(I318*H318,2)</f>
        <v>0</v>
      </c>
      <c r="K318" s="195" t="s">
        <v>146</v>
      </c>
      <c r="L318" s="61"/>
      <c r="M318" s="200" t="s">
        <v>23</v>
      </c>
      <c r="N318" s="201" t="s">
        <v>44</v>
      </c>
      <c r="O318" s="42"/>
      <c r="P318" s="202">
        <f>O318*H318</f>
        <v>0</v>
      </c>
      <c r="Q318" s="202">
        <v>6.9999999999999994E-5</v>
      </c>
      <c r="R318" s="202">
        <f>Q318*H318</f>
        <v>4.1999999999999996E-4</v>
      </c>
      <c r="S318" s="202">
        <v>0</v>
      </c>
      <c r="T318" s="203">
        <f>S318*H318</f>
        <v>0</v>
      </c>
      <c r="AR318" s="24" t="s">
        <v>147</v>
      </c>
      <c r="AT318" s="24" t="s">
        <v>142</v>
      </c>
      <c r="AU318" s="24" t="s">
        <v>82</v>
      </c>
      <c r="AY318" s="24" t="s">
        <v>140</v>
      </c>
      <c r="BE318" s="204">
        <f>IF(N318="základní",J318,0)</f>
        <v>0</v>
      </c>
      <c r="BF318" s="204">
        <f>IF(N318="snížená",J318,0)</f>
        <v>0</v>
      </c>
      <c r="BG318" s="204">
        <f>IF(N318="zákl. přenesená",J318,0)</f>
        <v>0</v>
      </c>
      <c r="BH318" s="204">
        <f>IF(N318="sníž. přenesená",J318,0)</f>
        <v>0</v>
      </c>
      <c r="BI318" s="204">
        <f>IF(N318="nulová",J318,0)</f>
        <v>0</v>
      </c>
      <c r="BJ318" s="24" t="s">
        <v>80</v>
      </c>
      <c r="BK318" s="204">
        <f>ROUND(I318*H318,2)</f>
        <v>0</v>
      </c>
      <c r="BL318" s="24" t="s">
        <v>147</v>
      </c>
      <c r="BM318" s="24" t="s">
        <v>1611</v>
      </c>
    </row>
    <row r="319" spans="2:65" s="1" customFormat="1" ht="27">
      <c r="B319" s="41"/>
      <c r="C319" s="63"/>
      <c r="D319" s="207" t="s">
        <v>549</v>
      </c>
      <c r="E319" s="63"/>
      <c r="F319" s="248" t="s">
        <v>1602</v>
      </c>
      <c r="G319" s="63"/>
      <c r="H319" s="63"/>
      <c r="I319" s="164"/>
      <c r="J319" s="63"/>
      <c r="K319" s="63"/>
      <c r="L319" s="61"/>
      <c r="M319" s="249"/>
      <c r="N319" s="42"/>
      <c r="O319" s="42"/>
      <c r="P319" s="42"/>
      <c r="Q319" s="42"/>
      <c r="R319" s="42"/>
      <c r="S319" s="42"/>
      <c r="T319" s="78"/>
      <c r="AT319" s="24" t="s">
        <v>549</v>
      </c>
      <c r="AU319" s="24" t="s">
        <v>82</v>
      </c>
    </row>
    <row r="320" spans="2:65" s="1" customFormat="1" ht="16.5" customHeight="1">
      <c r="B320" s="41"/>
      <c r="C320" s="238" t="s">
        <v>584</v>
      </c>
      <c r="D320" s="238" t="s">
        <v>494</v>
      </c>
      <c r="E320" s="239" t="s">
        <v>1612</v>
      </c>
      <c r="F320" s="240" t="s">
        <v>1613</v>
      </c>
      <c r="G320" s="241" t="s">
        <v>613</v>
      </c>
      <c r="H320" s="242">
        <v>3</v>
      </c>
      <c r="I320" s="243"/>
      <c r="J320" s="244">
        <f>ROUND(I320*H320,2)</f>
        <v>0</v>
      </c>
      <c r="K320" s="240" t="s">
        <v>146</v>
      </c>
      <c r="L320" s="245"/>
      <c r="M320" s="246" t="s">
        <v>23</v>
      </c>
      <c r="N320" s="247" t="s">
        <v>44</v>
      </c>
      <c r="O320" s="42"/>
      <c r="P320" s="202">
        <f>O320*H320</f>
        <v>0</v>
      </c>
      <c r="Q320" s="202">
        <v>0.01</v>
      </c>
      <c r="R320" s="202">
        <f>Q320*H320</f>
        <v>0.03</v>
      </c>
      <c r="S320" s="202">
        <v>0</v>
      </c>
      <c r="T320" s="203">
        <f>S320*H320</f>
        <v>0</v>
      </c>
      <c r="AR320" s="24" t="s">
        <v>191</v>
      </c>
      <c r="AT320" s="24" t="s">
        <v>494</v>
      </c>
      <c r="AU320" s="24" t="s">
        <v>82</v>
      </c>
      <c r="AY320" s="24" t="s">
        <v>140</v>
      </c>
      <c r="BE320" s="204">
        <f>IF(N320="základní",J320,0)</f>
        <v>0</v>
      </c>
      <c r="BF320" s="204">
        <f>IF(N320="snížená",J320,0)</f>
        <v>0</v>
      </c>
      <c r="BG320" s="204">
        <f>IF(N320="zákl. přenesená",J320,0)</f>
        <v>0</v>
      </c>
      <c r="BH320" s="204">
        <f>IF(N320="sníž. přenesená",J320,0)</f>
        <v>0</v>
      </c>
      <c r="BI320" s="204">
        <f>IF(N320="nulová",J320,0)</f>
        <v>0</v>
      </c>
      <c r="BJ320" s="24" t="s">
        <v>80</v>
      </c>
      <c r="BK320" s="204">
        <f>ROUND(I320*H320,2)</f>
        <v>0</v>
      </c>
      <c r="BL320" s="24" t="s">
        <v>147</v>
      </c>
      <c r="BM320" s="24" t="s">
        <v>1614</v>
      </c>
    </row>
    <row r="321" spans="2:65" s="1" customFormat="1" ht="27">
      <c r="B321" s="41"/>
      <c r="C321" s="63"/>
      <c r="D321" s="207" t="s">
        <v>549</v>
      </c>
      <c r="E321" s="63"/>
      <c r="F321" s="248" t="s">
        <v>1602</v>
      </c>
      <c r="G321" s="63"/>
      <c r="H321" s="63"/>
      <c r="I321" s="164"/>
      <c r="J321" s="63"/>
      <c r="K321" s="63"/>
      <c r="L321" s="61"/>
      <c r="M321" s="249"/>
      <c r="N321" s="42"/>
      <c r="O321" s="42"/>
      <c r="P321" s="42"/>
      <c r="Q321" s="42"/>
      <c r="R321" s="42"/>
      <c r="S321" s="42"/>
      <c r="T321" s="78"/>
      <c r="AT321" s="24" t="s">
        <v>549</v>
      </c>
      <c r="AU321" s="24" t="s">
        <v>82</v>
      </c>
    </row>
    <row r="322" spans="2:65" s="1" customFormat="1" ht="16.5" customHeight="1">
      <c r="B322" s="41"/>
      <c r="C322" s="238" t="s">
        <v>588</v>
      </c>
      <c r="D322" s="238" t="s">
        <v>494</v>
      </c>
      <c r="E322" s="239" t="s">
        <v>1615</v>
      </c>
      <c r="F322" s="240" t="s">
        <v>1616</v>
      </c>
      <c r="G322" s="241" t="s">
        <v>613</v>
      </c>
      <c r="H322" s="242">
        <v>3</v>
      </c>
      <c r="I322" s="243"/>
      <c r="J322" s="244">
        <f>ROUND(I322*H322,2)</f>
        <v>0</v>
      </c>
      <c r="K322" s="240" t="s">
        <v>146</v>
      </c>
      <c r="L322" s="245"/>
      <c r="M322" s="246" t="s">
        <v>23</v>
      </c>
      <c r="N322" s="247" t="s">
        <v>44</v>
      </c>
      <c r="O322" s="42"/>
      <c r="P322" s="202">
        <f>O322*H322</f>
        <v>0</v>
      </c>
      <c r="Q322" s="202">
        <v>1.4E-3</v>
      </c>
      <c r="R322" s="202">
        <f>Q322*H322</f>
        <v>4.1999999999999997E-3</v>
      </c>
      <c r="S322" s="202">
        <v>0</v>
      </c>
      <c r="T322" s="203">
        <f>S322*H322</f>
        <v>0</v>
      </c>
      <c r="AR322" s="24" t="s">
        <v>191</v>
      </c>
      <c r="AT322" s="24" t="s">
        <v>494</v>
      </c>
      <c r="AU322" s="24" t="s">
        <v>82</v>
      </c>
      <c r="AY322" s="24" t="s">
        <v>140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24" t="s">
        <v>80</v>
      </c>
      <c r="BK322" s="204">
        <f>ROUND(I322*H322,2)</f>
        <v>0</v>
      </c>
      <c r="BL322" s="24" t="s">
        <v>147</v>
      </c>
      <c r="BM322" s="24" t="s">
        <v>1617</v>
      </c>
    </row>
    <row r="323" spans="2:65" s="1" customFormat="1" ht="27">
      <c r="B323" s="41"/>
      <c r="C323" s="63"/>
      <c r="D323" s="207" t="s">
        <v>549</v>
      </c>
      <c r="E323" s="63"/>
      <c r="F323" s="248" t="s">
        <v>1602</v>
      </c>
      <c r="G323" s="63"/>
      <c r="H323" s="63"/>
      <c r="I323" s="164"/>
      <c r="J323" s="63"/>
      <c r="K323" s="63"/>
      <c r="L323" s="61"/>
      <c r="M323" s="249"/>
      <c r="N323" s="42"/>
      <c r="O323" s="42"/>
      <c r="P323" s="42"/>
      <c r="Q323" s="42"/>
      <c r="R323" s="42"/>
      <c r="S323" s="42"/>
      <c r="T323" s="78"/>
      <c r="AT323" s="24" t="s">
        <v>549</v>
      </c>
      <c r="AU323" s="24" t="s">
        <v>82</v>
      </c>
    </row>
    <row r="324" spans="2:65" s="1" customFormat="1" ht="38.25" customHeight="1">
      <c r="B324" s="41"/>
      <c r="C324" s="193" t="s">
        <v>592</v>
      </c>
      <c r="D324" s="193" t="s">
        <v>142</v>
      </c>
      <c r="E324" s="194" t="s">
        <v>1618</v>
      </c>
      <c r="F324" s="195" t="s">
        <v>1619</v>
      </c>
      <c r="G324" s="196" t="s">
        <v>613</v>
      </c>
      <c r="H324" s="197">
        <v>85</v>
      </c>
      <c r="I324" s="198"/>
      <c r="J324" s="199">
        <f>ROUND(I324*H324,2)</f>
        <v>0</v>
      </c>
      <c r="K324" s="195" t="s">
        <v>146</v>
      </c>
      <c r="L324" s="61"/>
      <c r="M324" s="200" t="s">
        <v>23</v>
      </c>
      <c r="N324" s="201" t="s">
        <v>44</v>
      </c>
      <c r="O324" s="42"/>
      <c r="P324" s="202">
        <f>O324*H324</f>
        <v>0</v>
      </c>
      <c r="Q324" s="202">
        <v>0</v>
      </c>
      <c r="R324" s="202">
        <f>Q324*H324</f>
        <v>0</v>
      </c>
      <c r="S324" s="202">
        <v>0</v>
      </c>
      <c r="T324" s="203">
        <f>S324*H324</f>
        <v>0</v>
      </c>
      <c r="AR324" s="24" t="s">
        <v>147</v>
      </c>
      <c r="AT324" s="24" t="s">
        <v>142</v>
      </c>
      <c r="AU324" s="24" t="s">
        <v>82</v>
      </c>
      <c r="AY324" s="24" t="s">
        <v>140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24" t="s">
        <v>80</v>
      </c>
      <c r="BK324" s="204">
        <f>ROUND(I324*H324,2)</f>
        <v>0</v>
      </c>
      <c r="BL324" s="24" t="s">
        <v>147</v>
      </c>
      <c r="BM324" s="24" t="s">
        <v>1620</v>
      </c>
    </row>
    <row r="325" spans="2:65" s="1" customFormat="1" ht="16.5" customHeight="1">
      <c r="B325" s="41"/>
      <c r="C325" s="238" t="s">
        <v>596</v>
      </c>
      <c r="D325" s="238" t="s">
        <v>494</v>
      </c>
      <c r="E325" s="239" t="s">
        <v>1621</v>
      </c>
      <c r="F325" s="240" t="s">
        <v>1622</v>
      </c>
      <c r="G325" s="241" t="s">
        <v>613</v>
      </c>
      <c r="H325" s="242">
        <v>47</v>
      </c>
      <c r="I325" s="243"/>
      <c r="J325" s="244">
        <f>ROUND(I325*H325,2)</f>
        <v>0</v>
      </c>
      <c r="K325" s="240" t="s">
        <v>146</v>
      </c>
      <c r="L325" s="245"/>
      <c r="M325" s="246" t="s">
        <v>23</v>
      </c>
      <c r="N325" s="247" t="s">
        <v>44</v>
      </c>
      <c r="O325" s="42"/>
      <c r="P325" s="202">
        <f>O325*H325</f>
        <v>0</v>
      </c>
      <c r="Q325" s="202">
        <v>3.8999999999999998E-3</v>
      </c>
      <c r="R325" s="202">
        <f>Q325*H325</f>
        <v>0.18329999999999999</v>
      </c>
      <c r="S325" s="202">
        <v>0</v>
      </c>
      <c r="T325" s="203">
        <f>S325*H325</f>
        <v>0</v>
      </c>
      <c r="AR325" s="24" t="s">
        <v>191</v>
      </c>
      <c r="AT325" s="24" t="s">
        <v>494</v>
      </c>
      <c r="AU325" s="24" t="s">
        <v>82</v>
      </c>
      <c r="AY325" s="24" t="s">
        <v>140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24" t="s">
        <v>80</v>
      </c>
      <c r="BK325" s="204">
        <f>ROUND(I325*H325,2)</f>
        <v>0</v>
      </c>
      <c r="BL325" s="24" t="s">
        <v>147</v>
      </c>
      <c r="BM325" s="24" t="s">
        <v>1623</v>
      </c>
    </row>
    <row r="326" spans="2:65" s="1" customFormat="1" ht="27">
      <c r="B326" s="41"/>
      <c r="C326" s="63"/>
      <c r="D326" s="207" t="s">
        <v>549</v>
      </c>
      <c r="E326" s="63"/>
      <c r="F326" s="248" t="s">
        <v>1602</v>
      </c>
      <c r="G326" s="63"/>
      <c r="H326" s="63"/>
      <c r="I326" s="164"/>
      <c r="J326" s="63"/>
      <c r="K326" s="63"/>
      <c r="L326" s="61"/>
      <c r="M326" s="249"/>
      <c r="N326" s="42"/>
      <c r="O326" s="42"/>
      <c r="P326" s="42"/>
      <c r="Q326" s="42"/>
      <c r="R326" s="42"/>
      <c r="S326" s="42"/>
      <c r="T326" s="78"/>
      <c r="AT326" s="24" t="s">
        <v>549</v>
      </c>
      <c r="AU326" s="24" t="s">
        <v>82</v>
      </c>
    </row>
    <row r="327" spans="2:65" s="1" customFormat="1" ht="16.5" customHeight="1">
      <c r="B327" s="41"/>
      <c r="C327" s="238" t="s">
        <v>605</v>
      </c>
      <c r="D327" s="238" t="s">
        <v>494</v>
      </c>
      <c r="E327" s="239" t="s">
        <v>1624</v>
      </c>
      <c r="F327" s="240" t="s">
        <v>1625</v>
      </c>
      <c r="G327" s="241" t="s">
        <v>613</v>
      </c>
      <c r="H327" s="242">
        <v>29</v>
      </c>
      <c r="I327" s="243"/>
      <c r="J327" s="244">
        <f>ROUND(I327*H327,2)</f>
        <v>0</v>
      </c>
      <c r="K327" s="240" t="s">
        <v>146</v>
      </c>
      <c r="L327" s="245"/>
      <c r="M327" s="246" t="s">
        <v>23</v>
      </c>
      <c r="N327" s="247" t="s">
        <v>44</v>
      </c>
      <c r="O327" s="42"/>
      <c r="P327" s="202">
        <f>O327*H327</f>
        <v>0</v>
      </c>
      <c r="Q327" s="202">
        <v>3.8999999999999998E-3</v>
      </c>
      <c r="R327" s="202">
        <f>Q327*H327</f>
        <v>0.11309999999999999</v>
      </c>
      <c r="S327" s="202">
        <v>0</v>
      </c>
      <c r="T327" s="203">
        <f>S327*H327</f>
        <v>0</v>
      </c>
      <c r="AR327" s="24" t="s">
        <v>191</v>
      </c>
      <c r="AT327" s="24" t="s">
        <v>494</v>
      </c>
      <c r="AU327" s="24" t="s">
        <v>82</v>
      </c>
      <c r="AY327" s="24" t="s">
        <v>140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24" t="s">
        <v>80</v>
      </c>
      <c r="BK327" s="204">
        <f>ROUND(I327*H327,2)</f>
        <v>0</v>
      </c>
      <c r="BL327" s="24" t="s">
        <v>147</v>
      </c>
      <c r="BM327" s="24" t="s">
        <v>1626</v>
      </c>
    </row>
    <row r="328" spans="2:65" s="1" customFormat="1" ht="27">
      <c r="B328" s="41"/>
      <c r="C328" s="63"/>
      <c r="D328" s="207" t="s">
        <v>549</v>
      </c>
      <c r="E328" s="63"/>
      <c r="F328" s="248" t="s">
        <v>1602</v>
      </c>
      <c r="G328" s="63"/>
      <c r="H328" s="63"/>
      <c r="I328" s="164"/>
      <c r="J328" s="63"/>
      <c r="K328" s="63"/>
      <c r="L328" s="61"/>
      <c r="M328" s="249"/>
      <c r="N328" s="42"/>
      <c r="O328" s="42"/>
      <c r="P328" s="42"/>
      <c r="Q328" s="42"/>
      <c r="R328" s="42"/>
      <c r="S328" s="42"/>
      <c r="T328" s="78"/>
      <c r="AT328" s="24" t="s">
        <v>549</v>
      </c>
      <c r="AU328" s="24" t="s">
        <v>82</v>
      </c>
    </row>
    <row r="329" spans="2:65" s="1" customFormat="1" ht="16.5" customHeight="1">
      <c r="B329" s="41"/>
      <c r="C329" s="238" t="s">
        <v>610</v>
      </c>
      <c r="D329" s="238" t="s">
        <v>494</v>
      </c>
      <c r="E329" s="239" t="s">
        <v>1627</v>
      </c>
      <c r="F329" s="240" t="s">
        <v>1628</v>
      </c>
      <c r="G329" s="241" t="s">
        <v>613</v>
      </c>
      <c r="H329" s="242">
        <v>9</v>
      </c>
      <c r="I329" s="243"/>
      <c r="J329" s="244">
        <f>ROUND(I329*H329,2)</f>
        <v>0</v>
      </c>
      <c r="K329" s="240" t="s">
        <v>146</v>
      </c>
      <c r="L329" s="245"/>
      <c r="M329" s="246" t="s">
        <v>23</v>
      </c>
      <c r="N329" s="247" t="s">
        <v>44</v>
      </c>
      <c r="O329" s="42"/>
      <c r="P329" s="202">
        <f>O329*H329</f>
        <v>0</v>
      </c>
      <c r="Q329" s="202">
        <v>3.8999999999999998E-3</v>
      </c>
      <c r="R329" s="202">
        <f>Q329*H329</f>
        <v>3.5099999999999999E-2</v>
      </c>
      <c r="S329" s="202">
        <v>0</v>
      </c>
      <c r="T329" s="203">
        <f>S329*H329</f>
        <v>0</v>
      </c>
      <c r="AR329" s="24" t="s">
        <v>191</v>
      </c>
      <c r="AT329" s="24" t="s">
        <v>494</v>
      </c>
      <c r="AU329" s="24" t="s">
        <v>82</v>
      </c>
      <c r="AY329" s="24" t="s">
        <v>140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24" t="s">
        <v>80</v>
      </c>
      <c r="BK329" s="204">
        <f>ROUND(I329*H329,2)</f>
        <v>0</v>
      </c>
      <c r="BL329" s="24" t="s">
        <v>147</v>
      </c>
      <c r="BM329" s="24" t="s">
        <v>1629</v>
      </c>
    </row>
    <row r="330" spans="2:65" s="1" customFormat="1" ht="27">
      <c r="B330" s="41"/>
      <c r="C330" s="63"/>
      <c r="D330" s="207" t="s">
        <v>549</v>
      </c>
      <c r="E330" s="63"/>
      <c r="F330" s="248" t="s">
        <v>1602</v>
      </c>
      <c r="G330" s="63"/>
      <c r="H330" s="63"/>
      <c r="I330" s="164"/>
      <c r="J330" s="63"/>
      <c r="K330" s="63"/>
      <c r="L330" s="61"/>
      <c r="M330" s="249"/>
      <c r="N330" s="42"/>
      <c r="O330" s="42"/>
      <c r="P330" s="42"/>
      <c r="Q330" s="42"/>
      <c r="R330" s="42"/>
      <c r="S330" s="42"/>
      <c r="T330" s="78"/>
      <c r="AT330" s="24" t="s">
        <v>549</v>
      </c>
      <c r="AU330" s="24" t="s">
        <v>82</v>
      </c>
    </row>
    <row r="331" spans="2:65" s="1" customFormat="1" ht="38.25" customHeight="1">
      <c r="B331" s="41"/>
      <c r="C331" s="193" t="s">
        <v>616</v>
      </c>
      <c r="D331" s="193" t="s">
        <v>142</v>
      </c>
      <c r="E331" s="194" t="s">
        <v>1630</v>
      </c>
      <c r="F331" s="195" t="s">
        <v>1631</v>
      </c>
      <c r="G331" s="196" t="s">
        <v>613</v>
      </c>
      <c r="H331" s="197">
        <v>5</v>
      </c>
      <c r="I331" s="198"/>
      <c r="J331" s="199">
        <f>ROUND(I331*H331,2)</f>
        <v>0</v>
      </c>
      <c r="K331" s="195" t="s">
        <v>146</v>
      </c>
      <c r="L331" s="61"/>
      <c r="M331" s="200" t="s">
        <v>23</v>
      </c>
      <c r="N331" s="201" t="s">
        <v>44</v>
      </c>
      <c r="O331" s="42"/>
      <c r="P331" s="202">
        <f>O331*H331</f>
        <v>0</v>
      </c>
      <c r="Q331" s="202">
        <v>1.0000000000000001E-5</v>
      </c>
      <c r="R331" s="202">
        <f>Q331*H331</f>
        <v>5.0000000000000002E-5</v>
      </c>
      <c r="S331" s="202">
        <v>0</v>
      </c>
      <c r="T331" s="203">
        <f>S331*H331</f>
        <v>0</v>
      </c>
      <c r="AR331" s="24" t="s">
        <v>147</v>
      </c>
      <c r="AT331" s="24" t="s">
        <v>142</v>
      </c>
      <c r="AU331" s="24" t="s">
        <v>82</v>
      </c>
      <c r="AY331" s="24" t="s">
        <v>140</v>
      </c>
      <c r="BE331" s="204">
        <f>IF(N331="základní",J331,0)</f>
        <v>0</v>
      </c>
      <c r="BF331" s="204">
        <f>IF(N331="snížená",J331,0)</f>
        <v>0</v>
      </c>
      <c r="BG331" s="204">
        <f>IF(N331="zákl. přenesená",J331,0)</f>
        <v>0</v>
      </c>
      <c r="BH331" s="204">
        <f>IF(N331="sníž. přenesená",J331,0)</f>
        <v>0</v>
      </c>
      <c r="BI331" s="204">
        <f>IF(N331="nulová",J331,0)</f>
        <v>0</v>
      </c>
      <c r="BJ331" s="24" t="s">
        <v>80</v>
      </c>
      <c r="BK331" s="204">
        <f>ROUND(I331*H331,2)</f>
        <v>0</v>
      </c>
      <c r="BL331" s="24" t="s">
        <v>147</v>
      </c>
      <c r="BM331" s="24" t="s">
        <v>1632</v>
      </c>
    </row>
    <row r="332" spans="2:65" s="1" customFormat="1" ht="16.5" customHeight="1">
      <c r="B332" s="41"/>
      <c r="C332" s="238" t="s">
        <v>620</v>
      </c>
      <c r="D332" s="238" t="s">
        <v>494</v>
      </c>
      <c r="E332" s="239" t="s">
        <v>1633</v>
      </c>
      <c r="F332" s="240" t="s">
        <v>1634</v>
      </c>
      <c r="G332" s="241" t="s">
        <v>613</v>
      </c>
      <c r="H332" s="242">
        <v>1</v>
      </c>
      <c r="I332" s="243"/>
      <c r="J332" s="244">
        <f>ROUND(I332*H332,2)</f>
        <v>0</v>
      </c>
      <c r="K332" s="240" t="s">
        <v>146</v>
      </c>
      <c r="L332" s="245"/>
      <c r="M332" s="246" t="s">
        <v>23</v>
      </c>
      <c r="N332" s="247" t="s">
        <v>44</v>
      </c>
      <c r="O332" s="42"/>
      <c r="P332" s="202">
        <f>O332*H332</f>
        <v>0</v>
      </c>
      <c r="Q332" s="202">
        <v>5.4999999999999997E-3</v>
      </c>
      <c r="R332" s="202">
        <f>Q332*H332</f>
        <v>5.4999999999999997E-3</v>
      </c>
      <c r="S332" s="202">
        <v>0</v>
      </c>
      <c r="T332" s="203">
        <f>S332*H332</f>
        <v>0</v>
      </c>
      <c r="AR332" s="24" t="s">
        <v>191</v>
      </c>
      <c r="AT332" s="24" t="s">
        <v>494</v>
      </c>
      <c r="AU332" s="24" t="s">
        <v>82</v>
      </c>
      <c r="AY332" s="24" t="s">
        <v>140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24" t="s">
        <v>80</v>
      </c>
      <c r="BK332" s="204">
        <f>ROUND(I332*H332,2)</f>
        <v>0</v>
      </c>
      <c r="BL332" s="24" t="s">
        <v>147</v>
      </c>
      <c r="BM332" s="24" t="s">
        <v>1635</v>
      </c>
    </row>
    <row r="333" spans="2:65" s="1" customFormat="1" ht="27">
      <c r="B333" s="41"/>
      <c r="C333" s="63"/>
      <c r="D333" s="207" t="s">
        <v>549</v>
      </c>
      <c r="E333" s="63"/>
      <c r="F333" s="248" t="s">
        <v>1602</v>
      </c>
      <c r="G333" s="63"/>
      <c r="H333" s="63"/>
      <c r="I333" s="164"/>
      <c r="J333" s="63"/>
      <c r="K333" s="63"/>
      <c r="L333" s="61"/>
      <c r="M333" s="249"/>
      <c r="N333" s="42"/>
      <c r="O333" s="42"/>
      <c r="P333" s="42"/>
      <c r="Q333" s="42"/>
      <c r="R333" s="42"/>
      <c r="S333" s="42"/>
      <c r="T333" s="78"/>
      <c r="AT333" s="24" t="s">
        <v>549</v>
      </c>
      <c r="AU333" s="24" t="s">
        <v>82</v>
      </c>
    </row>
    <row r="334" spans="2:65" s="1" customFormat="1" ht="16.5" customHeight="1">
      <c r="B334" s="41"/>
      <c r="C334" s="238" t="s">
        <v>624</v>
      </c>
      <c r="D334" s="238" t="s">
        <v>494</v>
      </c>
      <c r="E334" s="239" t="s">
        <v>1636</v>
      </c>
      <c r="F334" s="240" t="s">
        <v>1637</v>
      </c>
      <c r="G334" s="241" t="s">
        <v>613</v>
      </c>
      <c r="H334" s="242">
        <v>2</v>
      </c>
      <c r="I334" s="243"/>
      <c r="J334" s="244">
        <f>ROUND(I334*H334,2)</f>
        <v>0</v>
      </c>
      <c r="K334" s="240" t="s">
        <v>146</v>
      </c>
      <c r="L334" s="245"/>
      <c r="M334" s="246" t="s">
        <v>23</v>
      </c>
      <c r="N334" s="247" t="s">
        <v>44</v>
      </c>
      <c r="O334" s="42"/>
      <c r="P334" s="202">
        <f>O334*H334</f>
        <v>0</v>
      </c>
      <c r="Q334" s="202">
        <v>5.4999999999999997E-3</v>
      </c>
      <c r="R334" s="202">
        <f>Q334*H334</f>
        <v>1.0999999999999999E-2</v>
      </c>
      <c r="S334" s="202">
        <v>0</v>
      </c>
      <c r="T334" s="203">
        <f>S334*H334</f>
        <v>0</v>
      </c>
      <c r="AR334" s="24" t="s">
        <v>191</v>
      </c>
      <c r="AT334" s="24" t="s">
        <v>494</v>
      </c>
      <c r="AU334" s="24" t="s">
        <v>82</v>
      </c>
      <c r="AY334" s="24" t="s">
        <v>140</v>
      </c>
      <c r="BE334" s="204">
        <f>IF(N334="základní",J334,0)</f>
        <v>0</v>
      </c>
      <c r="BF334" s="204">
        <f>IF(N334="snížená",J334,0)</f>
        <v>0</v>
      </c>
      <c r="BG334" s="204">
        <f>IF(N334="zákl. přenesená",J334,0)</f>
        <v>0</v>
      </c>
      <c r="BH334" s="204">
        <f>IF(N334="sníž. přenesená",J334,0)</f>
        <v>0</v>
      </c>
      <c r="BI334" s="204">
        <f>IF(N334="nulová",J334,0)</f>
        <v>0</v>
      </c>
      <c r="BJ334" s="24" t="s">
        <v>80</v>
      </c>
      <c r="BK334" s="204">
        <f>ROUND(I334*H334,2)</f>
        <v>0</v>
      </c>
      <c r="BL334" s="24" t="s">
        <v>147</v>
      </c>
      <c r="BM334" s="24" t="s">
        <v>1638</v>
      </c>
    </row>
    <row r="335" spans="2:65" s="1" customFormat="1" ht="27">
      <c r="B335" s="41"/>
      <c r="C335" s="63"/>
      <c r="D335" s="207" t="s">
        <v>549</v>
      </c>
      <c r="E335" s="63"/>
      <c r="F335" s="248" t="s">
        <v>1602</v>
      </c>
      <c r="G335" s="63"/>
      <c r="H335" s="63"/>
      <c r="I335" s="164"/>
      <c r="J335" s="63"/>
      <c r="K335" s="63"/>
      <c r="L335" s="61"/>
      <c r="M335" s="249"/>
      <c r="N335" s="42"/>
      <c r="O335" s="42"/>
      <c r="P335" s="42"/>
      <c r="Q335" s="42"/>
      <c r="R335" s="42"/>
      <c r="S335" s="42"/>
      <c r="T335" s="78"/>
      <c r="AT335" s="24" t="s">
        <v>549</v>
      </c>
      <c r="AU335" s="24" t="s">
        <v>82</v>
      </c>
    </row>
    <row r="336" spans="2:65" s="1" customFormat="1" ht="16.5" customHeight="1">
      <c r="B336" s="41"/>
      <c r="C336" s="238" t="s">
        <v>628</v>
      </c>
      <c r="D336" s="238" t="s">
        <v>494</v>
      </c>
      <c r="E336" s="239" t="s">
        <v>1639</v>
      </c>
      <c r="F336" s="240" t="s">
        <v>1640</v>
      </c>
      <c r="G336" s="241" t="s">
        <v>613</v>
      </c>
      <c r="H336" s="242">
        <v>2</v>
      </c>
      <c r="I336" s="243"/>
      <c r="J336" s="244">
        <f>ROUND(I336*H336,2)</f>
        <v>0</v>
      </c>
      <c r="K336" s="240" t="s">
        <v>146</v>
      </c>
      <c r="L336" s="245"/>
      <c r="M336" s="246" t="s">
        <v>23</v>
      </c>
      <c r="N336" s="247" t="s">
        <v>44</v>
      </c>
      <c r="O336" s="42"/>
      <c r="P336" s="202">
        <f>O336*H336</f>
        <v>0</v>
      </c>
      <c r="Q336" s="202">
        <v>5.4999999999999997E-3</v>
      </c>
      <c r="R336" s="202">
        <f>Q336*H336</f>
        <v>1.0999999999999999E-2</v>
      </c>
      <c r="S336" s="202">
        <v>0</v>
      </c>
      <c r="T336" s="203">
        <f>S336*H336</f>
        <v>0</v>
      </c>
      <c r="AR336" s="24" t="s">
        <v>191</v>
      </c>
      <c r="AT336" s="24" t="s">
        <v>494</v>
      </c>
      <c r="AU336" s="24" t="s">
        <v>82</v>
      </c>
      <c r="AY336" s="24" t="s">
        <v>140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24" t="s">
        <v>80</v>
      </c>
      <c r="BK336" s="204">
        <f>ROUND(I336*H336,2)</f>
        <v>0</v>
      </c>
      <c r="BL336" s="24" t="s">
        <v>147</v>
      </c>
      <c r="BM336" s="24" t="s">
        <v>1641</v>
      </c>
    </row>
    <row r="337" spans="2:65" s="1" customFormat="1" ht="27">
      <c r="B337" s="41"/>
      <c r="C337" s="63"/>
      <c r="D337" s="207" t="s">
        <v>549</v>
      </c>
      <c r="E337" s="63"/>
      <c r="F337" s="248" t="s">
        <v>1602</v>
      </c>
      <c r="G337" s="63"/>
      <c r="H337" s="63"/>
      <c r="I337" s="164"/>
      <c r="J337" s="63"/>
      <c r="K337" s="63"/>
      <c r="L337" s="61"/>
      <c r="M337" s="249"/>
      <c r="N337" s="42"/>
      <c r="O337" s="42"/>
      <c r="P337" s="42"/>
      <c r="Q337" s="42"/>
      <c r="R337" s="42"/>
      <c r="S337" s="42"/>
      <c r="T337" s="78"/>
      <c r="AT337" s="24" t="s">
        <v>549</v>
      </c>
      <c r="AU337" s="24" t="s">
        <v>82</v>
      </c>
    </row>
    <row r="338" spans="2:65" s="1" customFormat="1" ht="25.5" customHeight="1">
      <c r="B338" s="41"/>
      <c r="C338" s="193" t="s">
        <v>632</v>
      </c>
      <c r="D338" s="193" t="s">
        <v>142</v>
      </c>
      <c r="E338" s="194" t="s">
        <v>1642</v>
      </c>
      <c r="F338" s="195" t="s">
        <v>1643</v>
      </c>
      <c r="G338" s="196" t="s">
        <v>613</v>
      </c>
      <c r="H338" s="197">
        <v>60</v>
      </c>
      <c r="I338" s="198"/>
      <c r="J338" s="199">
        <f>ROUND(I338*H338,2)</f>
        <v>0</v>
      </c>
      <c r="K338" s="195" t="s">
        <v>146</v>
      </c>
      <c r="L338" s="61"/>
      <c r="M338" s="200" t="s">
        <v>23</v>
      </c>
      <c r="N338" s="201" t="s">
        <v>44</v>
      </c>
      <c r="O338" s="42"/>
      <c r="P338" s="202">
        <f>O338*H338</f>
        <v>0</v>
      </c>
      <c r="Q338" s="202">
        <v>1.2E-4</v>
      </c>
      <c r="R338" s="202">
        <f>Q338*H338</f>
        <v>7.1999999999999998E-3</v>
      </c>
      <c r="S338" s="202">
        <v>0</v>
      </c>
      <c r="T338" s="203">
        <f>S338*H338</f>
        <v>0</v>
      </c>
      <c r="AR338" s="24" t="s">
        <v>147</v>
      </c>
      <c r="AT338" s="24" t="s">
        <v>142</v>
      </c>
      <c r="AU338" s="24" t="s">
        <v>82</v>
      </c>
      <c r="AY338" s="24" t="s">
        <v>140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24" t="s">
        <v>80</v>
      </c>
      <c r="BK338" s="204">
        <f>ROUND(I338*H338,2)</f>
        <v>0</v>
      </c>
      <c r="BL338" s="24" t="s">
        <v>147</v>
      </c>
      <c r="BM338" s="24" t="s">
        <v>1644</v>
      </c>
    </row>
    <row r="339" spans="2:65" s="1" customFormat="1" ht="27">
      <c r="B339" s="41"/>
      <c r="C339" s="63"/>
      <c r="D339" s="207" t="s">
        <v>549</v>
      </c>
      <c r="E339" s="63"/>
      <c r="F339" s="248" t="s">
        <v>1645</v>
      </c>
      <c r="G339" s="63"/>
      <c r="H339" s="63"/>
      <c r="I339" s="164"/>
      <c r="J339" s="63"/>
      <c r="K339" s="63"/>
      <c r="L339" s="61"/>
      <c r="M339" s="249"/>
      <c r="N339" s="42"/>
      <c r="O339" s="42"/>
      <c r="P339" s="42"/>
      <c r="Q339" s="42"/>
      <c r="R339" s="42"/>
      <c r="S339" s="42"/>
      <c r="T339" s="78"/>
      <c r="AT339" s="24" t="s">
        <v>549</v>
      </c>
      <c r="AU339" s="24" t="s">
        <v>82</v>
      </c>
    </row>
    <row r="340" spans="2:65" s="1" customFormat="1" ht="16.5" customHeight="1">
      <c r="B340" s="41"/>
      <c r="C340" s="238" t="s">
        <v>636</v>
      </c>
      <c r="D340" s="238" t="s">
        <v>494</v>
      </c>
      <c r="E340" s="239" t="s">
        <v>1646</v>
      </c>
      <c r="F340" s="240" t="s">
        <v>1647</v>
      </c>
      <c r="G340" s="241" t="s">
        <v>613</v>
      </c>
      <c r="H340" s="242">
        <v>3</v>
      </c>
      <c r="I340" s="243"/>
      <c r="J340" s="244">
        <f>ROUND(I340*H340,2)</f>
        <v>0</v>
      </c>
      <c r="K340" s="240" t="s">
        <v>23</v>
      </c>
      <c r="L340" s="245"/>
      <c r="M340" s="246" t="s">
        <v>23</v>
      </c>
      <c r="N340" s="247" t="s">
        <v>44</v>
      </c>
      <c r="O340" s="42"/>
      <c r="P340" s="202">
        <f>O340*H340</f>
        <v>0</v>
      </c>
      <c r="Q340" s="202">
        <v>2.8E-3</v>
      </c>
      <c r="R340" s="202">
        <f>Q340*H340</f>
        <v>8.3999999999999995E-3</v>
      </c>
      <c r="S340" s="202">
        <v>0</v>
      </c>
      <c r="T340" s="203">
        <f>S340*H340</f>
        <v>0</v>
      </c>
      <c r="AR340" s="24" t="s">
        <v>191</v>
      </c>
      <c r="AT340" s="24" t="s">
        <v>494</v>
      </c>
      <c r="AU340" s="24" t="s">
        <v>82</v>
      </c>
      <c r="AY340" s="24" t="s">
        <v>140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24" t="s">
        <v>80</v>
      </c>
      <c r="BK340" s="204">
        <f>ROUND(I340*H340,2)</f>
        <v>0</v>
      </c>
      <c r="BL340" s="24" t="s">
        <v>147</v>
      </c>
      <c r="BM340" s="24" t="s">
        <v>1648</v>
      </c>
    </row>
    <row r="341" spans="2:65" s="1" customFormat="1" ht="16.5" customHeight="1">
      <c r="B341" s="41"/>
      <c r="C341" s="238" t="s">
        <v>640</v>
      </c>
      <c r="D341" s="238" t="s">
        <v>494</v>
      </c>
      <c r="E341" s="239" t="s">
        <v>1649</v>
      </c>
      <c r="F341" s="240" t="s">
        <v>1650</v>
      </c>
      <c r="G341" s="241" t="s">
        <v>613</v>
      </c>
      <c r="H341" s="242">
        <v>19</v>
      </c>
      <c r="I341" s="243"/>
      <c r="J341" s="244">
        <f>ROUND(I341*H341,2)</f>
        <v>0</v>
      </c>
      <c r="K341" s="240" t="s">
        <v>23</v>
      </c>
      <c r="L341" s="245"/>
      <c r="M341" s="246" t="s">
        <v>23</v>
      </c>
      <c r="N341" s="247" t="s">
        <v>44</v>
      </c>
      <c r="O341" s="42"/>
      <c r="P341" s="202">
        <f>O341*H341</f>
        <v>0</v>
      </c>
      <c r="Q341" s="202">
        <v>0</v>
      </c>
      <c r="R341" s="202">
        <f>Q341*H341</f>
        <v>0</v>
      </c>
      <c r="S341" s="202">
        <v>0</v>
      </c>
      <c r="T341" s="203">
        <f>S341*H341</f>
        <v>0</v>
      </c>
      <c r="AR341" s="24" t="s">
        <v>191</v>
      </c>
      <c r="AT341" s="24" t="s">
        <v>494</v>
      </c>
      <c r="AU341" s="24" t="s">
        <v>82</v>
      </c>
      <c r="AY341" s="24" t="s">
        <v>140</v>
      </c>
      <c r="BE341" s="204">
        <f>IF(N341="základní",J341,0)</f>
        <v>0</v>
      </c>
      <c r="BF341" s="204">
        <f>IF(N341="snížená",J341,0)</f>
        <v>0</v>
      </c>
      <c r="BG341" s="204">
        <f>IF(N341="zákl. přenesená",J341,0)</f>
        <v>0</v>
      </c>
      <c r="BH341" s="204">
        <f>IF(N341="sníž. přenesená",J341,0)</f>
        <v>0</v>
      </c>
      <c r="BI341" s="204">
        <f>IF(N341="nulová",J341,0)</f>
        <v>0</v>
      </c>
      <c r="BJ341" s="24" t="s">
        <v>80</v>
      </c>
      <c r="BK341" s="204">
        <f>ROUND(I341*H341,2)</f>
        <v>0</v>
      </c>
      <c r="BL341" s="24" t="s">
        <v>147</v>
      </c>
      <c r="BM341" s="24" t="s">
        <v>1651</v>
      </c>
    </row>
    <row r="342" spans="2:65" s="1" customFormat="1" ht="27">
      <c r="B342" s="41"/>
      <c r="C342" s="63"/>
      <c r="D342" s="207" t="s">
        <v>549</v>
      </c>
      <c r="E342" s="63"/>
      <c r="F342" s="248" t="s">
        <v>1652</v>
      </c>
      <c r="G342" s="63"/>
      <c r="H342" s="63"/>
      <c r="I342" s="164"/>
      <c r="J342" s="63"/>
      <c r="K342" s="63"/>
      <c r="L342" s="61"/>
      <c r="M342" s="249"/>
      <c r="N342" s="42"/>
      <c r="O342" s="42"/>
      <c r="P342" s="42"/>
      <c r="Q342" s="42"/>
      <c r="R342" s="42"/>
      <c r="S342" s="42"/>
      <c r="T342" s="78"/>
      <c r="AT342" s="24" t="s">
        <v>549</v>
      </c>
      <c r="AU342" s="24" t="s">
        <v>82</v>
      </c>
    </row>
    <row r="343" spans="2:65" s="1" customFormat="1" ht="16.5" customHeight="1">
      <c r="B343" s="41"/>
      <c r="C343" s="238" t="s">
        <v>644</v>
      </c>
      <c r="D343" s="238" t="s">
        <v>494</v>
      </c>
      <c r="E343" s="239" t="s">
        <v>1653</v>
      </c>
      <c r="F343" s="240" t="s">
        <v>1654</v>
      </c>
      <c r="G343" s="241" t="s">
        <v>613</v>
      </c>
      <c r="H343" s="242">
        <v>38</v>
      </c>
      <c r="I343" s="243"/>
      <c r="J343" s="244">
        <f>ROUND(I343*H343,2)</f>
        <v>0</v>
      </c>
      <c r="K343" s="240" t="s">
        <v>23</v>
      </c>
      <c r="L343" s="245"/>
      <c r="M343" s="246" t="s">
        <v>23</v>
      </c>
      <c r="N343" s="247" t="s">
        <v>44</v>
      </c>
      <c r="O343" s="42"/>
      <c r="P343" s="202">
        <f>O343*H343</f>
        <v>0</v>
      </c>
      <c r="Q343" s="202">
        <v>0</v>
      </c>
      <c r="R343" s="202">
        <f>Q343*H343</f>
        <v>0</v>
      </c>
      <c r="S343" s="202">
        <v>0</v>
      </c>
      <c r="T343" s="203">
        <f>S343*H343</f>
        <v>0</v>
      </c>
      <c r="AR343" s="24" t="s">
        <v>191</v>
      </c>
      <c r="AT343" s="24" t="s">
        <v>494</v>
      </c>
      <c r="AU343" s="24" t="s">
        <v>82</v>
      </c>
      <c r="AY343" s="24" t="s">
        <v>140</v>
      </c>
      <c r="BE343" s="204">
        <f>IF(N343="základní",J343,0)</f>
        <v>0</v>
      </c>
      <c r="BF343" s="204">
        <f>IF(N343="snížená",J343,0)</f>
        <v>0</v>
      </c>
      <c r="BG343" s="204">
        <f>IF(N343="zákl. přenesená",J343,0)</f>
        <v>0</v>
      </c>
      <c r="BH343" s="204">
        <f>IF(N343="sníž. přenesená",J343,0)</f>
        <v>0</v>
      </c>
      <c r="BI343" s="204">
        <f>IF(N343="nulová",J343,0)</f>
        <v>0</v>
      </c>
      <c r="BJ343" s="24" t="s">
        <v>80</v>
      </c>
      <c r="BK343" s="204">
        <f>ROUND(I343*H343,2)</f>
        <v>0</v>
      </c>
      <c r="BL343" s="24" t="s">
        <v>147</v>
      </c>
      <c r="BM343" s="24" t="s">
        <v>1655</v>
      </c>
    </row>
    <row r="344" spans="2:65" s="1" customFormat="1" ht="27">
      <c r="B344" s="41"/>
      <c r="C344" s="63"/>
      <c r="D344" s="207" t="s">
        <v>549</v>
      </c>
      <c r="E344" s="63"/>
      <c r="F344" s="248" t="s">
        <v>1652</v>
      </c>
      <c r="G344" s="63"/>
      <c r="H344" s="63"/>
      <c r="I344" s="164"/>
      <c r="J344" s="63"/>
      <c r="K344" s="63"/>
      <c r="L344" s="61"/>
      <c r="M344" s="249"/>
      <c r="N344" s="42"/>
      <c r="O344" s="42"/>
      <c r="P344" s="42"/>
      <c r="Q344" s="42"/>
      <c r="R344" s="42"/>
      <c r="S344" s="42"/>
      <c r="T344" s="78"/>
      <c r="AT344" s="24" t="s">
        <v>549</v>
      </c>
      <c r="AU344" s="24" t="s">
        <v>82</v>
      </c>
    </row>
    <row r="345" spans="2:65" s="1" customFormat="1" ht="16.5" customHeight="1">
      <c r="B345" s="41"/>
      <c r="C345" s="193" t="s">
        <v>648</v>
      </c>
      <c r="D345" s="193" t="s">
        <v>142</v>
      </c>
      <c r="E345" s="194" t="s">
        <v>1656</v>
      </c>
      <c r="F345" s="195" t="s">
        <v>1657</v>
      </c>
      <c r="G345" s="196" t="s">
        <v>613</v>
      </c>
      <c r="H345" s="197">
        <v>76</v>
      </c>
      <c r="I345" s="198"/>
      <c r="J345" s="199">
        <f>ROUND(I345*H345,2)</f>
        <v>0</v>
      </c>
      <c r="K345" s="195" t="s">
        <v>23</v>
      </c>
      <c r="L345" s="61"/>
      <c r="M345" s="200" t="s">
        <v>23</v>
      </c>
      <c r="N345" s="201" t="s">
        <v>44</v>
      </c>
      <c r="O345" s="42"/>
      <c r="P345" s="202">
        <f>O345*H345</f>
        <v>0</v>
      </c>
      <c r="Q345" s="202">
        <v>2.6980000000000001E-2</v>
      </c>
      <c r="R345" s="202">
        <f>Q345*H345</f>
        <v>2.0504799999999999</v>
      </c>
      <c r="S345" s="202">
        <v>0</v>
      </c>
      <c r="T345" s="203">
        <f>S345*H345</f>
        <v>0</v>
      </c>
      <c r="AR345" s="24" t="s">
        <v>147</v>
      </c>
      <c r="AT345" s="24" t="s">
        <v>142</v>
      </c>
      <c r="AU345" s="24" t="s">
        <v>82</v>
      </c>
      <c r="AY345" s="24" t="s">
        <v>140</v>
      </c>
      <c r="BE345" s="204">
        <f>IF(N345="základní",J345,0)</f>
        <v>0</v>
      </c>
      <c r="BF345" s="204">
        <f>IF(N345="snížená",J345,0)</f>
        <v>0</v>
      </c>
      <c r="BG345" s="204">
        <f>IF(N345="zákl. přenesená",J345,0)</f>
        <v>0</v>
      </c>
      <c r="BH345" s="204">
        <f>IF(N345="sníž. přenesená",J345,0)</f>
        <v>0</v>
      </c>
      <c r="BI345" s="204">
        <f>IF(N345="nulová",J345,0)</f>
        <v>0</v>
      </c>
      <c r="BJ345" s="24" t="s">
        <v>80</v>
      </c>
      <c r="BK345" s="204">
        <f>ROUND(I345*H345,2)</f>
        <v>0</v>
      </c>
      <c r="BL345" s="24" t="s">
        <v>147</v>
      </c>
      <c r="BM345" s="24" t="s">
        <v>1658</v>
      </c>
    </row>
    <row r="346" spans="2:65" s="1" customFormat="1" ht="27">
      <c r="B346" s="41"/>
      <c r="C346" s="63"/>
      <c r="D346" s="207" t="s">
        <v>549</v>
      </c>
      <c r="E346" s="63"/>
      <c r="F346" s="248" t="s">
        <v>1659</v>
      </c>
      <c r="G346" s="63"/>
      <c r="H346" s="63"/>
      <c r="I346" s="164"/>
      <c r="J346" s="63"/>
      <c r="K346" s="63"/>
      <c r="L346" s="61"/>
      <c r="M346" s="249"/>
      <c r="N346" s="42"/>
      <c r="O346" s="42"/>
      <c r="P346" s="42"/>
      <c r="Q346" s="42"/>
      <c r="R346" s="42"/>
      <c r="S346" s="42"/>
      <c r="T346" s="78"/>
      <c r="AT346" s="24" t="s">
        <v>549</v>
      </c>
      <c r="AU346" s="24" t="s">
        <v>82</v>
      </c>
    </row>
    <row r="347" spans="2:65" s="1" customFormat="1" ht="16.5" customHeight="1">
      <c r="B347" s="41"/>
      <c r="C347" s="238" t="s">
        <v>652</v>
      </c>
      <c r="D347" s="238" t="s">
        <v>494</v>
      </c>
      <c r="E347" s="239" t="s">
        <v>1660</v>
      </c>
      <c r="F347" s="240" t="s">
        <v>1661</v>
      </c>
      <c r="G347" s="241" t="s">
        <v>199</v>
      </c>
      <c r="H347" s="242">
        <v>76</v>
      </c>
      <c r="I347" s="243"/>
      <c r="J347" s="244">
        <f>ROUND(I347*H347,2)</f>
        <v>0</v>
      </c>
      <c r="K347" s="240" t="s">
        <v>23</v>
      </c>
      <c r="L347" s="245"/>
      <c r="M347" s="246" t="s">
        <v>23</v>
      </c>
      <c r="N347" s="247" t="s">
        <v>44</v>
      </c>
      <c r="O347" s="42"/>
      <c r="P347" s="202">
        <f>O347*H347</f>
        <v>0</v>
      </c>
      <c r="Q347" s="202">
        <v>2.3700000000000001E-3</v>
      </c>
      <c r="R347" s="202">
        <f>Q347*H347</f>
        <v>0.18012</v>
      </c>
      <c r="S347" s="202">
        <v>0</v>
      </c>
      <c r="T347" s="203">
        <f>S347*H347</f>
        <v>0</v>
      </c>
      <c r="AR347" s="24" t="s">
        <v>191</v>
      </c>
      <c r="AT347" s="24" t="s">
        <v>494</v>
      </c>
      <c r="AU347" s="24" t="s">
        <v>82</v>
      </c>
      <c r="AY347" s="24" t="s">
        <v>140</v>
      </c>
      <c r="BE347" s="204">
        <f>IF(N347="základní",J347,0)</f>
        <v>0</v>
      </c>
      <c r="BF347" s="204">
        <f>IF(N347="snížená",J347,0)</f>
        <v>0</v>
      </c>
      <c r="BG347" s="204">
        <f>IF(N347="zákl. přenesená",J347,0)</f>
        <v>0</v>
      </c>
      <c r="BH347" s="204">
        <f>IF(N347="sníž. přenesená",J347,0)</f>
        <v>0</v>
      </c>
      <c r="BI347" s="204">
        <f>IF(N347="nulová",J347,0)</f>
        <v>0</v>
      </c>
      <c r="BJ347" s="24" t="s">
        <v>80</v>
      </c>
      <c r="BK347" s="204">
        <f>ROUND(I347*H347,2)</f>
        <v>0</v>
      </c>
      <c r="BL347" s="24" t="s">
        <v>147</v>
      </c>
      <c r="BM347" s="24" t="s">
        <v>1662</v>
      </c>
    </row>
    <row r="348" spans="2:65" s="1" customFormat="1" ht="27">
      <c r="B348" s="41"/>
      <c r="C348" s="63"/>
      <c r="D348" s="207" t="s">
        <v>549</v>
      </c>
      <c r="E348" s="63"/>
      <c r="F348" s="248" t="s">
        <v>1659</v>
      </c>
      <c r="G348" s="63"/>
      <c r="H348" s="63"/>
      <c r="I348" s="164"/>
      <c r="J348" s="63"/>
      <c r="K348" s="63"/>
      <c r="L348" s="61"/>
      <c r="M348" s="249"/>
      <c r="N348" s="42"/>
      <c r="O348" s="42"/>
      <c r="P348" s="42"/>
      <c r="Q348" s="42"/>
      <c r="R348" s="42"/>
      <c r="S348" s="42"/>
      <c r="T348" s="78"/>
      <c r="AT348" s="24" t="s">
        <v>549</v>
      </c>
      <c r="AU348" s="24" t="s">
        <v>82</v>
      </c>
    </row>
    <row r="349" spans="2:65" s="10" customFormat="1" ht="29.85" customHeight="1">
      <c r="B349" s="177"/>
      <c r="C349" s="178"/>
      <c r="D349" s="179" t="s">
        <v>72</v>
      </c>
      <c r="E349" s="191" t="s">
        <v>196</v>
      </c>
      <c r="F349" s="191" t="s">
        <v>821</v>
      </c>
      <c r="G349" s="178"/>
      <c r="H349" s="178"/>
      <c r="I349" s="181"/>
      <c r="J349" s="192">
        <f>BK349</f>
        <v>0</v>
      </c>
      <c r="K349" s="178"/>
      <c r="L349" s="183"/>
      <c r="M349" s="184"/>
      <c r="N349" s="185"/>
      <c r="O349" s="185"/>
      <c r="P349" s="186">
        <f>P350+SUM(P351:P378)</f>
        <v>0</v>
      </c>
      <c r="Q349" s="185"/>
      <c r="R349" s="186">
        <f>R350+SUM(R351:R378)</f>
        <v>2.5201099999999999</v>
      </c>
      <c r="S349" s="185"/>
      <c r="T349" s="187">
        <f>T350+SUM(T351:T378)</f>
        <v>0</v>
      </c>
      <c r="AR349" s="188" t="s">
        <v>80</v>
      </c>
      <c r="AT349" s="189" t="s">
        <v>72</v>
      </c>
      <c r="AU349" s="189" t="s">
        <v>80</v>
      </c>
      <c r="AY349" s="188" t="s">
        <v>140</v>
      </c>
      <c r="BK349" s="190">
        <f>BK350+SUM(BK351:BK378)</f>
        <v>0</v>
      </c>
    </row>
    <row r="350" spans="2:65" s="1" customFormat="1" ht="25.5" customHeight="1">
      <c r="B350" s="41"/>
      <c r="C350" s="193" t="s">
        <v>657</v>
      </c>
      <c r="D350" s="193" t="s">
        <v>142</v>
      </c>
      <c r="E350" s="194" t="s">
        <v>1663</v>
      </c>
      <c r="F350" s="195" t="s">
        <v>1664</v>
      </c>
      <c r="G350" s="196" t="s">
        <v>199</v>
      </c>
      <c r="H350" s="197">
        <v>1</v>
      </c>
      <c r="I350" s="198"/>
      <c r="J350" s="199">
        <f>ROUND(I350*H350,2)</f>
        <v>0</v>
      </c>
      <c r="K350" s="195" t="s">
        <v>23</v>
      </c>
      <c r="L350" s="61"/>
      <c r="M350" s="200" t="s">
        <v>23</v>
      </c>
      <c r="N350" s="201" t="s">
        <v>44</v>
      </c>
      <c r="O350" s="42"/>
      <c r="P350" s="202">
        <f>O350*H350</f>
        <v>0</v>
      </c>
      <c r="Q350" s="202">
        <v>0.11534</v>
      </c>
      <c r="R350" s="202">
        <f>Q350*H350</f>
        <v>0.11534</v>
      </c>
      <c r="S350" s="202">
        <v>0</v>
      </c>
      <c r="T350" s="203">
        <f>S350*H350</f>
        <v>0</v>
      </c>
      <c r="AR350" s="24" t="s">
        <v>147</v>
      </c>
      <c r="AT350" s="24" t="s">
        <v>142</v>
      </c>
      <c r="AU350" s="24" t="s">
        <v>82</v>
      </c>
      <c r="AY350" s="24" t="s">
        <v>140</v>
      </c>
      <c r="BE350" s="204">
        <f>IF(N350="základní",J350,0)</f>
        <v>0</v>
      </c>
      <c r="BF350" s="204">
        <f>IF(N350="snížená",J350,0)</f>
        <v>0</v>
      </c>
      <c r="BG350" s="204">
        <f>IF(N350="zákl. přenesená",J350,0)</f>
        <v>0</v>
      </c>
      <c r="BH350" s="204">
        <f>IF(N350="sníž. přenesená",J350,0)</f>
        <v>0</v>
      </c>
      <c r="BI350" s="204">
        <f>IF(N350="nulová",J350,0)</f>
        <v>0</v>
      </c>
      <c r="BJ350" s="24" t="s">
        <v>80</v>
      </c>
      <c r="BK350" s="204">
        <f>ROUND(I350*H350,2)</f>
        <v>0</v>
      </c>
      <c r="BL350" s="24" t="s">
        <v>147</v>
      </c>
      <c r="BM350" s="24" t="s">
        <v>1665</v>
      </c>
    </row>
    <row r="351" spans="2:65" s="1" customFormat="1" ht="16.5" customHeight="1">
      <c r="B351" s="41"/>
      <c r="C351" s="193" t="s">
        <v>662</v>
      </c>
      <c r="D351" s="193" t="s">
        <v>142</v>
      </c>
      <c r="E351" s="194" t="s">
        <v>823</v>
      </c>
      <c r="F351" s="195" t="s">
        <v>824</v>
      </c>
      <c r="G351" s="196" t="s">
        <v>199</v>
      </c>
      <c r="H351" s="197">
        <v>377</v>
      </c>
      <c r="I351" s="198"/>
      <c r="J351" s="199">
        <f>ROUND(I351*H351,2)</f>
        <v>0</v>
      </c>
      <c r="K351" s="195" t="s">
        <v>23</v>
      </c>
      <c r="L351" s="61"/>
      <c r="M351" s="200" t="s">
        <v>23</v>
      </c>
      <c r="N351" s="201" t="s">
        <v>44</v>
      </c>
      <c r="O351" s="42"/>
      <c r="P351" s="202">
        <f>O351*H351</f>
        <v>0</v>
      </c>
      <c r="Q351" s="202">
        <v>1.0000000000000001E-5</v>
      </c>
      <c r="R351" s="202">
        <f>Q351*H351</f>
        <v>3.7700000000000003E-3</v>
      </c>
      <c r="S351" s="202">
        <v>0</v>
      </c>
      <c r="T351" s="203">
        <f>S351*H351</f>
        <v>0</v>
      </c>
      <c r="AR351" s="24" t="s">
        <v>147</v>
      </c>
      <c r="AT351" s="24" t="s">
        <v>142</v>
      </c>
      <c r="AU351" s="24" t="s">
        <v>82</v>
      </c>
      <c r="AY351" s="24" t="s">
        <v>140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24" t="s">
        <v>80</v>
      </c>
      <c r="BK351" s="204">
        <f>ROUND(I351*H351,2)</f>
        <v>0</v>
      </c>
      <c r="BL351" s="24" t="s">
        <v>147</v>
      </c>
      <c r="BM351" s="24" t="s">
        <v>1666</v>
      </c>
    </row>
    <row r="352" spans="2:65" s="1" customFormat="1" ht="27">
      <c r="B352" s="41"/>
      <c r="C352" s="63"/>
      <c r="D352" s="207" t="s">
        <v>549</v>
      </c>
      <c r="E352" s="63"/>
      <c r="F352" s="248" t="s">
        <v>826</v>
      </c>
      <c r="G352" s="63"/>
      <c r="H352" s="63"/>
      <c r="I352" s="164"/>
      <c r="J352" s="63"/>
      <c r="K352" s="63"/>
      <c r="L352" s="61"/>
      <c r="M352" s="249"/>
      <c r="N352" s="42"/>
      <c r="O352" s="42"/>
      <c r="P352" s="42"/>
      <c r="Q352" s="42"/>
      <c r="R352" s="42"/>
      <c r="S352" s="42"/>
      <c r="T352" s="78"/>
      <c r="AT352" s="24" t="s">
        <v>549</v>
      </c>
      <c r="AU352" s="24" t="s">
        <v>82</v>
      </c>
    </row>
    <row r="353" spans="2:65" s="12" customFormat="1" ht="13.5">
      <c r="B353" s="216"/>
      <c r="C353" s="217"/>
      <c r="D353" s="207" t="s">
        <v>149</v>
      </c>
      <c r="E353" s="218" t="s">
        <v>23</v>
      </c>
      <c r="F353" s="219" t="s">
        <v>1667</v>
      </c>
      <c r="G353" s="217"/>
      <c r="H353" s="220">
        <v>377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149</v>
      </c>
      <c r="AU353" s="226" t="s">
        <v>82</v>
      </c>
      <c r="AV353" s="12" t="s">
        <v>82</v>
      </c>
      <c r="AW353" s="12" t="s">
        <v>36</v>
      </c>
      <c r="AX353" s="12" t="s">
        <v>80</v>
      </c>
      <c r="AY353" s="226" t="s">
        <v>140</v>
      </c>
    </row>
    <row r="354" spans="2:65" s="1" customFormat="1" ht="25.5" customHeight="1">
      <c r="B354" s="41"/>
      <c r="C354" s="238" t="s">
        <v>666</v>
      </c>
      <c r="D354" s="238" t="s">
        <v>494</v>
      </c>
      <c r="E354" s="239" t="s">
        <v>833</v>
      </c>
      <c r="F354" s="240" t="s">
        <v>834</v>
      </c>
      <c r="G354" s="241" t="s">
        <v>497</v>
      </c>
      <c r="H354" s="242">
        <v>2.4009999999999998</v>
      </c>
      <c r="I354" s="243"/>
      <c r="J354" s="244">
        <f>ROUND(I354*H354,2)</f>
        <v>0</v>
      </c>
      <c r="K354" s="240" t="s">
        <v>146</v>
      </c>
      <c r="L354" s="245"/>
      <c r="M354" s="246" t="s">
        <v>23</v>
      </c>
      <c r="N354" s="247" t="s">
        <v>44</v>
      </c>
      <c r="O354" s="42"/>
      <c r="P354" s="202">
        <f>O354*H354</f>
        <v>0</v>
      </c>
      <c r="Q354" s="202">
        <v>1</v>
      </c>
      <c r="R354" s="202">
        <f>Q354*H354</f>
        <v>2.4009999999999998</v>
      </c>
      <c r="S354" s="202">
        <v>0</v>
      </c>
      <c r="T354" s="203">
        <f>S354*H354</f>
        <v>0</v>
      </c>
      <c r="AR354" s="24" t="s">
        <v>191</v>
      </c>
      <c r="AT354" s="24" t="s">
        <v>494</v>
      </c>
      <c r="AU354" s="24" t="s">
        <v>82</v>
      </c>
      <c r="AY354" s="24" t="s">
        <v>140</v>
      </c>
      <c r="BE354" s="204">
        <f>IF(N354="základní",J354,0)</f>
        <v>0</v>
      </c>
      <c r="BF354" s="204">
        <f>IF(N354="snížená",J354,0)</f>
        <v>0</v>
      </c>
      <c r="BG354" s="204">
        <f>IF(N354="zákl. přenesená",J354,0)</f>
        <v>0</v>
      </c>
      <c r="BH354" s="204">
        <f>IF(N354="sníž. přenesená",J354,0)</f>
        <v>0</v>
      </c>
      <c r="BI354" s="204">
        <f>IF(N354="nulová",J354,0)</f>
        <v>0</v>
      </c>
      <c r="BJ354" s="24" t="s">
        <v>80</v>
      </c>
      <c r="BK354" s="204">
        <f>ROUND(I354*H354,2)</f>
        <v>0</v>
      </c>
      <c r="BL354" s="24" t="s">
        <v>147</v>
      </c>
      <c r="BM354" s="24" t="s">
        <v>1668</v>
      </c>
    </row>
    <row r="355" spans="2:65" s="12" customFormat="1" ht="13.5">
      <c r="B355" s="216"/>
      <c r="C355" s="217"/>
      <c r="D355" s="207" t="s">
        <v>149</v>
      </c>
      <c r="E355" s="218" t="s">
        <v>23</v>
      </c>
      <c r="F355" s="219" t="s">
        <v>1669</v>
      </c>
      <c r="G355" s="217"/>
      <c r="H355" s="220">
        <v>2.4009999999999998</v>
      </c>
      <c r="I355" s="221"/>
      <c r="J355" s="217"/>
      <c r="K355" s="217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149</v>
      </c>
      <c r="AU355" s="226" t="s">
        <v>82</v>
      </c>
      <c r="AV355" s="12" t="s">
        <v>82</v>
      </c>
      <c r="AW355" s="12" t="s">
        <v>36</v>
      </c>
      <c r="AX355" s="12" t="s">
        <v>80</v>
      </c>
      <c r="AY355" s="226" t="s">
        <v>140</v>
      </c>
    </row>
    <row r="356" spans="2:65" s="1" customFormat="1" ht="16.5" customHeight="1">
      <c r="B356" s="41"/>
      <c r="C356" s="193" t="s">
        <v>671</v>
      </c>
      <c r="D356" s="193" t="s">
        <v>142</v>
      </c>
      <c r="E356" s="194" t="s">
        <v>838</v>
      </c>
      <c r="F356" s="195" t="s">
        <v>839</v>
      </c>
      <c r="G356" s="196" t="s">
        <v>199</v>
      </c>
      <c r="H356" s="197">
        <v>377</v>
      </c>
      <c r="I356" s="198"/>
      <c r="J356" s="199">
        <f>ROUND(I356*H356,2)</f>
        <v>0</v>
      </c>
      <c r="K356" s="195" t="s">
        <v>146</v>
      </c>
      <c r="L356" s="61"/>
      <c r="M356" s="200" t="s">
        <v>23</v>
      </c>
      <c r="N356" s="201" t="s">
        <v>44</v>
      </c>
      <c r="O356" s="42"/>
      <c r="P356" s="202">
        <f>O356*H356</f>
        <v>0</v>
      </c>
      <c r="Q356" s="202">
        <v>0</v>
      </c>
      <c r="R356" s="202">
        <f>Q356*H356</f>
        <v>0</v>
      </c>
      <c r="S356" s="202">
        <v>0</v>
      </c>
      <c r="T356" s="203">
        <f>S356*H356</f>
        <v>0</v>
      </c>
      <c r="AR356" s="24" t="s">
        <v>147</v>
      </c>
      <c r="AT356" s="24" t="s">
        <v>142</v>
      </c>
      <c r="AU356" s="24" t="s">
        <v>82</v>
      </c>
      <c r="AY356" s="24" t="s">
        <v>140</v>
      </c>
      <c r="BE356" s="204">
        <f>IF(N356="základní",J356,0)</f>
        <v>0</v>
      </c>
      <c r="BF356" s="204">
        <f>IF(N356="snížená",J356,0)</f>
        <v>0</v>
      </c>
      <c r="BG356" s="204">
        <f>IF(N356="zákl. přenesená",J356,0)</f>
        <v>0</v>
      </c>
      <c r="BH356" s="204">
        <f>IF(N356="sníž. přenesená",J356,0)</f>
        <v>0</v>
      </c>
      <c r="BI356" s="204">
        <f>IF(N356="nulová",J356,0)</f>
        <v>0</v>
      </c>
      <c r="BJ356" s="24" t="s">
        <v>80</v>
      </c>
      <c r="BK356" s="204">
        <f>ROUND(I356*H356,2)</f>
        <v>0</v>
      </c>
      <c r="BL356" s="24" t="s">
        <v>147</v>
      </c>
      <c r="BM356" s="24" t="s">
        <v>1670</v>
      </c>
    </row>
    <row r="357" spans="2:65" s="12" customFormat="1" ht="13.5">
      <c r="B357" s="216"/>
      <c r="C357" s="217"/>
      <c r="D357" s="207" t="s">
        <v>149</v>
      </c>
      <c r="E357" s="218" t="s">
        <v>23</v>
      </c>
      <c r="F357" s="219" t="s">
        <v>1671</v>
      </c>
      <c r="G357" s="217"/>
      <c r="H357" s="220">
        <v>377</v>
      </c>
      <c r="I357" s="221"/>
      <c r="J357" s="217"/>
      <c r="K357" s="217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149</v>
      </c>
      <c r="AU357" s="226" t="s">
        <v>82</v>
      </c>
      <c r="AV357" s="12" t="s">
        <v>82</v>
      </c>
      <c r="AW357" s="12" t="s">
        <v>36</v>
      </c>
      <c r="AX357" s="12" t="s">
        <v>73</v>
      </c>
      <c r="AY357" s="226" t="s">
        <v>140</v>
      </c>
    </row>
    <row r="358" spans="2:65" s="13" customFormat="1" ht="13.5">
      <c r="B358" s="227"/>
      <c r="C358" s="228"/>
      <c r="D358" s="207" t="s">
        <v>149</v>
      </c>
      <c r="E358" s="229" t="s">
        <v>23</v>
      </c>
      <c r="F358" s="230" t="s">
        <v>154</v>
      </c>
      <c r="G358" s="228"/>
      <c r="H358" s="231">
        <v>377</v>
      </c>
      <c r="I358" s="232"/>
      <c r="J358" s="228"/>
      <c r="K358" s="228"/>
      <c r="L358" s="233"/>
      <c r="M358" s="234"/>
      <c r="N358" s="235"/>
      <c r="O358" s="235"/>
      <c r="P358" s="235"/>
      <c r="Q358" s="235"/>
      <c r="R358" s="235"/>
      <c r="S358" s="235"/>
      <c r="T358" s="236"/>
      <c r="AT358" s="237" t="s">
        <v>149</v>
      </c>
      <c r="AU358" s="237" t="s">
        <v>82</v>
      </c>
      <c r="AV358" s="13" t="s">
        <v>147</v>
      </c>
      <c r="AW358" s="13" t="s">
        <v>36</v>
      </c>
      <c r="AX358" s="13" t="s">
        <v>80</v>
      </c>
      <c r="AY358" s="237" t="s">
        <v>140</v>
      </c>
    </row>
    <row r="359" spans="2:65" s="1" customFormat="1" ht="25.5" customHeight="1">
      <c r="B359" s="41"/>
      <c r="C359" s="193" t="s">
        <v>675</v>
      </c>
      <c r="D359" s="193" t="s">
        <v>142</v>
      </c>
      <c r="E359" s="194" t="s">
        <v>1672</v>
      </c>
      <c r="F359" s="195" t="s">
        <v>1673</v>
      </c>
      <c r="G359" s="196" t="s">
        <v>145</v>
      </c>
      <c r="H359" s="197">
        <v>7.2</v>
      </c>
      <c r="I359" s="198"/>
      <c r="J359" s="199">
        <f>ROUND(I359*H359,2)</f>
        <v>0</v>
      </c>
      <c r="K359" s="195" t="s">
        <v>146</v>
      </c>
      <c r="L359" s="61"/>
      <c r="M359" s="200" t="s">
        <v>23</v>
      </c>
      <c r="N359" s="201" t="s">
        <v>44</v>
      </c>
      <c r="O359" s="42"/>
      <c r="P359" s="202">
        <f>O359*H359</f>
        <v>0</v>
      </c>
      <c r="Q359" s="202">
        <v>0</v>
      </c>
      <c r="R359" s="202">
        <f>Q359*H359</f>
        <v>0</v>
      </c>
      <c r="S359" s="202">
        <v>0</v>
      </c>
      <c r="T359" s="203">
        <f>S359*H359</f>
        <v>0</v>
      </c>
      <c r="AR359" s="24" t="s">
        <v>147</v>
      </c>
      <c r="AT359" s="24" t="s">
        <v>142</v>
      </c>
      <c r="AU359" s="24" t="s">
        <v>82</v>
      </c>
      <c r="AY359" s="24" t="s">
        <v>140</v>
      </c>
      <c r="BE359" s="204">
        <f>IF(N359="základní",J359,0)</f>
        <v>0</v>
      </c>
      <c r="BF359" s="204">
        <f>IF(N359="snížená",J359,0)</f>
        <v>0</v>
      </c>
      <c r="BG359" s="204">
        <f>IF(N359="zákl. přenesená",J359,0)</f>
        <v>0</v>
      </c>
      <c r="BH359" s="204">
        <f>IF(N359="sníž. přenesená",J359,0)</f>
        <v>0</v>
      </c>
      <c r="BI359" s="204">
        <f>IF(N359="nulová",J359,0)</f>
        <v>0</v>
      </c>
      <c r="BJ359" s="24" t="s">
        <v>80</v>
      </c>
      <c r="BK359" s="204">
        <f>ROUND(I359*H359,2)</f>
        <v>0</v>
      </c>
      <c r="BL359" s="24" t="s">
        <v>147</v>
      </c>
      <c r="BM359" s="24" t="s">
        <v>1674</v>
      </c>
    </row>
    <row r="360" spans="2:65" s="11" customFormat="1" ht="13.5">
      <c r="B360" s="205"/>
      <c r="C360" s="206"/>
      <c r="D360" s="207" t="s">
        <v>149</v>
      </c>
      <c r="E360" s="208" t="s">
        <v>23</v>
      </c>
      <c r="F360" s="209" t="s">
        <v>1675</v>
      </c>
      <c r="G360" s="206"/>
      <c r="H360" s="208" t="s">
        <v>23</v>
      </c>
      <c r="I360" s="210"/>
      <c r="J360" s="206"/>
      <c r="K360" s="206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149</v>
      </c>
      <c r="AU360" s="215" t="s">
        <v>82</v>
      </c>
      <c r="AV360" s="11" t="s">
        <v>80</v>
      </c>
      <c r="AW360" s="11" t="s">
        <v>36</v>
      </c>
      <c r="AX360" s="11" t="s">
        <v>73</v>
      </c>
      <c r="AY360" s="215" t="s">
        <v>140</v>
      </c>
    </row>
    <row r="361" spans="2:65" s="11" customFormat="1" ht="13.5">
      <c r="B361" s="205"/>
      <c r="C361" s="206"/>
      <c r="D361" s="207" t="s">
        <v>149</v>
      </c>
      <c r="E361" s="208" t="s">
        <v>23</v>
      </c>
      <c r="F361" s="209" t="s">
        <v>1676</v>
      </c>
      <c r="G361" s="206"/>
      <c r="H361" s="208" t="s">
        <v>23</v>
      </c>
      <c r="I361" s="210"/>
      <c r="J361" s="206"/>
      <c r="K361" s="206"/>
      <c r="L361" s="211"/>
      <c r="M361" s="212"/>
      <c r="N361" s="213"/>
      <c r="O361" s="213"/>
      <c r="P361" s="213"/>
      <c r="Q361" s="213"/>
      <c r="R361" s="213"/>
      <c r="S361" s="213"/>
      <c r="T361" s="214"/>
      <c r="AT361" s="215" t="s">
        <v>149</v>
      </c>
      <c r="AU361" s="215" t="s">
        <v>82</v>
      </c>
      <c r="AV361" s="11" t="s">
        <v>80</v>
      </c>
      <c r="AW361" s="11" t="s">
        <v>36</v>
      </c>
      <c r="AX361" s="11" t="s">
        <v>73</v>
      </c>
      <c r="AY361" s="215" t="s">
        <v>140</v>
      </c>
    </row>
    <row r="362" spans="2:65" s="12" customFormat="1" ht="13.5">
      <c r="B362" s="216"/>
      <c r="C362" s="217"/>
      <c r="D362" s="207" t="s">
        <v>149</v>
      </c>
      <c r="E362" s="218" t="s">
        <v>23</v>
      </c>
      <c r="F362" s="219" t="s">
        <v>1677</v>
      </c>
      <c r="G362" s="217"/>
      <c r="H362" s="220">
        <v>7.2</v>
      </c>
      <c r="I362" s="221"/>
      <c r="J362" s="217"/>
      <c r="K362" s="217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149</v>
      </c>
      <c r="AU362" s="226" t="s">
        <v>82</v>
      </c>
      <c r="AV362" s="12" t="s">
        <v>82</v>
      </c>
      <c r="AW362" s="12" t="s">
        <v>36</v>
      </c>
      <c r="AX362" s="12" t="s">
        <v>73</v>
      </c>
      <c r="AY362" s="226" t="s">
        <v>140</v>
      </c>
    </row>
    <row r="363" spans="2:65" s="13" customFormat="1" ht="13.5">
      <c r="B363" s="227"/>
      <c r="C363" s="228"/>
      <c r="D363" s="207" t="s">
        <v>149</v>
      </c>
      <c r="E363" s="229" t="s">
        <v>23</v>
      </c>
      <c r="F363" s="230" t="s">
        <v>154</v>
      </c>
      <c r="G363" s="228"/>
      <c r="H363" s="231">
        <v>7.2</v>
      </c>
      <c r="I363" s="232"/>
      <c r="J363" s="228"/>
      <c r="K363" s="228"/>
      <c r="L363" s="233"/>
      <c r="M363" s="234"/>
      <c r="N363" s="235"/>
      <c r="O363" s="235"/>
      <c r="P363" s="235"/>
      <c r="Q363" s="235"/>
      <c r="R363" s="235"/>
      <c r="S363" s="235"/>
      <c r="T363" s="236"/>
      <c r="AT363" s="237" t="s">
        <v>149</v>
      </c>
      <c r="AU363" s="237" t="s">
        <v>82</v>
      </c>
      <c r="AV363" s="13" t="s">
        <v>147</v>
      </c>
      <c r="AW363" s="13" t="s">
        <v>36</v>
      </c>
      <c r="AX363" s="13" t="s">
        <v>80</v>
      </c>
      <c r="AY363" s="237" t="s">
        <v>140</v>
      </c>
    </row>
    <row r="364" spans="2:65" s="1" customFormat="1" ht="16.5" customHeight="1">
      <c r="B364" s="41"/>
      <c r="C364" s="193" t="s">
        <v>679</v>
      </c>
      <c r="D364" s="193" t="s">
        <v>142</v>
      </c>
      <c r="E364" s="194" t="s">
        <v>1678</v>
      </c>
      <c r="F364" s="195" t="s">
        <v>1679</v>
      </c>
      <c r="G364" s="196" t="s">
        <v>199</v>
      </c>
      <c r="H364" s="197">
        <v>1</v>
      </c>
      <c r="I364" s="198"/>
      <c r="J364" s="199">
        <f>ROUND(I364*H364,2)</f>
        <v>0</v>
      </c>
      <c r="K364" s="195" t="s">
        <v>146</v>
      </c>
      <c r="L364" s="61"/>
      <c r="M364" s="200" t="s">
        <v>23</v>
      </c>
      <c r="N364" s="201" t="s">
        <v>44</v>
      </c>
      <c r="O364" s="42"/>
      <c r="P364" s="202">
        <f>O364*H364</f>
        <v>0</v>
      </c>
      <c r="Q364" s="202">
        <v>0</v>
      </c>
      <c r="R364" s="202">
        <f>Q364*H364</f>
        <v>0</v>
      </c>
      <c r="S364" s="202">
        <v>0</v>
      </c>
      <c r="T364" s="203">
        <f>S364*H364</f>
        <v>0</v>
      </c>
      <c r="AR364" s="24" t="s">
        <v>147</v>
      </c>
      <c r="AT364" s="24" t="s">
        <v>142</v>
      </c>
      <c r="AU364" s="24" t="s">
        <v>82</v>
      </c>
      <c r="AY364" s="24" t="s">
        <v>140</v>
      </c>
      <c r="BE364" s="204">
        <f>IF(N364="základní",J364,0)</f>
        <v>0</v>
      </c>
      <c r="BF364" s="204">
        <f>IF(N364="snížená",J364,0)</f>
        <v>0</v>
      </c>
      <c r="BG364" s="204">
        <f>IF(N364="zákl. přenesená",J364,0)</f>
        <v>0</v>
      </c>
      <c r="BH364" s="204">
        <f>IF(N364="sníž. přenesená",J364,0)</f>
        <v>0</v>
      </c>
      <c r="BI364" s="204">
        <f>IF(N364="nulová",J364,0)</f>
        <v>0</v>
      </c>
      <c r="BJ364" s="24" t="s">
        <v>80</v>
      </c>
      <c r="BK364" s="204">
        <f>ROUND(I364*H364,2)</f>
        <v>0</v>
      </c>
      <c r="BL364" s="24" t="s">
        <v>147</v>
      </c>
      <c r="BM364" s="24" t="s">
        <v>1680</v>
      </c>
    </row>
    <row r="365" spans="2:65" s="1" customFormat="1" ht="38.25" customHeight="1">
      <c r="B365" s="41"/>
      <c r="C365" s="193" t="s">
        <v>683</v>
      </c>
      <c r="D365" s="193" t="s">
        <v>142</v>
      </c>
      <c r="E365" s="194" t="s">
        <v>1681</v>
      </c>
      <c r="F365" s="195" t="s">
        <v>1682</v>
      </c>
      <c r="G365" s="196" t="s">
        <v>145</v>
      </c>
      <c r="H365" s="197">
        <v>16.88</v>
      </c>
      <c r="I365" s="198"/>
      <c r="J365" s="199">
        <f>ROUND(I365*H365,2)</f>
        <v>0</v>
      </c>
      <c r="K365" s="195" t="s">
        <v>146</v>
      </c>
      <c r="L365" s="61"/>
      <c r="M365" s="200" t="s">
        <v>23</v>
      </c>
      <c r="N365" s="201" t="s">
        <v>44</v>
      </c>
      <c r="O365" s="42"/>
      <c r="P365" s="202">
        <f>O365*H365</f>
        <v>0</v>
      </c>
      <c r="Q365" s="202">
        <v>0</v>
      </c>
      <c r="R365" s="202">
        <f>Q365*H365</f>
        <v>0</v>
      </c>
      <c r="S365" s="202">
        <v>0</v>
      </c>
      <c r="T365" s="203">
        <f>S365*H365</f>
        <v>0</v>
      </c>
      <c r="AR365" s="24" t="s">
        <v>147</v>
      </c>
      <c r="AT365" s="24" t="s">
        <v>142</v>
      </c>
      <c r="AU365" s="24" t="s">
        <v>82</v>
      </c>
      <c r="AY365" s="24" t="s">
        <v>140</v>
      </c>
      <c r="BE365" s="204">
        <f>IF(N365="základní",J365,0)</f>
        <v>0</v>
      </c>
      <c r="BF365" s="204">
        <f>IF(N365="snížená",J365,0)</f>
        <v>0</v>
      </c>
      <c r="BG365" s="204">
        <f>IF(N365="zákl. přenesená",J365,0)</f>
        <v>0</v>
      </c>
      <c r="BH365" s="204">
        <f>IF(N365="sníž. přenesená",J365,0)</f>
        <v>0</v>
      </c>
      <c r="BI365" s="204">
        <f>IF(N365="nulová",J365,0)</f>
        <v>0</v>
      </c>
      <c r="BJ365" s="24" t="s">
        <v>80</v>
      </c>
      <c r="BK365" s="204">
        <f>ROUND(I365*H365,2)</f>
        <v>0</v>
      </c>
      <c r="BL365" s="24" t="s">
        <v>147</v>
      </c>
      <c r="BM365" s="24" t="s">
        <v>1683</v>
      </c>
    </row>
    <row r="366" spans="2:65" s="11" customFormat="1" ht="13.5">
      <c r="B366" s="205"/>
      <c r="C366" s="206"/>
      <c r="D366" s="207" t="s">
        <v>149</v>
      </c>
      <c r="E366" s="208" t="s">
        <v>23</v>
      </c>
      <c r="F366" s="209" t="s">
        <v>1675</v>
      </c>
      <c r="G366" s="206"/>
      <c r="H366" s="208" t="s">
        <v>23</v>
      </c>
      <c r="I366" s="210"/>
      <c r="J366" s="206"/>
      <c r="K366" s="206"/>
      <c r="L366" s="211"/>
      <c r="M366" s="212"/>
      <c r="N366" s="213"/>
      <c r="O366" s="213"/>
      <c r="P366" s="213"/>
      <c r="Q366" s="213"/>
      <c r="R366" s="213"/>
      <c r="S366" s="213"/>
      <c r="T366" s="214"/>
      <c r="AT366" s="215" t="s">
        <v>149</v>
      </c>
      <c r="AU366" s="215" t="s">
        <v>82</v>
      </c>
      <c r="AV366" s="11" t="s">
        <v>80</v>
      </c>
      <c r="AW366" s="11" t="s">
        <v>36</v>
      </c>
      <c r="AX366" s="11" t="s">
        <v>73</v>
      </c>
      <c r="AY366" s="215" t="s">
        <v>140</v>
      </c>
    </row>
    <row r="367" spans="2:65" s="11" customFormat="1" ht="13.5">
      <c r="B367" s="205"/>
      <c r="C367" s="206"/>
      <c r="D367" s="207" t="s">
        <v>149</v>
      </c>
      <c r="E367" s="208" t="s">
        <v>23</v>
      </c>
      <c r="F367" s="209" t="s">
        <v>1684</v>
      </c>
      <c r="G367" s="206"/>
      <c r="H367" s="208" t="s">
        <v>23</v>
      </c>
      <c r="I367" s="210"/>
      <c r="J367" s="206"/>
      <c r="K367" s="206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149</v>
      </c>
      <c r="AU367" s="215" t="s">
        <v>82</v>
      </c>
      <c r="AV367" s="11" t="s">
        <v>80</v>
      </c>
      <c r="AW367" s="11" t="s">
        <v>36</v>
      </c>
      <c r="AX367" s="11" t="s">
        <v>73</v>
      </c>
      <c r="AY367" s="215" t="s">
        <v>140</v>
      </c>
    </row>
    <row r="368" spans="2:65" s="12" customFormat="1" ht="13.5">
      <c r="B368" s="216"/>
      <c r="C368" s="217"/>
      <c r="D368" s="207" t="s">
        <v>149</v>
      </c>
      <c r="E368" s="218" t="s">
        <v>23</v>
      </c>
      <c r="F368" s="219" t="s">
        <v>1469</v>
      </c>
      <c r="G368" s="217"/>
      <c r="H368" s="220">
        <v>16.88</v>
      </c>
      <c r="I368" s="221"/>
      <c r="J368" s="217"/>
      <c r="K368" s="217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149</v>
      </c>
      <c r="AU368" s="226" t="s">
        <v>82</v>
      </c>
      <c r="AV368" s="12" t="s">
        <v>82</v>
      </c>
      <c r="AW368" s="12" t="s">
        <v>36</v>
      </c>
      <c r="AX368" s="12" t="s">
        <v>73</v>
      </c>
      <c r="AY368" s="226" t="s">
        <v>140</v>
      </c>
    </row>
    <row r="369" spans="2:65" s="13" customFormat="1" ht="13.5">
      <c r="B369" s="227"/>
      <c r="C369" s="228"/>
      <c r="D369" s="207" t="s">
        <v>149</v>
      </c>
      <c r="E369" s="229" t="s">
        <v>23</v>
      </c>
      <c r="F369" s="230" t="s">
        <v>154</v>
      </c>
      <c r="G369" s="228"/>
      <c r="H369" s="231">
        <v>16.88</v>
      </c>
      <c r="I369" s="232"/>
      <c r="J369" s="228"/>
      <c r="K369" s="228"/>
      <c r="L369" s="233"/>
      <c r="M369" s="234"/>
      <c r="N369" s="235"/>
      <c r="O369" s="235"/>
      <c r="P369" s="235"/>
      <c r="Q369" s="235"/>
      <c r="R369" s="235"/>
      <c r="S369" s="235"/>
      <c r="T369" s="236"/>
      <c r="AT369" s="237" t="s">
        <v>149</v>
      </c>
      <c r="AU369" s="237" t="s">
        <v>82</v>
      </c>
      <c r="AV369" s="13" t="s">
        <v>147</v>
      </c>
      <c r="AW369" s="13" t="s">
        <v>36</v>
      </c>
      <c r="AX369" s="13" t="s">
        <v>80</v>
      </c>
      <c r="AY369" s="237" t="s">
        <v>140</v>
      </c>
    </row>
    <row r="370" spans="2:65" s="1" customFormat="1" ht="16.5" customHeight="1">
      <c r="B370" s="41"/>
      <c r="C370" s="193" t="s">
        <v>687</v>
      </c>
      <c r="D370" s="193" t="s">
        <v>142</v>
      </c>
      <c r="E370" s="194" t="s">
        <v>842</v>
      </c>
      <c r="F370" s="195" t="s">
        <v>843</v>
      </c>
      <c r="G370" s="196" t="s">
        <v>497</v>
      </c>
      <c r="H370" s="197">
        <v>179.78200000000001</v>
      </c>
      <c r="I370" s="198"/>
      <c r="J370" s="199">
        <f>ROUND(I370*H370,2)</f>
        <v>0</v>
      </c>
      <c r="K370" s="195" t="s">
        <v>23</v>
      </c>
      <c r="L370" s="61"/>
      <c r="M370" s="200" t="s">
        <v>23</v>
      </c>
      <c r="N370" s="201" t="s">
        <v>44</v>
      </c>
      <c r="O370" s="42"/>
      <c r="P370" s="202">
        <f>O370*H370</f>
        <v>0</v>
      </c>
      <c r="Q370" s="202">
        <v>0</v>
      </c>
      <c r="R370" s="202">
        <f>Q370*H370</f>
        <v>0</v>
      </c>
      <c r="S370" s="202">
        <v>0</v>
      </c>
      <c r="T370" s="203">
        <f>S370*H370</f>
        <v>0</v>
      </c>
      <c r="AR370" s="24" t="s">
        <v>147</v>
      </c>
      <c r="AT370" s="24" t="s">
        <v>142</v>
      </c>
      <c r="AU370" s="24" t="s">
        <v>82</v>
      </c>
      <c r="AY370" s="24" t="s">
        <v>140</v>
      </c>
      <c r="BE370" s="204">
        <f>IF(N370="základní",J370,0)</f>
        <v>0</v>
      </c>
      <c r="BF370" s="204">
        <f>IF(N370="snížená",J370,0)</f>
        <v>0</v>
      </c>
      <c r="BG370" s="204">
        <f>IF(N370="zákl. přenesená",J370,0)</f>
        <v>0</v>
      </c>
      <c r="BH370" s="204">
        <f>IF(N370="sníž. přenesená",J370,0)</f>
        <v>0</v>
      </c>
      <c r="BI370" s="204">
        <f>IF(N370="nulová",J370,0)</f>
        <v>0</v>
      </c>
      <c r="BJ370" s="24" t="s">
        <v>80</v>
      </c>
      <c r="BK370" s="204">
        <f>ROUND(I370*H370,2)</f>
        <v>0</v>
      </c>
      <c r="BL370" s="24" t="s">
        <v>147</v>
      </c>
      <c r="BM370" s="24" t="s">
        <v>1685</v>
      </c>
    </row>
    <row r="371" spans="2:65" s="1" customFormat="1" ht="16.5" customHeight="1">
      <c r="B371" s="41"/>
      <c r="C371" s="193" t="s">
        <v>691</v>
      </c>
      <c r="D371" s="193" t="s">
        <v>142</v>
      </c>
      <c r="E371" s="194" t="s">
        <v>846</v>
      </c>
      <c r="F371" s="195" t="s">
        <v>847</v>
      </c>
      <c r="G371" s="196" t="s">
        <v>497</v>
      </c>
      <c r="H371" s="197">
        <v>2696.73</v>
      </c>
      <c r="I371" s="198"/>
      <c r="J371" s="199">
        <f>ROUND(I371*H371,2)</f>
        <v>0</v>
      </c>
      <c r="K371" s="195" t="s">
        <v>23</v>
      </c>
      <c r="L371" s="61"/>
      <c r="M371" s="200" t="s">
        <v>23</v>
      </c>
      <c r="N371" s="201" t="s">
        <v>44</v>
      </c>
      <c r="O371" s="42"/>
      <c r="P371" s="202">
        <f>O371*H371</f>
        <v>0</v>
      </c>
      <c r="Q371" s="202">
        <v>0</v>
      </c>
      <c r="R371" s="202">
        <f>Q371*H371</f>
        <v>0</v>
      </c>
      <c r="S371" s="202">
        <v>0</v>
      </c>
      <c r="T371" s="203">
        <f>S371*H371</f>
        <v>0</v>
      </c>
      <c r="AR371" s="24" t="s">
        <v>147</v>
      </c>
      <c r="AT371" s="24" t="s">
        <v>142</v>
      </c>
      <c r="AU371" s="24" t="s">
        <v>82</v>
      </c>
      <c r="AY371" s="24" t="s">
        <v>140</v>
      </c>
      <c r="BE371" s="204">
        <f>IF(N371="základní",J371,0)</f>
        <v>0</v>
      </c>
      <c r="BF371" s="204">
        <f>IF(N371="snížená",J371,0)</f>
        <v>0</v>
      </c>
      <c r="BG371" s="204">
        <f>IF(N371="zákl. přenesená",J371,0)</f>
        <v>0</v>
      </c>
      <c r="BH371" s="204">
        <f>IF(N371="sníž. přenesená",J371,0)</f>
        <v>0</v>
      </c>
      <c r="BI371" s="204">
        <f>IF(N371="nulová",J371,0)</f>
        <v>0</v>
      </c>
      <c r="BJ371" s="24" t="s">
        <v>80</v>
      </c>
      <c r="BK371" s="204">
        <f>ROUND(I371*H371,2)</f>
        <v>0</v>
      </c>
      <c r="BL371" s="24" t="s">
        <v>147</v>
      </c>
      <c r="BM371" s="24" t="s">
        <v>1686</v>
      </c>
    </row>
    <row r="372" spans="2:65" s="12" customFormat="1" ht="13.5">
      <c r="B372" s="216"/>
      <c r="C372" s="217"/>
      <c r="D372" s="207" t="s">
        <v>149</v>
      </c>
      <c r="E372" s="218" t="s">
        <v>23</v>
      </c>
      <c r="F372" s="219" t="s">
        <v>1687</v>
      </c>
      <c r="G372" s="217"/>
      <c r="H372" s="220">
        <v>2696.73</v>
      </c>
      <c r="I372" s="221"/>
      <c r="J372" s="217"/>
      <c r="K372" s="217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149</v>
      </c>
      <c r="AU372" s="226" t="s">
        <v>82</v>
      </c>
      <c r="AV372" s="12" t="s">
        <v>82</v>
      </c>
      <c r="AW372" s="12" t="s">
        <v>36</v>
      </c>
      <c r="AX372" s="12" t="s">
        <v>80</v>
      </c>
      <c r="AY372" s="226" t="s">
        <v>140</v>
      </c>
    </row>
    <row r="373" spans="2:65" s="1" customFormat="1" ht="51" customHeight="1">
      <c r="B373" s="41"/>
      <c r="C373" s="193" t="s">
        <v>695</v>
      </c>
      <c r="D373" s="193" t="s">
        <v>142</v>
      </c>
      <c r="E373" s="194" t="s">
        <v>1153</v>
      </c>
      <c r="F373" s="195" t="s">
        <v>1154</v>
      </c>
      <c r="G373" s="196" t="s">
        <v>145</v>
      </c>
      <c r="H373" s="197">
        <v>61.5</v>
      </c>
      <c r="I373" s="198"/>
      <c r="J373" s="199">
        <f>ROUND(I373*H373,2)</f>
        <v>0</v>
      </c>
      <c r="K373" s="195" t="s">
        <v>146</v>
      </c>
      <c r="L373" s="61"/>
      <c r="M373" s="200" t="s">
        <v>23</v>
      </c>
      <c r="N373" s="201" t="s">
        <v>44</v>
      </c>
      <c r="O373" s="42"/>
      <c r="P373" s="202">
        <f>O373*H373</f>
        <v>0</v>
      </c>
      <c r="Q373" s="202">
        <v>0</v>
      </c>
      <c r="R373" s="202">
        <f>Q373*H373</f>
        <v>0</v>
      </c>
      <c r="S373" s="202">
        <v>0</v>
      </c>
      <c r="T373" s="203">
        <f>S373*H373</f>
        <v>0</v>
      </c>
      <c r="AR373" s="24" t="s">
        <v>147</v>
      </c>
      <c r="AT373" s="24" t="s">
        <v>142</v>
      </c>
      <c r="AU373" s="24" t="s">
        <v>82</v>
      </c>
      <c r="AY373" s="24" t="s">
        <v>140</v>
      </c>
      <c r="BE373" s="204">
        <f>IF(N373="základní",J373,0)</f>
        <v>0</v>
      </c>
      <c r="BF373" s="204">
        <f>IF(N373="snížená",J373,0)</f>
        <v>0</v>
      </c>
      <c r="BG373" s="204">
        <f>IF(N373="zákl. přenesená",J373,0)</f>
        <v>0</v>
      </c>
      <c r="BH373" s="204">
        <f>IF(N373="sníž. přenesená",J373,0)</f>
        <v>0</v>
      </c>
      <c r="BI373" s="204">
        <f>IF(N373="nulová",J373,0)</f>
        <v>0</v>
      </c>
      <c r="BJ373" s="24" t="s">
        <v>80</v>
      </c>
      <c r="BK373" s="204">
        <f>ROUND(I373*H373,2)</f>
        <v>0</v>
      </c>
      <c r="BL373" s="24" t="s">
        <v>147</v>
      </c>
      <c r="BM373" s="24" t="s">
        <v>1688</v>
      </c>
    </row>
    <row r="374" spans="2:65" s="11" customFormat="1" ht="13.5">
      <c r="B374" s="205"/>
      <c r="C374" s="206"/>
      <c r="D374" s="207" t="s">
        <v>149</v>
      </c>
      <c r="E374" s="208" t="s">
        <v>23</v>
      </c>
      <c r="F374" s="209" t="s">
        <v>228</v>
      </c>
      <c r="G374" s="206"/>
      <c r="H374" s="208" t="s">
        <v>23</v>
      </c>
      <c r="I374" s="210"/>
      <c r="J374" s="206"/>
      <c r="K374" s="206"/>
      <c r="L374" s="211"/>
      <c r="M374" s="212"/>
      <c r="N374" s="213"/>
      <c r="O374" s="213"/>
      <c r="P374" s="213"/>
      <c r="Q374" s="213"/>
      <c r="R374" s="213"/>
      <c r="S374" s="213"/>
      <c r="T374" s="214"/>
      <c r="AT374" s="215" t="s">
        <v>149</v>
      </c>
      <c r="AU374" s="215" t="s">
        <v>82</v>
      </c>
      <c r="AV374" s="11" t="s">
        <v>80</v>
      </c>
      <c r="AW374" s="11" t="s">
        <v>36</v>
      </c>
      <c r="AX374" s="11" t="s">
        <v>73</v>
      </c>
      <c r="AY374" s="215" t="s">
        <v>140</v>
      </c>
    </row>
    <row r="375" spans="2:65" s="11" customFormat="1" ht="13.5">
      <c r="B375" s="205"/>
      <c r="C375" s="206"/>
      <c r="D375" s="207" t="s">
        <v>149</v>
      </c>
      <c r="E375" s="208" t="s">
        <v>23</v>
      </c>
      <c r="F375" s="209" t="s">
        <v>1493</v>
      </c>
      <c r="G375" s="206"/>
      <c r="H375" s="208" t="s">
        <v>23</v>
      </c>
      <c r="I375" s="210"/>
      <c r="J375" s="206"/>
      <c r="K375" s="206"/>
      <c r="L375" s="211"/>
      <c r="M375" s="212"/>
      <c r="N375" s="213"/>
      <c r="O375" s="213"/>
      <c r="P375" s="213"/>
      <c r="Q375" s="213"/>
      <c r="R375" s="213"/>
      <c r="S375" s="213"/>
      <c r="T375" s="214"/>
      <c r="AT375" s="215" t="s">
        <v>149</v>
      </c>
      <c r="AU375" s="215" t="s">
        <v>82</v>
      </c>
      <c r="AV375" s="11" t="s">
        <v>80</v>
      </c>
      <c r="AW375" s="11" t="s">
        <v>36</v>
      </c>
      <c r="AX375" s="11" t="s">
        <v>73</v>
      </c>
      <c r="AY375" s="215" t="s">
        <v>140</v>
      </c>
    </row>
    <row r="376" spans="2:65" s="12" customFormat="1" ht="13.5">
      <c r="B376" s="216"/>
      <c r="C376" s="217"/>
      <c r="D376" s="207" t="s">
        <v>149</v>
      </c>
      <c r="E376" s="218" t="s">
        <v>23</v>
      </c>
      <c r="F376" s="219" t="s">
        <v>1494</v>
      </c>
      <c r="G376" s="217"/>
      <c r="H376" s="220">
        <v>61.5</v>
      </c>
      <c r="I376" s="221"/>
      <c r="J376" s="217"/>
      <c r="K376" s="217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149</v>
      </c>
      <c r="AU376" s="226" t="s">
        <v>82</v>
      </c>
      <c r="AV376" s="12" t="s">
        <v>82</v>
      </c>
      <c r="AW376" s="12" t="s">
        <v>36</v>
      </c>
      <c r="AX376" s="12" t="s">
        <v>73</v>
      </c>
      <c r="AY376" s="226" t="s">
        <v>140</v>
      </c>
    </row>
    <row r="377" spans="2:65" s="13" customFormat="1" ht="13.5">
      <c r="B377" s="227"/>
      <c r="C377" s="228"/>
      <c r="D377" s="207" t="s">
        <v>149</v>
      </c>
      <c r="E377" s="229" t="s">
        <v>23</v>
      </c>
      <c r="F377" s="230" t="s">
        <v>154</v>
      </c>
      <c r="G377" s="228"/>
      <c r="H377" s="231">
        <v>61.5</v>
      </c>
      <c r="I377" s="232"/>
      <c r="J377" s="228"/>
      <c r="K377" s="228"/>
      <c r="L377" s="233"/>
      <c r="M377" s="234"/>
      <c r="N377" s="235"/>
      <c r="O377" s="235"/>
      <c r="P377" s="235"/>
      <c r="Q377" s="235"/>
      <c r="R377" s="235"/>
      <c r="S377" s="235"/>
      <c r="T377" s="236"/>
      <c r="AT377" s="237" t="s">
        <v>149</v>
      </c>
      <c r="AU377" s="237" t="s">
        <v>82</v>
      </c>
      <c r="AV377" s="13" t="s">
        <v>147</v>
      </c>
      <c r="AW377" s="13" t="s">
        <v>36</v>
      </c>
      <c r="AX377" s="13" t="s">
        <v>80</v>
      </c>
      <c r="AY377" s="237" t="s">
        <v>140</v>
      </c>
    </row>
    <row r="378" spans="2:65" s="10" customFormat="1" ht="22.35" customHeight="1">
      <c r="B378" s="177"/>
      <c r="C378" s="178"/>
      <c r="D378" s="179" t="s">
        <v>72</v>
      </c>
      <c r="E378" s="191" t="s">
        <v>785</v>
      </c>
      <c r="F378" s="191" t="s">
        <v>850</v>
      </c>
      <c r="G378" s="178"/>
      <c r="H378" s="178"/>
      <c r="I378" s="181"/>
      <c r="J378" s="192">
        <f>BK378</f>
        <v>0</v>
      </c>
      <c r="K378" s="178"/>
      <c r="L378" s="183"/>
      <c r="M378" s="184"/>
      <c r="N378" s="185"/>
      <c r="O378" s="185"/>
      <c r="P378" s="186">
        <f>SUM(P379:P384)</f>
        <v>0</v>
      </c>
      <c r="Q378" s="185"/>
      <c r="R378" s="186">
        <f>SUM(R379:R384)</f>
        <v>0</v>
      </c>
      <c r="S378" s="185"/>
      <c r="T378" s="187">
        <f>SUM(T379:T384)</f>
        <v>0</v>
      </c>
      <c r="AR378" s="188" t="s">
        <v>80</v>
      </c>
      <c r="AT378" s="189" t="s">
        <v>72</v>
      </c>
      <c r="AU378" s="189" t="s">
        <v>82</v>
      </c>
      <c r="AY378" s="188" t="s">
        <v>140</v>
      </c>
      <c r="BK378" s="190">
        <f>SUM(BK379:BK384)</f>
        <v>0</v>
      </c>
    </row>
    <row r="379" spans="2:65" s="1" customFormat="1" ht="16.5" customHeight="1">
      <c r="B379" s="41"/>
      <c r="C379" s="193" t="s">
        <v>699</v>
      </c>
      <c r="D379" s="193" t="s">
        <v>142</v>
      </c>
      <c r="E379" s="194" t="s">
        <v>852</v>
      </c>
      <c r="F379" s="195" t="s">
        <v>853</v>
      </c>
      <c r="G379" s="196" t="s">
        <v>497</v>
      </c>
      <c r="H379" s="197">
        <v>705.49800000000005</v>
      </c>
      <c r="I379" s="198"/>
      <c r="J379" s="199">
        <f>ROUND(I379*H379,2)</f>
        <v>0</v>
      </c>
      <c r="K379" s="195" t="s">
        <v>23</v>
      </c>
      <c r="L379" s="61"/>
      <c r="M379" s="200" t="s">
        <v>23</v>
      </c>
      <c r="N379" s="201" t="s">
        <v>44</v>
      </c>
      <c r="O379" s="42"/>
      <c r="P379" s="202">
        <f>O379*H379</f>
        <v>0</v>
      </c>
      <c r="Q379" s="202">
        <v>0</v>
      </c>
      <c r="R379" s="202">
        <f>Q379*H379</f>
        <v>0</v>
      </c>
      <c r="S379" s="202">
        <v>0</v>
      </c>
      <c r="T379" s="203">
        <f>S379*H379</f>
        <v>0</v>
      </c>
      <c r="AR379" s="24" t="s">
        <v>147</v>
      </c>
      <c r="AT379" s="24" t="s">
        <v>142</v>
      </c>
      <c r="AU379" s="24" t="s">
        <v>161</v>
      </c>
      <c r="AY379" s="24" t="s">
        <v>140</v>
      </c>
      <c r="BE379" s="204">
        <f>IF(N379="základní",J379,0)</f>
        <v>0</v>
      </c>
      <c r="BF379" s="204">
        <f>IF(N379="snížená",J379,0)</f>
        <v>0</v>
      </c>
      <c r="BG379" s="204">
        <f>IF(N379="zákl. přenesená",J379,0)</f>
        <v>0</v>
      </c>
      <c r="BH379" s="204">
        <f>IF(N379="sníž. přenesená",J379,0)</f>
        <v>0</v>
      </c>
      <c r="BI379" s="204">
        <f>IF(N379="nulová",J379,0)</f>
        <v>0</v>
      </c>
      <c r="BJ379" s="24" t="s">
        <v>80</v>
      </c>
      <c r="BK379" s="204">
        <f>ROUND(I379*H379,2)</f>
        <v>0</v>
      </c>
      <c r="BL379" s="24" t="s">
        <v>147</v>
      </c>
      <c r="BM379" s="24" t="s">
        <v>1689</v>
      </c>
    </row>
    <row r="380" spans="2:65" s="12" customFormat="1" ht="13.5">
      <c r="B380" s="216"/>
      <c r="C380" s="217"/>
      <c r="D380" s="207" t="s">
        <v>149</v>
      </c>
      <c r="E380" s="218" t="s">
        <v>23</v>
      </c>
      <c r="F380" s="219" t="s">
        <v>1543</v>
      </c>
      <c r="G380" s="217"/>
      <c r="H380" s="220">
        <v>352.74900000000002</v>
      </c>
      <c r="I380" s="221"/>
      <c r="J380" s="217"/>
      <c r="K380" s="217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149</v>
      </c>
      <c r="AU380" s="226" t="s">
        <v>161</v>
      </c>
      <c r="AV380" s="12" t="s">
        <v>82</v>
      </c>
      <c r="AW380" s="12" t="s">
        <v>36</v>
      </c>
      <c r="AX380" s="12" t="s">
        <v>73</v>
      </c>
      <c r="AY380" s="226" t="s">
        <v>140</v>
      </c>
    </row>
    <row r="381" spans="2:65" s="12" customFormat="1" ht="13.5">
      <c r="B381" s="216"/>
      <c r="C381" s="217"/>
      <c r="D381" s="207" t="s">
        <v>149</v>
      </c>
      <c r="E381" s="218" t="s">
        <v>23</v>
      </c>
      <c r="F381" s="219" t="s">
        <v>1690</v>
      </c>
      <c r="G381" s="217"/>
      <c r="H381" s="220">
        <v>705.49800000000005</v>
      </c>
      <c r="I381" s="221"/>
      <c r="J381" s="217"/>
      <c r="K381" s="217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149</v>
      </c>
      <c r="AU381" s="226" t="s">
        <v>161</v>
      </c>
      <c r="AV381" s="12" t="s">
        <v>82</v>
      </c>
      <c r="AW381" s="12" t="s">
        <v>36</v>
      </c>
      <c r="AX381" s="12" t="s">
        <v>80</v>
      </c>
      <c r="AY381" s="226" t="s">
        <v>140</v>
      </c>
    </row>
    <row r="382" spans="2:65" s="1" customFormat="1" ht="16.5" customHeight="1">
      <c r="B382" s="41"/>
      <c r="C382" s="193" t="s">
        <v>703</v>
      </c>
      <c r="D382" s="193" t="s">
        <v>142</v>
      </c>
      <c r="E382" s="194" t="s">
        <v>857</v>
      </c>
      <c r="F382" s="195" t="s">
        <v>858</v>
      </c>
      <c r="G382" s="196" t="s">
        <v>497</v>
      </c>
      <c r="H382" s="197">
        <v>179.78200000000001</v>
      </c>
      <c r="I382" s="198"/>
      <c r="J382" s="199">
        <f>ROUND(I382*H382,2)</f>
        <v>0</v>
      </c>
      <c r="K382" s="195" t="s">
        <v>23</v>
      </c>
      <c r="L382" s="61"/>
      <c r="M382" s="200" t="s">
        <v>23</v>
      </c>
      <c r="N382" s="201" t="s">
        <v>44</v>
      </c>
      <c r="O382" s="42"/>
      <c r="P382" s="202">
        <f>O382*H382</f>
        <v>0</v>
      </c>
      <c r="Q382" s="202">
        <v>0</v>
      </c>
      <c r="R382" s="202">
        <f>Q382*H382</f>
        <v>0</v>
      </c>
      <c r="S382" s="202">
        <v>0</v>
      </c>
      <c r="T382" s="203">
        <f>S382*H382</f>
        <v>0</v>
      </c>
      <c r="AR382" s="24" t="s">
        <v>147</v>
      </c>
      <c r="AT382" s="24" t="s">
        <v>142</v>
      </c>
      <c r="AU382" s="24" t="s">
        <v>161</v>
      </c>
      <c r="AY382" s="24" t="s">
        <v>140</v>
      </c>
      <c r="BE382" s="204">
        <f>IF(N382="základní",J382,0)</f>
        <v>0</v>
      </c>
      <c r="BF382" s="204">
        <f>IF(N382="snížená",J382,0)</f>
        <v>0</v>
      </c>
      <c r="BG382" s="204">
        <f>IF(N382="zákl. přenesená",J382,0)</f>
        <v>0</v>
      </c>
      <c r="BH382" s="204">
        <f>IF(N382="sníž. přenesená",J382,0)</f>
        <v>0</v>
      </c>
      <c r="BI382" s="204">
        <f>IF(N382="nulová",J382,0)</f>
        <v>0</v>
      </c>
      <c r="BJ382" s="24" t="s">
        <v>80</v>
      </c>
      <c r="BK382" s="204">
        <f>ROUND(I382*H382,2)</f>
        <v>0</v>
      </c>
      <c r="BL382" s="24" t="s">
        <v>147</v>
      </c>
      <c r="BM382" s="24" t="s">
        <v>1691</v>
      </c>
    </row>
    <row r="383" spans="2:65" s="1" customFormat="1" ht="27">
      <c r="B383" s="41"/>
      <c r="C383" s="63"/>
      <c r="D383" s="207" t="s">
        <v>549</v>
      </c>
      <c r="E383" s="63"/>
      <c r="F383" s="248" t="s">
        <v>860</v>
      </c>
      <c r="G383" s="63"/>
      <c r="H383" s="63"/>
      <c r="I383" s="164"/>
      <c r="J383" s="63"/>
      <c r="K383" s="63"/>
      <c r="L383" s="61"/>
      <c r="M383" s="249"/>
      <c r="N383" s="42"/>
      <c r="O383" s="42"/>
      <c r="P383" s="42"/>
      <c r="Q383" s="42"/>
      <c r="R383" s="42"/>
      <c r="S383" s="42"/>
      <c r="T383" s="78"/>
      <c r="AT383" s="24" t="s">
        <v>549</v>
      </c>
      <c r="AU383" s="24" t="s">
        <v>161</v>
      </c>
    </row>
    <row r="384" spans="2:65" s="1" customFormat="1" ht="16.5" customHeight="1">
      <c r="B384" s="41"/>
      <c r="C384" s="193" t="s">
        <v>707</v>
      </c>
      <c r="D384" s="193" t="s">
        <v>142</v>
      </c>
      <c r="E384" s="194" t="s">
        <v>862</v>
      </c>
      <c r="F384" s="195" t="s">
        <v>863</v>
      </c>
      <c r="G384" s="196" t="s">
        <v>497</v>
      </c>
      <c r="H384" s="197">
        <v>881.64800000000002</v>
      </c>
      <c r="I384" s="198"/>
      <c r="J384" s="199">
        <f>ROUND(I384*H384,2)</f>
        <v>0</v>
      </c>
      <c r="K384" s="195" t="s">
        <v>23</v>
      </c>
      <c r="L384" s="61"/>
      <c r="M384" s="200" t="s">
        <v>23</v>
      </c>
      <c r="N384" s="250" t="s">
        <v>44</v>
      </c>
      <c r="O384" s="251"/>
      <c r="P384" s="252">
        <f>O384*H384</f>
        <v>0</v>
      </c>
      <c r="Q384" s="252">
        <v>0</v>
      </c>
      <c r="R384" s="252">
        <f>Q384*H384</f>
        <v>0</v>
      </c>
      <c r="S384" s="252">
        <v>0</v>
      </c>
      <c r="T384" s="253">
        <f>S384*H384</f>
        <v>0</v>
      </c>
      <c r="AR384" s="24" t="s">
        <v>147</v>
      </c>
      <c r="AT384" s="24" t="s">
        <v>142</v>
      </c>
      <c r="AU384" s="24" t="s">
        <v>161</v>
      </c>
      <c r="AY384" s="24" t="s">
        <v>140</v>
      </c>
      <c r="BE384" s="204">
        <f>IF(N384="základní",J384,0)</f>
        <v>0</v>
      </c>
      <c r="BF384" s="204">
        <f>IF(N384="snížená",J384,0)</f>
        <v>0</v>
      </c>
      <c r="BG384" s="204">
        <f>IF(N384="zákl. přenesená",J384,0)</f>
        <v>0</v>
      </c>
      <c r="BH384" s="204">
        <f>IF(N384="sníž. přenesená",J384,0)</f>
        <v>0</v>
      </c>
      <c r="BI384" s="204">
        <f>IF(N384="nulová",J384,0)</f>
        <v>0</v>
      </c>
      <c r="BJ384" s="24" t="s">
        <v>80</v>
      </c>
      <c r="BK384" s="204">
        <f>ROUND(I384*H384,2)</f>
        <v>0</v>
      </c>
      <c r="BL384" s="24" t="s">
        <v>147</v>
      </c>
      <c r="BM384" s="24" t="s">
        <v>1692</v>
      </c>
    </row>
    <row r="385" spans="2:12" s="1" customFormat="1" ht="6.95" customHeight="1">
      <c r="B385" s="56"/>
      <c r="C385" s="57"/>
      <c r="D385" s="57"/>
      <c r="E385" s="57"/>
      <c r="F385" s="57"/>
      <c r="G385" s="57"/>
      <c r="H385" s="57"/>
      <c r="I385" s="140"/>
      <c r="J385" s="57"/>
      <c r="K385" s="57"/>
      <c r="L385" s="61"/>
    </row>
  </sheetData>
  <sheetProtection algorithmName="SHA-512" hashValue="+l7p4ErC6y+ZQnH8Fn2Wpgzi4dFdXDnQ3AUXYRxHrMVEMl9pq4SXPeeA+5y126NXfsm4y5WN+0/XQPDFN/73xw==" saltValue="66lWeSnQy3eaEKnyXvdz4Ver/v+zcIj6fZXPBdqspx5ZChqYzenLLjlWYF2zDPA+zgFyLkk89N/PSmY+1Splbg==" spinCount="100000" sheet="1" objects="1" scenarios="1" formatColumns="0" formatRows="0" autoFilter="0"/>
  <autoFilter ref="C82:K384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93</v>
      </c>
      <c r="G1" s="389" t="s">
        <v>94</v>
      </c>
      <c r="H1" s="389"/>
      <c r="I1" s="115"/>
      <c r="J1" s="114" t="s">
        <v>95</v>
      </c>
      <c r="K1" s="113" t="s">
        <v>96</v>
      </c>
      <c r="L1" s="114" t="s">
        <v>97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4" t="s">
        <v>92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82</v>
      </c>
    </row>
    <row r="4" spans="1:70" ht="36.950000000000003" customHeight="1">
      <c r="B4" s="28"/>
      <c r="C4" s="29"/>
      <c r="D4" s="30" t="s">
        <v>104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1:70" ht="16.5" customHeight="1">
      <c r="B7" s="28"/>
      <c r="C7" s="29"/>
      <c r="D7" s="29"/>
      <c r="E7" s="381" t="str">
        <f>'Rekapitulace stavby'!K6</f>
        <v>Kanalizace Kolín - Zibohlavy</v>
      </c>
      <c r="F7" s="382"/>
      <c r="G7" s="382"/>
      <c r="H7" s="382"/>
      <c r="I7" s="118"/>
      <c r="J7" s="29"/>
      <c r="K7" s="31"/>
    </row>
    <row r="8" spans="1:70" s="1" customFormat="1">
      <c r="B8" s="41"/>
      <c r="C8" s="42"/>
      <c r="D8" s="37" t="s">
        <v>105</v>
      </c>
      <c r="E8" s="42"/>
      <c r="F8" s="42"/>
      <c r="G8" s="42"/>
      <c r="H8" s="42"/>
      <c r="I8" s="119"/>
      <c r="J8" s="42"/>
      <c r="K8" s="45"/>
    </row>
    <row r="9" spans="1:70" s="1" customFormat="1" ht="36.950000000000003" customHeight="1">
      <c r="B9" s="41"/>
      <c r="C9" s="42"/>
      <c r="D9" s="42"/>
      <c r="E9" s="383" t="s">
        <v>1693</v>
      </c>
      <c r="F9" s="384"/>
      <c r="G9" s="384"/>
      <c r="H9" s="384"/>
      <c r="I9" s="119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0" t="s">
        <v>22</v>
      </c>
      <c r="J11" s="35" t="s">
        <v>23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20" t="s">
        <v>26</v>
      </c>
      <c r="J12" s="121" t="str">
        <f>'Rekapitulace stavby'!AN8</f>
        <v>8. 1. 2018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20" t="s">
        <v>29</v>
      </c>
      <c r="J14" s="35" t="s">
        <v>23</v>
      </c>
      <c r="K14" s="45"/>
    </row>
    <row r="15" spans="1:70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20" t="s">
        <v>31</v>
      </c>
      <c r="J15" s="35" t="s">
        <v>23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20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20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20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9"/>
      <c r="J23" s="42"/>
      <c r="K23" s="45"/>
    </row>
    <row r="24" spans="2:11" s="6" customFormat="1" ht="16.5" customHeight="1">
      <c r="B24" s="122"/>
      <c r="C24" s="123"/>
      <c r="D24" s="123"/>
      <c r="E24" s="370" t="s">
        <v>23</v>
      </c>
      <c r="F24" s="370"/>
      <c r="G24" s="370"/>
      <c r="H24" s="370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39</v>
      </c>
      <c r="E27" s="42"/>
      <c r="F27" s="42"/>
      <c r="G27" s="42"/>
      <c r="H27" s="42"/>
      <c r="I27" s="119"/>
      <c r="J27" s="129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30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1">
        <f>ROUND(SUM(BE81:BE102), 2)</f>
        <v>0</v>
      </c>
      <c r="G30" s="42"/>
      <c r="H30" s="42"/>
      <c r="I30" s="132">
        <v>0.21</v>
      </c>
      <c r="J30" s="131">
        <f>ROUND(ROUND((SUM(BE81:BE102)),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1">
        <f>ROUND(SUM(BF81:BF102), 2)</f>
        <v>0</v>
      </c>
      <c r="G31" s="42"/>
      <c r="H31" s="42"/>
      <c r="I31" s="132">
        <v>0.15</v>
      </c>
      <c r="J31" s="131">
        <f>ROUND(ROUND((SUM(BF81:BF102)),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46</v>
      </c>
      <c r="F32" s="131">
        <f>ROUND(SUM(BG81:BG102), 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47</v>
      </c>
      <c r="F33" s="131">
        <f>ROUND(SUM(BH81:BH102), 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48</v>
      </c>
      <c r="F34" s="131">
        <f>ROUND(SUM(BI81:BI102), 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49</v>
      </c>
      <c r="E36" s="79"/>
      <c r="F36" s="79"/>
      <c r="G36" s="135" t="s">
        <v>50</v>
      </c>
      <c r="H36" s="136" t="s">
        <v>51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0000000000003" customHeight="1">
      <c r="B42" s="41"/>
      <c r="C42" s="30" t="s">
        <v>107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16.5" customHeight="1">
      <c r="B45" s="41"/>
      <c r="C45" s="42"/>
      <c r="D45" s="42"/>
      <c r="E45" s="381" t="str">
        <f>E7</f>
        <v>Kanalizace Kolín - Zibohlavy</v>
      </c>
      <c r="F45" s="382"/>
      <c r="G45" s="382"/>
      <c r="H45" s="382"/>
      <c r="I45" s="119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17.25" customHeight="1">
      <c r="B47" s="41"/>
      <c r="C47" s="42"/>
      <c r="D47" s="42"/>
      <c r="E47" s="383" t="str">
        <f>E9</f>
        <v>VonZibohKanal - Kanalizace Kolín - Zibohlavy</v>
      </c>
      <c r="F47" s="384"/>
      <c r="G47" s="384"/>
      <c r="H47" s="384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Zibohlavy</v>
      </c>
      <c r="G49" s="42"/>
      <c r="H49" s="42"/>
      <c r="I49" s="120" t="s">
        <v>26</v>
      </c>
      <c r="J49" s="121" t="str">
        <f>IF(J12="","",J12)</f>
        <v>8. 1. 2018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Město Kolín</v>
      </c>
      <c r="G51" s="42"/>
      <c r="H51" s="42"/>
      <c r="I51" s="120" t="s">
        <v>34</v>
      </c>
      <c r="J51" s="370" t="str">
        <f>E21</f>
        <v>VODOS Kolín s.r.o.</v>
      </c>
      <c r="K51" s="45"/>
    </row>
    <row r="52" spans="2:47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9"/>
      <c r="J52" s="385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47" s="1" customFormat="1" ht="29.25" customHeight="1">
      <c r="B54" s="41"/>
      <c r="C54" s="145" t="s">
        <v>108</v>
      </c>
      <c r="D54" s="133"/>
      <c r="E54" s="133"/>
      <c r="F54" s="133"/>
      <c r="G54" s="133"/>
      <c r="H54" s="133"/>
      <c r="I54" s="146"/>
      <c r="J54" s="147" t="s">
        <v>109</v>
      </c>
      <c r="K54" s="148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110</v>
      </c>
      <c r="D56" s="42"/>
      <c r="E56" s="42"/>
      <c r="F56" s="42"/>
      <c r="G56" s="42"/>
      <c r="H56" s="42"/>
      <c r="I56" s="119"/>
      <c r="J56" s="129">
        <f>J81</f>
        <v>0</v>
      </c>
      <c r="K56" s="45"/>
      <c r="AU56" s="24" t="s">
        <v>111</v>
      </c>
    </row>
    <row r="57" spans="2:47" s="7" customFormat="1" ht="24.95" customHeight="1">
      <c r="B57" s="150"/>
      <c r="C57" s="151"/>
      <c r="D57" s="152" t="s">
        <v>1694</v>
      </c>
      <c r="E57" s="153"/>
      <c r="F57" s="153"/>
      <c r="G57" s="153"/>
      <c r="H57" s="153"/>
      <c r="I57" s="154"/>
      <c r="J57" s="155">
        <f>J82</f>
        <v>0</v>
      </c>
      <c r="K57" s="156"/>
    </row>
    <row r="58" spans="2:47" s="8" customFormat="1" ht="19.899999999999999" customHeight="1">
      <c r="B58" s="157"/>
      <c r="C58" s="158"/>
      <c r="D58" s="159" t="s">
        <v>1695</v>
      </c>
      <c r="E58" s="160"/>
      <c r="F58" s="160"/>
      <c r="G58" s="160"/>
      <c r="H58" s="160"/>
      <c r="I58" s="161"/>
      <c r="J58" s="162">
        <f>J83</f>
        <v>0</v>
      </c>
      <c r="K58" s="163"/>
    </row>
    <row r="59" spans="2:47" s="8" customFormat="1" ht="19.899999999999999" customHeight="1">
      <c r="B59" s="157"/>
      <c r="C59" s="158"/>
      <c r="D59" s="159" t="s">
        <v>1696</v>
      </c>
      <c r="E59" s="160"/>
      <c r="F59" s="160"/>
      <c r="G59" s="160"/>
      <c r="H59" s="160"/>
      <c r="I59" s="161"/>
      <c r="J59" s="162">
        <f>J87</f>
        <v>0</v>
      </c>
      <c r="K59" s="163"/>
    </row>
    <row r="60" spans="2:47" s="8" customFormat="1" ht="19.899999999999999" customHeight="1">
      <c r="B60" s="157"/>
      <c r="C60" s="158"/>
      <c r="D60" s="159" t="s">
        <v>1697</v>
      </c>
      <c r="E60" s="160"/>
      <c r="F60" s="160"/>
      <c r="G60" s="160"/>
      <c r="H60" s="160"/>
      <c r="I60" s="161"/>
      <c r="J60" s="162">
        <f>J91</f>
        <v>0</v>
      </c>
      <c r="K60" s="163"/>
    </row>
    <row r="61" spans="2:47" s="8" customFormat="1" ht="19.899999999999999" customHeight="1">
      <c r="B61" s="157"/>
      <c r="C61" s="158"/>
      <c r="D61" s="159" t="s">
        <v>1698</v>
      </c>
      <c r="E61" s="160"/>
      <c r="F61" s="160"/>
      <c r="G61" s="160"/>
      <c r="H61" s="160"/>
      <c r="I61" s="161"/>
      <c r="J61" s="162">
        <f>J94</f>
        <v>0</v>
      </c>
      <c r="K61" s="163"/>
    </row>
    <row r="62" spans="2:47" s="1" customFormat="1" ht="21.75" customHeight="1">
      <c r="B62" s="41"/>
      <c r="C62" s="42"/>
      <c r="D62" s="42"/>
      <c r="E62" s="42"/>
      <c r="F62" s="42"/>
      <c r="G62" s="42"/>
      <c r="H62" s="42"/>
      <c r="I62" s="119"/>
      <c r="J62" s="42"/>
      <c r="K62" s="45"/>
    </row>
    <row r="63" spans="2:47" s="1" customFormat="1" ht="6.95" customHeight="1">
      <c r="B63" s="56"/>
      <c r="C63" s="57"/>
      <c r="D63" s="57"/>
      <c r="E63" s="57"/>
      <c r="F63" s="57"/>
      <c r="G63" s="57"/>
      <c r="H63" s="57"/>
      <c r="I63" s="140"/>
      <c r="J63" s="57"/>
      <c r="K63" s="58"/>
    </row>
    <row r="67" spans="2:20" s="1" customFormat="1" ht="6.95" customHeight="1">
      <c r="B67" s="59"/>
      <c r="C67" s="60"/>
      <c r="D67" s="60"/>
      <c r="E67" s="60"/>
      <c r="F67" s="60"/>
      <c r="G67" s="60"/>
      <c r="H67" s="60"/>
      <c r="I67" s="143"/>
      <c r="J67" s="60"/>
      <c r="K67" s="60"/>
      <c r="L67" s="61"/>
    </row>
    <row r="68" spans="2:20" s="1" customFormat="1" ht="36.950000000000003" customHeight="1">
      <c r="B68" s="41"/>
      <c r="C68" s="62" t="s">
        <v>124</v>
      </c>
      <c r="D68" s="63"/>
      <c r="E68" s="63"/>
      <c r="F68" s="63"/>
      <c r="G68" s="63"/>
      <c r="H68" s="63"/>
      <c r="I68" s="164"/>
      <c r="J68" s="63"/>
      <c r="K68" s="63"/>
      <c r="L68" s="61"/>
    </row>
    <row r="69" spans="2:20" s="1" customFormat="1" ht="6.95" customHeight="1">
      <c r="B69" s="41"/>
      <c r="C69" s="63"/>
      <c r="D69" s="63"/>
      <c r="E69" s="63"/>
      <c r="F69" s="63"/>
      <c r="G69" s="63"/>
      <c r="H69" s="63"/>
      <c r="I69" s="164"/>
      <c r="J69" s="63"/>
      <c r="K69" s="63"/>
      <c r="L69" s="61"/>
    </row>
    <row r="70" spans="2:20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64"/>
      <c r="J70" s="63"/>
      <c r="K70" s="63"/>
      <c r="L70" s="61"/>
    </row>
    <row r="71" spans="2:20" s="1" customFormat="1" ht="16.5" customHeight="1">
      <c r="B71" s="41"/>
      <c r="C71" s="63"/>
      <c r="D71" s="63"/>
      <c r="E71" s="386" t="str">
        <f>E7</f>
        <v>Kanalizace Kolín - Zibohlavy</v>
      </c>
      <c r="F71" s="387"/>
      <c r="G71" s="387"/>
      <c r="H71" s="387"/>
      <c r="I71" s="164"/>
      <c r="J71" s="63"/>
      <c r="K71" s="63"/>
      <c r="L71" s="61"/>
    </row>
    <row r="72" spans="2:20" s="1" customFormat="1" ht="14.45" customHeight="1">
      <c r="B72" s="41"/>
      <c r="C72" s="65" t="s">
        <v>105</v>
      </c>
      <c r="D72" s="63"/>
      <c r="E72" s="63"/>
      <c r="F72" s="63"/>
      <c r="G72" s="63"/>
      <c r="H72" s="63"/>
      <c r="I72" s="164"/>
      <c r="J72" s="63"/>
      <c r="K72" s="63"/>
      <c r="L72" s="61"/>
    </row>
    <row r="73" spans="2:20" s="1" customFormat="1" ht="17.25" customHeight="1">
      <c r="B73" s="41"/>
      <c r="C73" s="63"/>
      <c r="D73" s="63"/>
      <c r="E73" s="377" t="str">
        <f>E9</f>
        <v>VonZibohKanal - Kanalizace Kolín - Zibohlavy</v>
      </c>
      <c r="F73" s="388"/>
      <c r="G73" s="388"/>
      <c r="H73" s="388"/>
      <c r="I73" s="164"/>
      <c r="J73" s="63"/>
      <c r="K73" s="63"/>
      <c r="L73" s="61"/>
    </row>
    <row r="74" spans="2:20" s="1" customFormat="1" ht="6.95" customHeight="1">
      <c r="B74" s="41"/>
      <c r="C74" s="63"/>
      <c r="D74" s="63"/>
      <c r="E74" s="63"/>
      <c r="F74" s="63"/>
      <c r="G74" s="63"/>
      <c r="H74" s="63"/>
      <c r="I74" s="164"/>
      <c r="J74" s="63"/>
      <c r="K74" s="63"/>
      <c r="L74" s="61"/>
    </row>
    <row r="75" spans="2:20" s="1" customFormat="1" ht="18" customHeight="1">
      <c r="B75" s="41"/>
      <c r="C75" s="65" t="s">
        <v>24</v>
      </c>
      <c r="D75" s="63"/>
      <c r="E75" s="63"/>
      <c r="F75" s="165" t="str">
        <f>F12</f>
        <v>Zibohlavy</v>
      </c>
      <c r="G75" s="63"/>
      <c r="H75" s="63"/>
      <c r="I75" s="166" t="s">
        <v>26</v>
      </c>
      <c r="J75" s="73" t="str">
        <f>IF(J12="","",J12)</f>
        <v>8. 1. 2018</v>
      </c>
      <c r="K75" s="63"/>
      <c r="L75" s="61"/>
    </row>
    <row r="76" spans="2:20" s="1" customFormat="1" ht="6.95" customHeight="1">
      <c r="B76" s="41"/>
      <c r="C76" s="63"/>
      <c r="D76" s="63"/>
      <c r="E76" s="63"/>
      <c r="F76" s="63"/>
      <c r="G76" s="63"/>
      <c r="H76" s="63"/>
      <c r="I76" s="164"/>
      <c r="J76" s="63"/>
      <c r="K76" s="63"/>
      <c r="L76" s="61"/>
    </row>
    <row r="77" spans="2:20" s="1" customFormat="1">
      <c r="B77" s="41"/>
      <c r="C77" s="65" t="s">
        <v>28</v>
      </c>
      <c r="D77" s="63"/>
      <c r="E77" s="63"/>
      <c r="F77" s="165" t="str">
        <f>E15</f>
        <v>Město Kolín</v>
      </c>
      <c r="G77" s="63"/>
      <c r="H77" s="63"/>
      <c r="I77" s="166" t="s">
        <v>34</v>
      </c>
      <c r="J77" s="165" t="str">
        <f>E21</f>
        <v>VODOS Kolín s.r.o.</v>
      </c>
      <c r="K77" s="63"/>
      <c r="L77" s="61"/>
    </row>
    <row r="78" spans="2:20" s="1" customFormat="1" ht="14.45" customHeight="1">
      <c r="B78" s="41"/>
      <c r="C78" s="65" t="s">
        <v>32</v>
      </c>
      <c r="D78" s="63"/>
      <c r="E78" s="63"/>
      <c r="F78" s="165" t="str">
        <f>IF(E18="","",E18)</f>
        <v/>
      </c>
      <c r="G78" s="63"/>
      <c r="H78" s="63"/>
      <c r="I78" s="164"/>
      <c r="J78" s="63"/>
      <c r="K78" s="63"/>
      <c r="L78" s="61"/>
    </row>
    <row r="79" spans="2:20" s="1" customFormat="1" ht="10.35" customHeight="1">
      <c r="B79" s="41"/>
      <c r="C79" s="63"/>
      <c r="D79" s="63"/>
      <c r="E79" s="63"/>
      <c r="F79" s="63"/>
      <c r="G79" s="63"/>
      <c r="H79" s="63"/>
      <c r="I79" s="164"/>
      <c r="J79" s="63"/>
      <c r="K79" s="63"/>
      <c r="L79" s="61"/>
    </row>
    <row r="80" spans="2:20" s="9" customFormat="1" ht="29.25" customHeight="1">
      <c r="B80" s="167"/>
      <c r="C80" s="168" t="s">
        <v>125</v>
      </c>
      <c r="D80" s="169" t="s">
        <v>58</v>
      </c>
      <c r="E80" s="169" t="s">
        <v>54</v>
      </c>
      <c r="F80" s="169" t="s">
        <v>126</v>
      </c>
      <c r="G80" s="169" t="s">
        <v>127</v>
      </c>
      <c r="H80" s="169" t="s">
        <v>128</v>
      </c>
      <c r="I80" s="170" t="s">
        <v>129</v>
      </c>
      <c r="J80" s="169" t="s">
        <v>109</v>
      </c>
      <c r="K80" s="171" t="s">
        <v>130</v>
      </c>
      <c r="L80" s="172"/>
      <c r="M80" s="81" t="s">
        <v>131</v>
      </c>
      <c r="N80" s="82" t="s">
        <v>43</v>
      </c>
      <c r="O80" s="82" t="s">
        <v>132</v>
      </c>
      <c r="P80" s="82" t="s">
        <v>133</v>
      </c>
      <c r="Q80" s="82" t="s">
        <v>134</v>
      </c>
      <c r="R80" s="82" t="s">
        <v>135</v>
      </c>
      <c r="S80" s="82" t="s">
        <v>136</v>
      </c>
      <c r="T80" s="83" t="s">
        <v>137</v>
      </c>
    </row>
    <row r="81" spans="2:65" s="1" customFormat="1" ht="29.25" customHeight="1">
      <c r="B81" s="41"/>
      <c r="C81" s="87" t="s">
        <v>110</v>
      </c>
      <c r="D81" s="63"/>
      <c r="E81" s="63"/>
      <c r="F81" s="63"/>
      <c r="G81" s="63"/>
      <c r="H81" s="63"/>
      <c r="I81" s="164"/>
      <c r="J81" s="173">
        <f>BK81</f>
        <v>0</v>
      </c>
      <c r="K81" s="63"/>
      <c r="L81" s="61"/>
      <c r="M81" s="84"/>
      <c r="N81" s="85"/>
      <c r="O81" s="85"/>
      <c r="P81" s="174">
        <f>P82</f>
        <v>0</v>
      </c>
      <c r="Q81" s="85"/>
      <c r="R81" s="174">
        <f>R82</f>
        <v>0.12</v>
      </c>
      <c r="S81" s="85"/>
      <c r="T81" s="175">
        <f>T82</f>
        <v>0</v>
      </c>
      <c r="AT81" s="24" t="s">
        <v>72</v>
      </c>
      <c r="AU81" s="24" t="s">
        <v>111</v>
      </c>
      <c r="BK81" s="176">
        <f>BK82</f>
        <v>0</v>
      </c>
    </row>
    <row r="82" spans="2:65" s="10" customFormat="1" ht="37.35" customHeight="1">
      <c r="B82" s="177"/>
      <c r="C82" s="178"/>
      <c r="D82" s="179" t="s">
        <v>72</v>
      </c>
      <c r="E82" s="180" t="s">
        <v>1699</v>
      </c>
      <c r="F82" s="180" t="s">
        <v>1700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P83+P87+P91+P94</f>
        <v>0</v>
      </c>
      <c r="Q82" s="185"/>
      <c r="R82" s="186">
        <f>R83+R87+R91+R94</f>
        <v>0.12</v>
      </c>
      <c r="S82" s="185"/>
      <c r="T82" s="187">
        <f>T83+T87+T91+T94</f>
        <v>0</v>
      </c>
      <c r="AR82" s="188" t="s">
        <v>176</v>
      </c>
      <c r="AT82" s="189" t="s">
        <v>72</v>
      </c>
      <c r="AU82" s="189" t="s">
        <v>73</v>
      </c>
      <c r="AY82" s="188" t="s">
        <v>140</v>
      </c>
      <c r="BK82" s="190">
        <f>BK83+BK87+BK91+BK94</f>
        <v>0</v>
      </c>
    </row>
    <row r="83" spans="2:65" s="10" customFormat="1" ht="19.899999999999999" customHeight="1">
      <c r="B83" s="177"/>
      <c r="C83" s="178"/>
      <c r="D83" s="179" t="s">
        <v>72</v>
      </c>
      <c r="E83" s="191" t="s">
        <v>1701</v>
      </c>
      <c r="F83" s="191" t="s">
        <v>1702</v>
      </c>
      <c r="G83" s="178"/>
      <c r="H83" s="178"/>
      <c r="I83" s="181"/>
      <c r="J83" s="192">
        <f>BK83</f>
        <v>0</v>
      </c>
      <c r="K83" s="178"/>
      <c r="L83" s="183"/>
      <c r="M83" s="184"/>
      <c r="N83" s="185"/>
      <c r="O83" s="185"/>
      <c r="P83" s="186">
        <f>SUM(P84:P86)</f>
        <v>0</v>
      </c>
      <c r="Q83" s="185"/>
      <c r="R83" s="186">
        <f>SUM(R84:R86)</f>
        <v>0</v>
      </c>
      <c r="S83" s="185"/>
      <c r="T83" s="187">
        <f>SUM(T84:T86)</f>
        <v>0</v>
      </c>
      <c r="AR83" s="188" t="s">
        <v>176</v>
      </c>
      <c r="AT83" s="189" t="s">
        <v>72</v>
      </c>
      <c r="AU83" s="189" t="s">
        <v>80</v>
      </c>
      <c r="AY83" s="188" t="s">
        <v>140</v>
      </c>
      <c r="BK83" s="190">
        <f>SUM(BK84:BK86)</f>
        <v>0</v>
      </c>
    </row>
    <row r="84" spans="2:65" s="1" customFormat="1" ht="16.5" customHeight="1">
      <c r="B84" s="41"/>
      <c r="C84" s="193" t="s">
        <v>80</v>
      </c>
      <c r="D84" s="193" t="s">
        <v>142</v>
      </c>
      <c r="E84" s="194" t="s">
        <v>1703</v>
      </c>
      <c r="F84" s="195" t="s">
        <v>1704</v>
      </c>
      <c r="G84" s="196" t="s">
        <v>1705</v>
      </c>
      <c r="H84" s="197">
        <v>1</v>
      </c>
      <c r="I84" s="198"/>
      <c r="J84" s="199">
        <f>ROUND(I84*H84,2)</f>
        <v>0</v>
      </c>
      <c r="K84" s="195" t="s">
        <v>146</v>
      </c>
      <c r="L84" s="61"/>
      <c r="M84" s="200" t="s">
        <v>23</v>
      </c>
      <c r="N84" s="201" t="s">
        <v>44</v>
      </c>
      <c r="O84" s="42"/>
      <c r="P84" s="202">
        <f>O84*H84</f>
        <v>0</v>
      </c>
      <c r="Q84" s="202">
        <v>0</v>
      </c>
      <c r="R84" s="202">
        <f>Q84*H84</f>
        <v>0</v>
      </c>
      <c r="S84" s="202">
        <v>0</v>
      </c>
      <c r="T84" s="203">
        <f>S84*H84</f>
        <v>0</v>
      </c>
      <c r="AR84" s="24" t="s">
        <v>1706</v>
      </c>
      <c r="AT84" s="24" t="s">
        <v>142</v>
      </c>
      <c r="AU84" s="24" t="s">
        <v>82</v>
      </c>
      <c r="AY84" s="24" t="s">
        <v>140</v>
      </c>
      <c r="BE84" s="204">
        <f>IF(N84="základní",J84,0)</f>
        <v>0</v>
      </c>
      <c r="BF84" s="204">
        <f>IF(N84="snížená",J84,0)</f>
        <v>0</v>
      </c>
      <c r="BG84" s="204">
        <f>IF(N84="zákl. přenesená",J84,0)</f>
        <v>0</v>
      </c>
      <c r="BH84" s="204">
        <f>IF(N84="sníž. přenesená",J84,0)</f>
        <v>0</v>
      </c>
      <c r="BI84" s="204">
        <f>IF(N84="nulová",J84,0)</f>
        <v>0</v>
      </c>
      <c r="BJ84" s="24" t="s">
        <v>80</v>
      </c>
      <c r="BK84" s="204">
        <f>ROUND(I84*H84,2)</f>
        <v>0</v>
      </c>
      <c r="BL84" s="24" t="s">
        <v>1706</v>
      </c>
      <c r="BM84" s="24" t="s">
        <v>1707</v>
      </c>
    </row>
    <row r="85" spans="2:65" s="1" customFormat="1" ht="16.5" customHeight="1">
      <c r="B85" s="41"/>
      <c r="C85" s="193" t="s">
        <v>82</v>
      </c>
      <c r="D85" s="193" t="s">
        <v>142</v>
      </c>
      <c r="E85" s="194" t="s">
        <v>1708</v>
      </c>
      <c r="F85" s="195" t="s">
        <v>1709</v>
      </c>
      <c r="G85" s="196" t="s">
        <v>1705</v>
      </c>
      <c r="H85" s="197">
        <v>1</v>
      </c>
      <c r="I85" s="198"/>
      <c r="J85" s="199">
        <f>ROUND(I85*H85,2)</f>
        <v>0</v>
      </c>
      <c r="K85" s="195" t="s">
        <v>146</v>
      </c>
      <c r="L85" s="61"/>
      <c r="M85" s="200" t="s">
        <v>23</v>
      </c>
      <c r="N85" s="201" t="s">
        <v>44</v>
      </c>
      <c r="O85" s="42"/>
      <c r="P85" s="202">
        <f>O85*H85</f>
        <v>0</v>
      </c>
      <c r="Q85" s="202">
        <v>0</v>
      </c>
      <c r="R85" s="202">
        <f>Q85*H85</f>
        <v>0</v>
      </c>
      <c r="S85" s="202">
        <v>0</v>
      </c>
      <c r="T85" s="203">
        <f>S85*H85</f>
        <v>0</v>
      </c>
      <c r="AR85" s="24" t="s">
        <v>1706</v>
      </c>
      <c r="AT85" s="24" t="s">
        <v>142</v>
      </c>
      <c r="AU85" s="24" t="s">
        <v>82</v>
      </c>
      <c r="AY85" s="24" t="s">
        <v>140</v>
      </c>
      <c r="BE85" s="204">
        <f>IF(N85="základní",J85,0)</f>
        <v>0</v>
      </c>
      <c r="BF85" s="204">
        <f>IF(N85="snížená",J85,0)</f>
        <v>0</v>
      </c>
      <c r="BG85" s="204">
        <f>IF(N85="zákl. přenesená",J85,0)</f>
        <v>0</v>
      </c>
      <c r="BH85" s="204">
        <f>IF(N85="sníž. přenesená",J85,0)</f>
        <v>0</v>
      </c>
      <c r="BI85" s="204">
        <f>IF(N85="nulová",J85,0)</f>
        <v>0</v>
      </c>
      <c r="BJ85" s="24" t="s">
        <v>80</v>
      </c>
      <c r="BK85" s="204">
        <f>ROUND(I85*H85,2)</f>
        <v>0</v>
      </c>
      <c r="BL85" s="24" t="s">
        <v>1706</v>
      </c>
      <c r="BM85" s="24" t="s">
        <v>1710</v>
      </c>
    </row>
    <row r="86" spans="2:65" s="1" customFormat="1" ht="25.5" customHeight="1">
      <c r="B86" s="41"/>
      <c r="C86" s="193" t="s">
        <v>161</v>
      </c>
      <c r="D86" s="193" t="s">
        <v>142</v>
      </c>
      <c r="E86" s="194" t="s">
        <v>1711</v>
      </c>
      <c r="F86" s="195" t="s">
        <v>1712</v>
      </c>
      <c r="G86" s="196" t="s">
        <v>1705</v>
      </c>
      <c r="H86" s="197">
        <v>1</v>
      </c>
      <c r="I86" s="198"/>
      <c r="J86" s="199">
        <f>ROUND(I86*H86,2)</f>
        <v>0</v>
      </c>
      <c r="K86" s="195" t="s">
        <v>146</v>
      </c>
      <c r="L86" s="61"/>
      <c r="M86" s="200" t="s">
        <v>23</v>
      </c>
      <c r="N86" s="201" t="s">
        <v>44</v>
      </c>
      <c r="O86" s="42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AR86" s="24" t="s">
        <v>1706</v>
      </c>
      <c r="AT86" s="24" t="s">
        <v>142</v>
      </c>
      <c r="AU86" s="24" t="s">
        <v>82</v>
      </c>
      <c r="AY86" s="24" t="s">
        <v>140</v>
      </c>
      <c r="BE86" s="204">
        <f>IF(N86="základní",J86,0)</f>
        <v>0</v>
      </c>
      <c r="BF86" s="204">
        <f>IF(N86="snížená",J86,0)</f>
        <v>0</v>
      </c>
      <c r="BG86" s="204">
        <f>IF(N86="zákl. přenesená",J86,0)</f>
        <v>0</v>
      </c>
      <c r="BH86" s="204">
        <f>IF(N86="sníž. přenesená",J86,0)</f>
        <v>0</v>
      </c>
      <c r="BI86" s="204">
        <f>IF(N86="nulová",J86,0)</f>
        <v>0</v>
      </c>
      <c r="BJ86" s="24" t="s">
        <v>80</v>
      </c>
      <c r="BK86" s="204">
        <f>ROUND(I86*H86,2)</f>
        <v>0</v>
      </c>
      <c r="BL86" s="24" t="s">
        <v>1706</v>
      </c>
      <c r="BM86" s="24" t="s">
        <v>1713</v>
      </c>
    </row>
    <row r="87" spans="2:65" s="10" customFormat="1" ht="29.85" customHeight="1">
      <c r="B87" s="177"/>
      <c r="C87" s="178"/>
      <c r="D87" s="179" t="s">
        <v>72</v>
      </c>
      <c r="E87" s="191" t="s">
        <v>1714</v>
      </c>
      <c r="F87" s="191" t="s">
        <v>1715</v>
      </c>
      <c r="G87" s="178"/>
      <c r="H87" s="178"/>
      <c r="I87" s="181"/>
      <c r="J87" s="192">
        <f>BK87</f>
        <v>0</v>
      </c>
      <c r="K87" s="178"/>
      <c r="L87" s="183"/>
      <c r="M87" s="184"/>
      <c r="N87" s="185"/>
      <c r="O87" s="185"/>
      <c r="P87" s="186">
        <f>SUM(P88:P90)</f>
        <v>0</v>
      </c>
      <c r="Q87" s="185"/>
      <c r="R87" s="186">
        <f>SUM(R88:R90)</f>
        <v>0</v>
      </c>
      <c r="S87" s="185"/>
      <c r="T87" s="187">
        <f>SUM(T88:T90)</f>
        <v>0</v>
      </c>
      <c r="AR87" s="188" t="s">
        <v>176</v>
      </c>
      <c r="AT87" s="189" t="s">
        <v>72</v>
      </c>
      <c r="AU87" s="189" t="s">
        <v>80</v>
      </c>
      <c r="AY87" s="188" t="s">
        <v>140</v>
      </c>
      <c r="BK87" s="190">
        <f>SUM(BK88:BK90)</f>
        <v>0</v>
      </c>
    </row>
    <row r="88" spans="2:65" s="1" customFormat="1" ht="16.5" customHeight="1">
      <c r="B88" s="41"/>
      <c r="C88" s="193" t="s">
        <v>147</v>
      </c>
      <c r="D88" s="193" t="s">
        <v>142</v>
      </c>
      <c r="E88" s="194" t="s">
        <v>1716</v>
      </c>
      <c r="F88" s="195" t="s">
        <v>1717</v>
      </c>
      <c r="G88" s="196" t="s">
        <v>613</v>
      </c>
      <c r="H88" s="197">
        <v>1</v>
      </c>
      <c r="I88" s="198"/>
      <c r="J88" s="199">
        <f>ROUND(I88*H88,2)</f>
        <v>0</v>
      </c>
      <c r="K88" s="195" t="s">
        <v>23</v>
      </c>
      <c r="L88" s="61"/>
      <c r="M88" s="200" t="s">
        <v>23</v>
      </c>
      <c r="N88" s="201" t="s">
        <v>44</v>
      </c>
      <c r="O88" s="42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AR88" s="24" t="s">
        <v>147</v>
      </c>
      <c r="AT88" s="24" t="s">
        <v>142</v>
      </c>
      <c r="AU88" s="24" t="s">
        <v>82</v>
      </c>
      <c r="AY88" s="24" t="s">
        <v>140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4" t="s">
        <v>80</v>
      </c>
      <c r="BK88" s="204">
        <f>ROUND(I88*H88,2)</f>
        <v>0</v>
      </c>
      <c r="BL88" s="24" t="s">
        <v>147</v>
      </c>
      <c r="BM88" s="24" t="s">
        <v>1718</v>
      </c>
    </row>
    <row r="89" spans="2:65" s="1" customFormat="1" ht="16.5" customHeight="1">
      <c r="B89" s="41"/>
      <c r="C89" s="193" t="s">
        <v>176</v>
      </c>
      <c r="D89" s="193" t="s">
        <v>142</v>
      </c>
      <c r="E89" s="194" t="s">
        <v>1719</v>
      </c>
      <c r="F89" s="195" t="s">
        <v>1720</v>
      </c>
      <c r="G89" s="196" t="s">
        <v>1705</v>
      </c>
      <c r="H89" s="197">
        <v>1</v>
      </c>
      <c r="I89" s="198"/>
      <c r="J89" s="199">
        <f>ROUND(I89*H89,2)</f>
        <v>0</v>
      </c>
      <c r="K89" s="195" t="s">
        <v>146</v>
      </c>
      <c r="L89" s="61"/>
      <c r="M89" s="200" t="s">
        <v>23</v>
      </c>
      <c r="N89" s="201" t="s">
        <v>44</v>
      </c>
      <c r="O89" s="42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AR89" s="24" t="s">
        <v>1706</v>
      </c>
      <c r="AT89" s="24" t="s">
        <v>142</v>
      </c>
      <c r="AU89" s="24" t="s">
        <v>82</v>
      </c>
      <c r="AY89" s="24" t="s">
        <v>140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80</v>
      </c>
      <c r="BK89" s="204">
        <f>ROUND(I89*H89,2)</f>
        <v>0</v>
      </c>
      <c r="BL89" s="24" t="s">
        <v>1706</v>
      </c>
      <c r="BM89" s="24" t="s">
        <v>1721</v>
      </c>
    </row>
    <row r="90" spans="2:65" s="1" customFormat="1" ht="16.5" customHeight="1">
      <c r="B90" s="41"/>
      <c r="C90" s="193" t="s">
        <v>181</v>
      </c>
      <c r="D90" s="193" t="s">
        <v>142</v>
      </c>
      <c r="E90" s="194" t="s">
        <v>1722</v>
      </c>
      <c r="F90" s="195" t="s">
        <v>1723</v>
      </c>
      <c r="G90" s="196" t="s">
        <v>1705</v>
      </c>
      <c r="H90" s="197">
        <v>1</v>
      </c>
      <c r="I90" s="198"/>
      <c r="J90" s="199">
        <f>ROUND(I90*H90,2)</f>
        <v>0</v>
      </c>
      <c r="K90" s="195" t="s">
        <v>146</v>
      </c>
      <c r="L90" s="61"/>
      <c r="M90" s="200" t="s">
        <v>23</v>
      </c>
      <c r="N90" s="201" t="s">
        <v>44</v>
      </c>
      <c r="O90" s="42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24" t="s">
        <v>1706</v>
      </c>
      <c r="AT90" s="24" t="s">
        <v>142</v>
      </c>
      <c r="AU90" s="24" t="s">
        <v>82</v>
      </c>
      <c r="AY90" s="24" t="s">
        <v>140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4" t="s">
        <v>80</v>
      </c>
      <c r="BK90" s="204">
        <f>ROUND(I90*H90,2)</f>
        <v>0</v>
      </c>
      <c r="BL90" s="24" t="s">
        <v>1706</v>
      </c>
      <c r="BM90" s="24" t="s">
        <v>1724</v>
      </c>
    </row>
    <row r="91" spans="2:65" s="10" customFormat="1" ht="29.85" customHeight="1">
      <c r="B91" s="177"/>
      <c r="C91" s="178"/>
      <c r="D91" s="179" t="s">
        <v>72</v>
      </c>
      <c r="E91" s="191" t="s">
        <v>1725</v>
      </c>
      <c r="F91" s="191" t="s">
        <v>1726</v>
      </c>
      <c r="G91" s="178"/>
      <c r="H91" s="178"/>
      <c r="I91" s="181"/>
      <c r="J91" s="192">
        <f>BK91</f>
        <v>0</v>
      </c>
      <c r="K91" s="178"/>
      <c r="L91" s="183"/>
      <c r="M91" s="184"/>
      <c r="N91" s="185"/>
      <c r="O91" s="185"/>
      <c r="P91" s="186">
        <f>SUM(P92:P93)</f>
        <v>0</v>
      </c>
      <c r="Q91" s="185"/>
      <c r="R91" s="186">
        <f>SUM(R92:R93)</f>
        <v>0</v>
      </c>
      <c r="S91" s="185"/>
      <c r="T91" s="187">
        <f>SUM(T92:T93)</f>
        <v>0</v>
      </c>
      <c r="AR91" s="188" t="s">
        <v>176</v>
      </c>
      <c r="AT91" s="189" t="s">
        <v>72</v>
      </c>
      <c r="AU91" s="189" t="s">
        <v>80</v>
      </c>
      <c r="AY91" s="188" t="s">
        <v>140</v>
      </c>
      <c r="BK91" s="190">
        <f>SUM(BK92:BK93)</f>
        <v>0</v>
      </c>
    </row>
    <row r="92" spans="2:65" s="1" customFormat="1" ht="25.5" customHeight="1">
      <c r="B92" s="41"/>
      <c r="C92" s="193" t="s">
        <v>186</v>
      </c>
      <c r="D92" s="193" t="s">
        <v>142</v>
      </c>
      <c r="E92" s="194" t="s">
        <v>1727</v>
      </c>
      <c r="F92" s="195" t="s">
        <v>1728</v>
      </c>
      <c r="G92" s="196" t="s">
        <v>1705</v>
      </c>
      <c r="H92" s="197">
        <v>1</v>
      </c>
      <c r="I92" s="198"/>
      <c r="J92" s="199">
        <f>ROUND(I92*H92,2)</f>
        <v>0</v>
      </c>
      <c r="K92" s="195" t="s">
        <v>146</v>
      </c>
      <c r="L92" s="61"/>
      <c r="M92" s="200" t="s">
        <v>23</v>
      </c>
      <c r="N92" s="201" t="s">
        <v>44</v>
      </c>
      <c r="O92" s="42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AR92" s="24" t="s">
        <v>1706</v>
      </c>
      <c r="AT92" s="24" t="s">
        <v>142</v>
      </c>
      <c r="AU92" s="24" t="s">
        <v>82</v>
      </c>
      <c r="AY92" s="24" t="s">
        <v>140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80</v>
      </c>
      <c r="BK92" s="204">
        <f>ROUND(I92*H92,2)</f>
        <v>0</v>
      </c>
      <c r="BL92" s="24" t="s">
        <v>1706</v>
      </c>
      <c r="BM92" s="24" t="s">
        <v>1729</v>
      </c>
    </row>
    <row r="93" spans="2:65" s="1" customFormat="1" ht="25.5" customHeight="1">
      <c r="B93" s="41"/>
      <c r="C93" s="193" t="s">
        <v>191</v>
      </c>
      <c r="D93" s="193" t="s">
        <v>142</v>
      </c>
      <c r="E93" s="194" t="s">
        <v>1730</v>
      </c>
      <c r="F93" s="195" t="s">
        <v>1731</v>
      </c>
      <c r="G93" s="196" t="s">
        <v>1705</v>
      </c>
      <c r="H93" s="197">
        <v>1</v>
      </c>
      <c r="I93" s="198"/>
      <c r="J93" s="199">
        <f>ROUND(I93*H93,2)</f>
        <v>0</v>
      </c>
      <c r="K93" s="195" t="s">
        <v>146</v>
      </c>
      <c r="L93" s="61"/>
      <c r="M93" s="200" t="s">
        <v>23</v>
      </c>
      <c r="N93" s="201" t="s">
        <v>44</v>
      </c>
      <c r="O93" s="42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AR93" s="24" t="s">
        <v>1706</v>
      </c>
      <c r="AT93" s="24" t="s">
        <v>142</v>
      </c>
      <c r="AU93" s="24" t="s">
        <v>82</v>
      </c>
      <c r="AY93" s="24" t="s">
        <v>140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4" t="s">
        <v>80</v>
      </c>
      <c r="BK93" s="204">
        <f>ROUND(I93*H93,2)</f>
        <v>0</v>
      </c>
      <c r="BL93" s="24" t="s">
        <v>1706</v>
      </c>
      <c r="BM93" s="24" t="s">
        <v>1732</v>
      </c>
    </row>
    <row r="94" spans="2:65" s="10" customFormat="1" ht="29.85" customHeight="1">
      <c r="B94" s="177"/>
      <c r="C94" s="178"/>
      <c r="D94" s="179" t="s">
        <v>72</v>
      </c>
      <c r="E94" s="191" t="s">
        <v>1733</v>
      </c>
      <c r="F94" s="191" t="s">
        <v>1734</v>
      </c>
      <c r="G94" s="178"/>
      <c r="H94" s="178"/>
      <c r="I94" s="181"/>
      <c r="J94" s="192">
        <f>BK94</f>
        <v>0</v>
      </c>
      <c r="K94" s="178"/>
      <c r="L94" s="183"/>
      <c r="M94" s="184"/>
      <c r="N94" s="185"/>
      <c r="O94" s="185"/>
      <c r="P94" s="186">
        <f>SUM(P95:P102)</f>
        <v>0</v>
      </c>
      <c r="Q94" s="185"/>
      <c r="R94" s="186">
        <f>SUM(R95:R102)</f>
        <v>0.12</v>
      </c>
      <c r="S94" s="185"/>
      <c r="T94" s="187">
        <f>SUM(T95:T102)</f>
        <v>0</v>
      </c>
      <c r="AR94" s="188" t="s">
        <v>176</v>
      </c>
      <c r="AT94" s="189" t="s">
        <v>72</v>
      </c>
      <c r="AU94" s="189" t="s">
        <v>80</v>
      </c>
      <c r="AY94" s="188" t="s">
        <v>140</v>
      </c>
      <c r="BK94" s="190">
        <f>SUM(BK95:BK102)</f>
        <v>0</v>
      </c>
    </row>
    <row r="95" spans="2:65" s="1" customFormat="1" ht="16.5" customHeight="1">
      <c r="B95" s="41"/>
      <c r="C95" s="193" t="s">
        <v>196</v>
      </c>
      <c r="D95" s="193" t="s">
        <v>142</v>
      </c>
      <c r="E95" s="194" t="s">
        <v>1735</v>
      </c>
      <c r="F95" s="195" t="s">
        <v>1736</v>
      </c>
      <c r="G95" s="196" t="s">
        <v>613</v>
      </c>
      <c r="H95" s="197">
        <v>1</v>
      </c>
      <c r="I95" s="198"/>
      <c r="J95" s="199">
        <f t="shared" ref="J95:J102" si="0">ROUND(I95*H95,2)</f>
        <v>0</v>
      </c>
      <c r="K95" s="195" t="s">
        <v>23</v>
      </c>
      <c r="L95" s="61"/>
      <c r="M95" s="200" t="s">
        <v>23</v>
      </c>
      <c r="N95" s="201" t="s">
        <v>44</v>
      </c>
      <c r="O95" s="42"/>
      <c r="P95" s="202">
        <f t="shared" ref="P95:P102" si="1">O95*H95</f>
        <v>0</v>
      </c>
      <c r="Q95" s="202">
        <v>0</v>
      </c>
      <c r="R95" s="202">
        <f t="shared" ref="R95:R102" si="2">Q95*H95</f>
        <v>0</v>
      </c>
      <c r="S95" s="202">
        <v>0</v>
      </c>
      <c r="T95" s="203">
        <f t="shared" ref="T95:T102" si="3">S95*H95</f>
        <v>0</v>
      </c>
      <c r="AR95" s="24" t="s">
        <v>147</v>
      </c>
      <c r="AT95" s="24" t="s">
        <v>142</v>
      </c>
      <c r="AU95" s="24" t="s">
        <v>82</v>
      </c>
      <c r="AY95" s="24" t="s">
        <v>140</v>
      </c>
      <c r="BE95" s="204">
        <f t="shared" ref="BE95:BE102" si="4">IF(N95="základní",J95,0)</f>
        <v>0</v>
      </c>
      <c r="BF95" s="204">
        <f t="shared" ref="BF95:BF102" si="5">IF(N95="snížená",J95,0)</f>
        <v>0</v>
      </c>
      <c r="BG95" s="204">
        <f t="shared" ref="BG95:BG102" si="6">IF(N95="zákl. přenesená",J95,0)</f>
        <v>0</v>
      </c>
      <c r="BH95" s="204">
        <f t="shared" ref="BH95:BH102" si="7">IF(N95="sníž. přenesená",J95,0)</f>
        <v>0</v>
      </c>
      <c r="BI95" s="204">
        <f t="shared" ref="BI95:BI102" si="8">IF(N95="nulová",J95,0)</f>
        <v>0</v>
      </c>
      <c r="BJ95" s="24" t="s">
        <v>80</v>
      </c>
      <c r="BK95" s="204">
        <f t="shared" ref="BK95:BK102" si="9">ROUND(I95*H95,2)</f>
        <v>0</v>
      </c>
      <c r="BL95" s="24" t="s">
        <v>147</v>
      </c>
      <c r="BM95" s="24" t="s">
        <v>1737</v>
      </c>
    </row>
    <row r="96" spans="2:65" s="1" customFormat="1" ht="16.5" customHeight="1">
      <c r="B96" s="41"/>
      <c r="C96" s="193" t="s">
        <v>204</v>
      </c>
      <c r="D96" s="193" t="s">
        <v>142</v>
      </c>
      <c r="E96" s="194" t="s">
        <v>1738</v>
      </c>
      <c r="F96" s="195" t="s">
        <v>1739</v>
      </c>
      <c r="G96" s="196" t="s">
        <v>613</v>
      </c>
      <c r="H96" s="197">
        <v>1</v>
      </c>
      <c r="I96" s="198"/>
      <c r="J96" s="199">
        <f t="shared" si="0"/>
        <v>0</v>
      </c>
      <c r="K96" s="195" t="s">
        <v>23</v>
      </c>
      <c r="L96" s="61"/>
      <c r="M96" s="200" t="s">
        <v>23</v>
      </c>
      <c r="N96" s="201" t="s">
        <v>44</v>
      </c>
      <c r="O96" s="42"/>
      <c r="P96" s="202">
        <f t="shared" si="1"/>
        <v>0</v>
      </c>
      <c r="Q96" s="202">
        <v>0</v>
      </c>
      <c r="R96" s="202">
        <f t="shared" si="2"/>
        <v>0</v>
      </c>
      <c r="S96" s="202">
        <v>0</v>
      </c>
      <c r="T96" s="203">
        <f t="shared" si="3"/>
        <v>0</v>
      </c>
      <c r="AR96" s="24" t="s">
        <v>147</v>
      </c>
      <c r="AT96" s="24" t="s">
        <v>142</v>
      </c>
      <c r="AU96" s="24" t="s">
        <v>82</v>
      </c>
      <c r="AY96" s="24" t="s">
        <v>140</v>
      </c>
      <c r="BE96" s="204">
        <f t="shared" si="4"/>
        <v>0</v>
      </c>
      <c r="BF96" s="204">
        <f t="shared" si="5"/>
        <v>0</v>
      </c>
      <c r="BG96" s="204">
        <f t="shared" si="6"/>
        <v>0</v>
      </c>
      <c r="BH96" s="204">
        <f t="shared" si="7"/>
        <v>0</v>
      </c>
      <c r="BI96" s="204">
        <f t="shared" si="8"/>
        <v>0</v>
      </c>
      <c r="BJ96" s="24" t="s">
        <v>80</v>
      </c>
      <c r="BK96" s="204">
        <f t="shared" si="9"/>
        <v>0</v>
      </c>
      <c r="BL96" s="24" t="s">
        <v>147</v>
      </c>
      <c r="BM96" s="24" t="s">
        <v>1740</v>
      </c>
    </row>
    <row r="97" spans="2:65" s="1" customFormat="1" ht="16.5" customHeight="1">
      <c r="B97" s="41"/>
      <c r="C97" s="193" t="s">
        <v>211</v>
      </c>
      <c r="D97" s="193" t="s">
        <v>142</v>
      </c>
      <c r="E97" s="194" t="s">
        <v>1741</v>
      </c>
      <c r="F97" s="195" t="s">
        <v>1736</v>
      </c>
      <c r="G97" s="196" t="s">
        <v>613</v>
      </c>
      <c r="H97" s="197">
        <v>1</v>
      </c>
      <c r="I97" s="198"/>
      <c r="J97" s="199">
        <f t="shared" si="0"/>
        <v>0</v>
      </c>
      <c r="K97" s="195" t="s">
        <v>23</v>
      </c>
      <c r="L97" s="61"/>
      <c r="M97" s="200" t="s">
        <v>23</v>
      </c>
      <c r="N97" s="201" t="s">
        <v>44</v>
      </c>
      <c r="O97" s="42"/>
      <c r="P97" s="202">
        <f t="shared" si="1"/>
        <v>0</v>
      </c>
      <c r="Q97" s="202">
        <v>0</v>
      </c>
      <c r="R97" s="202">
        <f t="shared" si="2"/>
        <v>0</v>
      </c>
      <c r="S97" s="202">
        <v>0</v>
      </c>
      <c r="T97" s="203">
        <f t="shared" si="3"/>
        <v>0</v>
      </c>
      <c r="AR97" s="24" t="s">
        <v>147</v>
      </c>
      <c r="AT97" s="24" t="s">
        <v>142</v>
      </c>
      <c r="AU97" s="24" t="s">
        <v>82</v>
      </c>
      <c r="AY97" s="24" t="s">
        <v>140</v>
      </c>
      <c r="BE97" s="204">
        <f t="shared" si="4"/>
        <v>0</v>
      </c>
      <c r="BF97" s="204">
        <f t="shared" si="5"/>
        <v>0</v>
      </c>
      <c r="BG97" s="204">
        <f t="shared" si="6"/>
        <v>0</v>
      </c>
      <c r="BH97" s="204">
        <f t="shared" si="7"/>
        <v>0</v>
      </c>
      <c r="BI97" s="204">
        <f t="shared" si="8"/>
        <v>0</v>
      </c>
      <c r="BJ97" s="24" t="s">
        <v>80</v>
      </c>
      <c r="BK97" s="204">
        <f t="shared" si="9"/>
        <v>0</v>
      </c>
      <c r="BL97" s="24" t="s">
        <v>147</v>
      </c>
      <c r="BM97" s="24" t="s">
        <v>1742</v>
      </c>
    </row>
    <row r="98" spans="2:65" s="1" customFormat="1" ht="16.5" customHeight="1">
      <c r="B98" s="41"/>
      <c r="C98" s="193" t="s">
        <v>224</v>
      </c>
      <c r="D98" s="193" t="s">
        <v>142</v>
      </c>
      <c r="E98" s="194" t="s">
        <v>1743</v>
      </c>
      <c r="F98" s="195" t="s">
        <v>1744</v>
      </c>
      <c r="G98" s="196" t="s">
        <v>1705</v>
      </c>
      <c r="H98" s="197">
        <v>1</v>
      </c>
      <c r="I98" s="198"/>
      <c r="J98" s="199">
        <f t="shared" si="0"/>
        <v>0</v>
      </c>
      <c r="K98" s="195" t="s">
        <v>146</v>
      </c>
      <c r="L98" s="61"/>
      <c r="M98" s="200" t="s">
        <v>23</v>
      </c>
      <c r="N98" s="201" t="s">
        <v>44</v>
      </c>
      <c r="O98" s="42"/>
      <c r="P98" s="202">
        <f t="shared" si="1"/>
        <v>0</v>
      </c>
      <c r="Q98" s="202">
        <v>0</v>
      </c>
      <c r="R98" s="202">
        <f t="shared" si="2"/>
        <v>0</v>
      </c>
      <c r="S98" s="202">
        <v>0</v>
      </c>
      <c r="T98" s="203">
        <f t="shared" si="3"/>
        <v>0</v>
      </c>
      <c r="AR98" s="24" t="s">
        <v>1706</v>
      </c>
      <c r="AT98" s="24" t="s">
        <v>142</v>
      </c>
      <c r="AU98" s="24" t="s">
        <v>82</v>
      </c>
      <c r="AY98" s="24" t="s">
        <v>140</v>
      </c>
      <c r="BE98" s="204">
        <f t="shared" si="4"/>
        <v>0</v>
      </c>
      <c r="BF98" s="204">
        <f t="shared" si="5"/>
        <v>0</v>
      </c>
      <c r="BG98" s="204">
        <f t="shared" si="6"/>
        <v>0</v>
      </c>
      <c r="BH98" s="204">
        <f t="shared" si="7"/>
        <v>0</v>
      </c>
      <c r="BI98" s="204">
        <f t="shared" si="8"/>
        <v>0</v>
      </c>
      <c r="BJ98" s="24" t="s">
        <v>80</v>
      </c>
      <c r="BK98" s="204">
        <f t="shared" si="9"/>
        <v>0</v>
      </c>
      <c r="BL98" s="24" t="s">
        <v>1706</v>
      </c>
      <c r="BM98" s="24" t="s">
        <v>1745</v>
      </c>
    </row>
    <row r="99" spans="2:65" s="1" customFormat="1" ht="25.5" customHeight="1">
      <c r="B99" s="41"/>
      <c r="C99" s="193" t="s">
        <v>234</v>
      </c>
      <c r="D99" s="193" t="s">
        <v>142</v>
      </c>
      <c r="E99" s="194" t="s">
        <v>1746</v>
      </c>
      <c r="F99" s="195" t="s">
        <v>1747</v>
      </c>
      <c r="G99" s="196" t="s">
        <v>199</v>
      </c>
      <c r="H99" s="197">
        <v>800</v>
      </c>
      <c r="I99" s="198"/>
      <c r="J99" s="199">
        <f t="shared" si="0"/>
        <v>0</v>
      </c>
      <c r="K99" s="195" t="s">
        <v>146</v>
      </c>
      <c r="L99" s="61"/>
      <c r="M99" s="200" t="s">
        <v>23</v>
      </c>
      <c r="N99" s="201" t="s">
        <v>44</v>
      </c>
      <c r="O99" s="42"/>
      <c r="P99" s="202">
        <f t="shared" si="1"/>
        <v>0</v>
      </c>
      <c r="Q99" s="202">
        <v>1.4999999999999999E-4</v>
      </c>
      <c r="R99" s="202">
        <f t="shared" si="2"/>
        <v>0.12</v>
      </c>
      <c r="S99" s="202">
        <v>0</v>
      </c>
      <c r="T99" s="203">
        <f t="shared" si="3"/>
        <v>0</v>
      </c>
      <c r="AR99" s="24" t="s">
        <v>147</v>
      </c>
      <c r="AT99" s="24" t="s">
        <v>142</v>
      </c>
      <c r="AU99" s="24" t="s">
        <v>82</v>
      </c>
      <c r="AY99" s="24" t="s">
        <v>140</v>
      </c>
      <c r="BE99" s="204">
        <f t="shared" si="4"/>
        <v>0</v>
      </c>
      <c r="BF99" s="204">
        <f t="shared" si="5"/>
        <v>0</v>
      </c>
      <c r="BG99" s="204">
        <f t="shared" si="6"/>
        <v>0</v>
      </c>
      <c r="BH99" s="204">
        <f t="shared" si="7"/>
        <v>0</v>
      </c>
      <c r="BI99" s="204">
        <f t="shared" si="8"/>
        <v>0</v>
      </c>
      <c r="BJ99" s="24" t="s">
        <v>80</v>
      </c>
      <c r="BK99" s="204">
        <f t="shared" si="9"/>
        <v>0</v>
      </c>
      <c r="BL99" s="24" t="s">
        <v>147</v>
      </c>
      <c r="BM99" s="24" t="s">
        <v>1748</v>
      </c>
    </row>
    <row r="100" spans="2:65" s="1" customFormat="1" ht="25.5" customHeight="1">
      <c r="B100" s="41"/>
      <c r="C100" s="193" t="s">
        <v>243</v>
      </c>
      <c r="D100" s="193" t="s">
        <v>142</v>
      </c>
      <c r="E100" s="194" t="s">
        <v>1749</v>
      </c>
      <c r="F100" s="195" t="s">
        <v>1750</v>
      </c>
      <c r="G100" s="196" t="s">
        <v>199</v>
      </c>
      <c r="H100" s="197">
        <v>800</v>
      </c>
      <c r="I100" s="198"/>
      <c r="J100" s="199">
        <f t="shared" si="0"/>
        <v>0</v>
      </c>
      <c r="K100" s="195" t="s">
        <v>146</v>
      </c>
      <c r="L100" s="61"/>
      <c r="M100" s="200" t="s">
        <v>23</v>
      </c>
      <c r="N100" s="201" t="s">
        <v>44</v>
      </c>
      <c r="O100" s="42"/>
      <c r="P100" s="202">
        <f t="shared" si="1"/>
        <v>0</v>
      </c>
      <c r="Q100" s="202">
        <v>0</v>
      </c>
      <c r="R100" s="202">
        <f t="shared" si="2"/>
        <v>0</v>
      </c>
      <c r="S100" s="202">
        <v>0</v>
      </c>
      <c r="T100" s="203">
        <f t="shared" si="3"/>
        <v>0</v>
      </c>
      <c r="AR100" s="24" t="s">
        <v>147</v>
      </c>
      <c r="AT100" s="24" t="s">
        <v>142</v>
      </c>
      <c r="AU100" s="24" t="s">
        <v>82</v>
      </c>
      <c r="AY100" s="24" t="s">
        <v>140</v>
      </c>
      <c r="BE100" s="204">
        <f t="shared" si="4"/>
        <v>0</v>
      </c>
      <c r="BF100" s="204">
        <f t="shared" si="5"/>
        <v>0</v>
      </c>
      <c r="BG100" s="204">
        <f t="shared" si="6"/>
        <v>0</v>
      </c>
      <c r="BH100" s="204">
        <f t="shared" si="7"/>
        <v>0</v>
      </c>
      <c r="BI100" s="204">
        <f t="shared" si="8"/>
        <v>0</v>
      </c>
      <c r="BJ100" s="24" t="s">
        <v>80</v>
      </c>
      <c r="BK100" s="204">
        <f t="shared" si="9"/>
        <v>0</v>
      </c>
      <c r="BL100" s="24" t="s">
        <v>147</v>
      </c>
      <c r="BM100" s="24" t="s">
        <v>1751</v>
      </c>
    </row>
    <row r="101" spans="2:65" s="1" customFormat="1" ht="16.5" customHeight="1">
      <c r="B101" s="41"/>
      <c r="C101" s="193" t="s">
        <v>10</v>
      </c>
      <c r="D101" s="193" t="s">
        <v>142</v>
      </c>
      <c r="E101" s="194" t="s">
        <v>1752</v>
      </c>
      <c r="F101" s="195" t="s">
        <v>1753</v>
      </c>
      <c r="G101" s="196" t="s">
        <v>199</v>
      </c>
      <c r="H101" s="197">
        <v>2239.1999999999998</v>
      </c>
      <c r="I101" s="198"/>
      <c r="J101" s="199">
        <f t="shared" si="0"/>
        <v>0</v>
      </c>
      <c r="K101" s="195" t="s">
        <v>146</v>
      </c>
      <c r="L101" s="61"/>
      <c r="M101" s="200" t="s">
        <v>23</v>
      </c>
      <c r="N101" s="201" t="s">
        <v>44</v>
      </c>
      <c r="O101" s="42"/>
      <c r="P101" s="202">
        <f t="shared" si="1"/>
        <v>0</v>
      </c>
      <c r="Q101" s="202">
        <v>0</v>
      </c>
      <c r="R101" s="202">
        <f t="shared" si="2"/>
        <v>0</v>
      </c>
      <c r="S101" s="202">
        <v>0</v>
      </c>
      <c r="T101" s="203">
        <f t="shared" si="3"/>
        <v>0</v>
      </c>
      <c r="AR101" s="24" t="s">
        <v>147</v>
      </c>
      <c r="AT101" s="24" t="s">
        <v>142</v>
      </c>
      <c r="AU101" s="24" t="s">
        <v>82</v>
      </c>
      <c r="AY101" s="24" t="s">
        <v>140</v>
      </c>
      <c r="BE101" s="204">
        <f t="shared" si="4"/>
        <v>0</v>
      </c>
      <c r="BF101" s="204">
        <f t="shared" si="5"/>
        <v>0</v>
      </c>
      <c r="BG101" s="204">
        <f t="shared" si="6"/>
        <v>0</v>
      </c>
      <c r="BH101" s="204">
        <f t="shared" si="7"/>
        <v>0</v>
      </c>
      <c r="BI101" s="204">
        <f t="shared" si="8"/>
        <v>0</v>
      </c>
      <c r="BJ101" s="24" t="s">
        <v>80</v>
      </c>
      <c r="BK101" s="204">
        <f t="shared" si="9"/>
        <v>0</v>
      </c>
      <c r="BL101" s="24" t="s">
        <v>147</v>
      </c>
      <c r="BM101" s="24" t="s">
        <v>1754</v>
      </c>
    </row>
    <row r="102" spans="2:65" s="1" customFormat="1" ht="16.5" customHeight="1">
      <c r="B102" s="41"/>
      <c r="C102" s="193" t="s">
        <v>252</v>
      </c>
      <c r="D102" s="193" t="s">
        <v>142</v>
      </c>
      <c r="E102" s="194" t="s">
        <v>1755</v>
      </c>
      <c r="F102" s="195" t="s">
        <v>1756</v>
      </c>
      <c r="G102" s="196" t="s">
        <v>199</v>
      </c>
      <c r="H102" s="197">
        <v>2239.1999999999998</v>
      </c>
      <c r="I102" s="198"/>
      <c r="J102" s="199">
        <f t="shared" si="0"/>
        <v>0</v>
      </c>
      <c r="K102" s="195" t="s">
        <v>146</v>
      </c>
      <c r="L102" s="61"/>
      <c r="M102" s="200" t="s">
        <v>23</v>
      </c>
      <c r="N102" s="250" t="s">
        <v>44</v>
      </c>
      <c r="O102" s="251"/>
      <c r="P102" s="252">
        <f t="shared" si="1"/>
        <v>0</v>
      </c>
      <c r="Q102" s="252">
        <v>0</v>
      </c>
      <c r="R102" s="252">
        <f t="shared" si="2"/>
        <v>0</v>
      </c>
      <c r="S102" s="252">
        <v>0</v>
      </c>
      <c r="T102" s="253">
        <f t="shared" si="3"/>
        <v>0</v>
      </c>
      <c r="AR102" s="24" t="s">
        <v>147</v>
      </c>
      <c r="AT102" s="24" t="s">
        <v>142</v>
      </c>
      <c r="AU102" s="24" t="s">
        <v>82</v>
      </c>
      <c r="AY102" s="24" t="s">
        <v>140</v>
      </c>
      <c r="BE102" s="204">
        <f t="shared" si="4"/>
        <v>0</v>
      </c>
      <c r="BF102" s="204">
        <f t="shared" si="5"/>
        <v>0</v>
      </c>
      <c r="BG102" s="204">
        <f t="shared" si="6"/>
        <v>0</v>
      </c>
      <c r="BH102" s="204">
        <f t="shared" si="7"/>
        <v>0</v>
      </c>
      <c r="BI102" s="204">
        <f t="shared" si="8"/>
        <v>0</v>
      </c>
      <c r="BJ102" s="24" t="s">
        <v>80</v>
      </c>
      <c r="BK102" s="204">
        <f t="shared" si="9"/>
        <v>0</v>
      </c>
      <c r="BL102" s="24" t="s">
        <v>147</v>
      </c>
      <c r="BM102" s="24" t="s">
        <v>1757</v>
      </c>
    </row>
    <row r="103" spans="2:65" s="1" customFormat="1" ht="6.95" customHeight="1">
      <c r="B103" s="56"/>
      <c r="C103" s="57"/>
      <c r="D103" s="57"/>
      <c r="E103" s="57"/>
      <c r="F103" s="57"/>
      <c r="G103" s="57"/>
      <c r="H103" s="57"/>
      <c r="I103" s="140"/>
      <c r="J103" s="57"/>
      <c r="K103" s="57"/>
      <c r="L103" s="61"/>
    </row>
  </sheetData>
  <sheetProtection algorithmName="SHA-512" hashValue="IVqrWv1yuLygsPlvG+eBFYigm/b4QVEjnHtnIVeS4Uy6eVRo0yp0NvTHmOWoPyxaiQwFYACyFxfXqgQ8i7Mezw==" saltValue="Px+PXhpUcHMNBDCZMTe6w7M+HUI3R+TkjtoUPS5/8ZQuLLu5u6pD6SgrbAevoZLxRa2Jh03347HA1U/n17WY1w==" spinCount="100000" sheet="1" objects="1" scenarios="1" formatColumns="0" formatRows="0" autoFilter="0"/>
  <autoFilter ref="C80:K102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5" customWidth="1"/>
    <col min="2" max="2" width="1.6640625" style="265" customWidth="1"/>
    <col min="3" max="4" width="5" style="265" customWidth="1"/>
    <col min="5" max="5" width="11.6640625" style="265" customWidth="1"/>
    <col min="6" max="6" width="9.1640625" style="265" customWidth="1"/>
    <col min="7" max="7" width="5" style="265" customWidth="1"/>
    <col min="8" max="8" width="77.83203125" style="265" customWidth="1"/>
    <col min="9" max="10" width="20" style="265" customWidth="1"/>
    <col min="11" max="11" width="1.6640625" style="265" customWidth="1"/>
  </cols>
  <sheetData>
    <row r="1" spans="2:11" ht="37.5" customHeight="1"/>
    <row r="2" spans="2:1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5" customFormat="1" ht="45" customHeight="1">
      <c r="B3" s="269"/>
      <c r="C3" s="393" t="s">
        <v>1758</v>
      </c>
      <c r="D3" s="393"/>
      <c r="E3" s="393"/>
      <c r="F3" s="393"/>
      <c r="G3" s="393"/>
      <c r="H3" s="393"/>
      <c r="I3" s="393"/>
      <c r="J3" s="393"/>
      <c r="K3" s="270"/>
    </row>
    <row r="4" spans="2:11" ht="25.5" customHeight="1">
      <c r="B4" s="271"/>
      <c r="C4" s="397" t="s">
        <v>1759</v>
      </c>
      <c r="D4" s="397"/>
      <c r="E4" s="397"/>
      <c r="F4" s="397"/>
      <c r="G4" s="397"/>
      <c r="H4" s="397"/>
      <c r="I4" s="397"/>
      <c r="J4" s="397"/>
      <c r="K4" s="272"/>
    </row>
    <row r="5" spans="2:11" ht="5.25" customHeight="1">
      <c r="B5" s="271"/>
      <c r="C5" s="273"/>
      <c r="D5" s="273"/>
      <c r="E5" s="273"/>
      <c r="F5" s="273"/>
      <c r="G5" s="273"/>
      <c r="H5" s="273"/>
      <c r="I5" s="273"/>
      <c r="J5" s="273"/>
      <c r="K5" s="272"/>
    </row>
    <row r="6" spans="2:11" ht="15" customHeight="1">
      <c r="B6" s="271"/>
      <c r="C6" s="395" t="s">
        <v>1760</v>
      </c>
      <c r="D6" s="395"/>
      <c r="E6" s="395"/>
      <c r="F6" s="395"/>
      <c r="G6" s="395"/>
      <c r="H6" s="395"/>
      <c r="I6" s="395"/>
      <c r="J6" s="395"/>
      <c r="K6" s="272"/>
    </row>
    <row r="7" spans="2:11" ht="15" customHeight="1">
      <c r="B7" s="275"/>
      <c r="C7" s="395" t="s">
        <v>1761</v>
      </c>
      <c r="D7" s="395"/>
      <c r="E7" s="395"/>
      <c r="F7" s="395"/>
      <c r="G7" s="395"/>
      <c r="H7" s="395"/>
      <c r="I7" s="395"/>
      <c r="J7" s="395"/>
      <c r="K7" s="272"/>
    </row>
    <row r="8" spans="2:1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ht="15" customHeight="1">
      <c r="B9" s="275"/>
      <c r="C9" s="395" t="s">
        <v>1762</v>
      </c>
      <c r="D9" s="395"/>
      <c r="E9" s="395"/>
      <c r="F9" s="395"/>
      <c r="G9" s="395"/>
      <c r="H9" s="395"/>
      <c r="I9" s="395"/>
      <c r="J9" s="395"/>
      <c r="K9" s="272"/>
    </row>
    <row r="10" spans="2:11" ht="15" customHeight="1">
      <c r="B10" s="275"/>
      <c r="C10" s="274"/>
      <c r="D10" s="395" t="s">
        <v>1763</v>
      </c>
      <c r="E10" s="395"/>
      <c r="F10" s="395"/>
      <c r="G10" s="395"/>
      <c r="H10" s="395"/>
      <c r="I10" s="395"/>
      <c r="J10" s="395"/>
      <c r="K10" s="272"/>
    </row>
    <row r="11" spans="2:11" ht="15" customHeight="1">
      <c r="B11" s="275"/>
      <c r="C11" s="276"/>
      <c r="D11" s="395" t="s">
        <v>1764</v>
      </c>
      <c r="E11" s="395"/>
      <c r="F11" s="395"/>
      <c r="G11" s="395"/>
      <c r="H11" s="395"/>
      <c r="I11" s="395"/>
      <c r="J11" s="395"/>
      <c r="K11" s="272"/>
    </row>
    <row r="12" spans="2:11" ht="12.75" customHeight="1">
      <c r="B12" s="275"/>
      <c r="C12" s="276"/>
      <c r="D12" s="276"/>
      <c r="E12" s="276"/>
      <c r="F12" s="276"/>
      <c r="G12" s="276"/>
      <c r="H12" s="276"/>
      <c r="I12" s="276"/>
      <c r="J12" s="276"/>
      <c r="K12" s="272"/>
    </row>
    <row r="13" spans="2:11" ht="15" customHeight="1">
      <c r="B13" s="275"/>
      <c r="C13" s="276"/>
      <c r="D13" s="395" t="s">
        <v>1765</v>
      </c>
      <c r="E13" s="395"/>
      <c r="F13" s="395"/>
      <c r="G13" s="395"/>
      <c r="H13" s="395"/>
      <c r="I13" s="395"/>
      <c r="J13" s="395"/>
      <c r="K13" s="272"/>
    </row>
    <row r="14" spans="2:11" ht="15" customHeight="1">
      <c r="B14" s="275"/>
      <c r="C14" s="276"/>
      <c r="D14" s="395" t="s">
        <v>1766</v>
      </c>
      <c r="E14" s="395"/>
      <c r="F14" s="395"/>
      <c r="G14" s="395"/>
      <c r="H14" s="395"/>
      <c r="I14" s="395"/>
      <c r="J14" s="395"/>
      <c r="K14" s="272"/>
    </row>
    <row r="15" spans="2:11" ht="15" customHeight="1">
      <c r="B15" s="275"/>
      <c r="C15" s="276"/>
      <c r="D15" s="395" t="s">
        <v>1767</v>
      </c>
      <c r="E15" s="395"/>
      <c r="F15" s="395"/>
      <c r="G15" s="395"/>
      <c r="H15" s="395"/>
      <c r="I15" s="395"/>
      <c r="J15" s="395"/>
      <c r="K15" s="272"/>
    </row>
    <row r="16" spans="2:11" ht="15" customHeight="1">
      <c r="B16" s="275"/>
      <c r="C16" s="276"/>
      <c r="D16" s="276"/>
      <c r="E16" s="277" t="s">
        <v>79</v>
      </c>
      <c r="F16" s="395" t="s">
        <v>1768</v>
      </c>
      <c r="G16" s="395"/>
      <c r="H16" s="395"/>
      <c r="I16" s="395"/>
      <c r="J16" s="395"/>
      <c r="K16" s="272"/>
    </row>
    <row r="17" spans="2:11" ht="15" customHeight="1">
      <c r="B17" s="275"/>
      <c r="C17" s="276"/>
      <c r="D17" s="276"/>
      <c r="E17" s="277" t="s">
        <v>1769</v>
      </c>
      <c r="F17" s="395" t="s">
        <v>1770</v>
      </c>
      <c r="G17" s="395"/>
      <c r="H17" s="395"/>
      <c r="I17" s="395"/>
      <c r="J17" s="395"/>
      <c r="K17" s="272"/>
    </row>
    <row r="18" spans="2:11" ht="15" customHeight="1">
      <c r="B18" s="275"/>
      <c r="C18" s="276"/>
      <c r="D18" s="276"/>
      <c r="E18" s="277" t="s">
        <v>1771</v>
      </c>
      <c r="F18" s="395" t="s">
        <v>1772</v>
      </c>
      <c r="G18" s="395"/>
      <c r="H18" s="395"/>
      <c r="I18" s="395"/>
      <c r="J18" s="395"/>
      <c r="K18" s="272"/>
    </row>
    <row r="19" spans="2:11" ht="15" customHeight="1">
      <c r="B19" s="275"/>
      <c r="C19" s="276"/>
      <c r="D19" s="276"/>
      <c r="E19" s="277" t="s">
        <v>91</v>
      </c>
      <c r="F19" s="395" t="s">
        <v>1773</v>
      </c>
      <c r="G19" s="395"/>
      <c r="H19" s="395"/>
      <c r="I19" s="395"/>
      <c r="J19" s="395"/>
      <c r="K19" s="272"/>
    </row>
    <row r="20" spans="2:11" ht="15" customHeight="1">
      <c r="B20" s="275"/>
      <c r="C20" s="276"/>
      <c r="D20" s="276"/>
      <c r="E20" s="277" t="s">
        <v>1774</v>
      </c>
      <c r="F20" s="395" t="s">
        <v>1775</v>
      </c>
      <c r="G20" s="395"/>
      <c r="H20" s="395"/>
      <c r="I20" s="395"/>
      <c r="J20" s="395"/>
      <c r="K20" s="272"/>
    </row>
    <row r="21" spans="2:11" ht="15" customHeight="1">
      <c r="B21" s="275"/>
      <c r="C21" s="276"/>
      <c r="D21" s="276"/>
      <c r="E21" s="277" t="s">
        <v>1776</v>
      </c>
      <c r="F21" s="395" t="s">
        <v>1777</v>
      </c>
      <c r="G21" s="395"/>
      <c r="H21" s="395"/>
      <c r="I21" s="395"/>
      <c r="J21" s="395"/>
      <c r="K21" s="272"/>
    </row>
    <row r="22" spans="2:11" ht="12.75" customHeight="1">
      <c r="B22" s="275"/>
      <c r="C22" s="276"/>
      <c r="D22" s="276"/>
      <c r="E22" s="276"/>
      <c r="F22" s="276"/>
      <c r="G22" s="276"/>
      <c r="H22" s="276"/>
      <c r="I22" s="276"/>
      <c r="J22" s="276"/>
      <c r="K22" s="272"/>
    </row>
    <row r="23" spans="2:11" ht="15" customHeight="1">
      <c r="B23" s="275"/>
      <c r="C23" s="395" t="s">
        <v>1778</v>
      </c>
      <c r="D23" s="395"/>
      <c r="E23" s="395"/>
      <c r="F23" s="395"/>
      <c r="G23" s="395"/>
      <c r="H23" s="395"/>
      <c r="I23" s="395"/>
      <c r="J23" s="395"/>
      <c r="K23" s="272"/>
    </row>
    <row r="24" spans="2:11" ht="15" customHeight="1">
      <c r="B24" s="275"/>
      <c r="C24" s="395" t="s">
        <v>1779</v>
      </c>
      <c r="D24" s="395"/>
      <c r="E24" s="395"/>
      <c r="F24" s="395"/>
      <c r="G24" s="395"/>
      <c r="H24" s="395"/>
      <c r="I24" s="395"/>
      <c r="J24" s="395"/>
      <c r="K24" s="272"/>
    </row>
    <row r="25" spans="2:11" ht="15" customHeight="1">
      <c r="B25" s="275"/>
      <c r="C25" s="274"/>
      <c r="D25" s="395" t="s">
        <v>1780</v>
      </c>
      <c r="E25" s="395"/>
      <c r="F25" s="395"/>
      <c r="G25" s="395"/>
      <c r="H25" s="395"/>
      <c r="I25" s="395"/>
      <c r="J25" s="395"/>
      <c r="K25" s="272"/>
    </row>
    <row r="26" spans="2:11" ht="15" customHeight="1">
      <c r="B26" s="275"/>
      <c r="C26" s="276"/>
      <c r="D26" s="395" t="s">
        <v>1781</v>
      </c>
      <c r="E26" s="395"/>
      <c r="F26" s="395"/>
      <c r="G26" s="395"/>
      <c r="H26" s="395"/>
      <c r="I26" s="395"/>
      <c r="J26" s="395"/>
      <c r="K26" s="272"/>
    </row>
    <row r="27" spans="2:11" ht="12.75" customHeight="1">
      <c r="B27" s="275"/>
      <c r="C27" s="276"/>
      <c r="D27" s="276"/>
      <c r="E27" s="276"/>
      <c r="F27" s="276"/>
      <c r="G27" s="276"/>
      <c r="H27" s="276"/>
      <c r="I27" s="276"/>
      <c r="J27" s="276"/>
      <c r="K27" s="272"/>
    </row>
    <row r="28" spans="2:11" ht="15" customHeight="1">
      <c r="B28" s="275"/>
      <c r="C28" s="276"/>
      <c r="D28" s="395" t="s">
        <v>1782</v>
      </c>
      <c r="E28" s="395"/>
      <c r="F28" s="395"/>
      <c r="G28" s="395"/>
      <c r="H28" s="395"/>
      <c r="I28" s="395"/>
      <c r="J28" s="395"/>
      <c r="K28" s="272"/>
    </row>
    <row r="29" spans="2:11" ht="15" customHeight="1">
      <c r="B29" s="275"/>
      <c r="C29" s="276"/>
      <c r="D29" s="395" t="s">
        <v>1783</v>
      </c>
      <c r="E29" s="395"/>
      <c r="F29" s="395"/>
      <c r="G29" s="395"/>
      <c r="H29" s="395"/>
      <c r="I29" s="395"/>
      <c r="J29" s="395"/>
      <c r="K29" s="272"/>
    </row>
    <row r="30" spans="2:11" ht="12.75" customHeight="1">
      <c r="B30" s="275"/>
      <c r="C30" s="276"/>
      <c r="D30" s="276"/>
      <c r="E30" s="276"/>
      <c r="F30" s="276"/>
      <c r="G30" s="276"/>
      <c r="H30" s="276"/>
      <c r="I30" s="276"/>
      <c r="J30" s="276"/>
      <c r="K30" s="272"/>
    </row>
    <row r="31" spans="2:11" ht="15" customHeight="1">
      <c r="B31" s="275"/>
      <c r="C31" s="276"/>
      <c r="D31" s="395" t="s">
        <v>1784</v>
      </c>
      <c r="E31" s="395"/>
      <c r="F31" s="395"/>
      <c r="G31" s="395"/>
      <c r="H31" s="395"/>
      <c r="I31" s="395"/>
      <c r="J31" s="395"/>
      <c r="K31" s="272"/>
    </row>
    <row r="32" spans="2:11" ht="15" customHeight="1">
      <c r="B32" s="275"/>
      <c r="C32" s="276"/>
      <c r="D32" s="395" t="s">
        <v>1785</v>
      </c>
      <c r="E32" s="395"/>
      <c r="F32" s="395"/>
      <c r="G32" s="395"/>
      <c r="H32" s="395"/>
      <c r="I32" s="395"/>
      <c r="J32" s="395"/>
      <c r="K32" s="272"/>
    </row>
    <row r="33" spans="2:11" ht="15" customHeight="1">
      <c r="B33" s="275"/>
      <c r="C33" s="276"/>
      <c r="D33" s="395" t="s">
        <v>1786</v>
      </c>
      <c r="E33" s="395"/>
      <c r="F33" s="395"/>
      <c r="G33" s="395"/>
      <c r="H33" s="395"/>
      <c r="I33" s="395"/>
      <c r="J33" s="395"/>
      <c r="K33" s="272"/>
    </row>
    <row r="34" spans="2:11" ht="15" customHeight="1">
      <c r="B34" s="275"/>
      <c r="C34" s="276"/>
      <c r="D34" s="274"/>
      <c r="E34" s="278" t="s">
        <v>125</v>
      </c>
      <c r="F34" s="274"/>
      <c r="G34" s="395" t="s">
        <v>1787</v>
      </c>
      <c r="H34" s="395"/>
      <c r="I34" s="395"/>
      <c r="J34" s="395"/>
      <c r="K34" s="272"/>
    </row>
    <row r="35" spans="2:11" ht="30.75" customHeight="1">
      <c r="B35" s="275"/>
      <c r="C35" s="276"/>
      <c r="D35" s="274"/>
      <c r="E35" s="278" t="s">
        <v>1788</v>
      </c>
      <c r="F35" s="274"/>
      <c r="G35" s="395" t="s">
        <v>1789</v>
      </c>
      <c r="H35" s="395"/>
      <c r="I35" s="395"/>
      <c r="J35" s="395"/>
      <c r="K35" s="272"/>
    </row>
    <row r="36" spans="2:11" ht="15" customHeight="1">
      <c r="B36" s="275"/>
      <c r="C36" s="276"/>
      <c r="D36" s="274"/>
      <c r="E36" s="278" t="s">
        <v>54</v>
      </c>
      <c r="F36" s="274"/>
      <c r="G36" s="395" t="s">
        <v>1790</v>
      </c>
      <c r="H36" s="395"/>
      <c r="I36" s="395"/>
      <c r="J36" s="395"/>
      <c r="K36" s="272"/>
    </row>
    <row r="37" spans="2:11" ht="15" customHeight="1">
      <c r="B37" s="275"/>
      <c r="C37" s="276"/>
      <c r="D37" s="274"/>
      <c r="E37" s="278" t="s">
        <v>126</v>
      </c>
      <c r="F37" s="274"/>
      <c r="G37" s="395" t="s">
        <v>1791</v>
      </c>
      <c r="H37" s="395"/>
      <c r="I37" s="395"/>
      <c r="J37" s="395"/>
      <c r="K37" s="272"/>
    </row>
    <row r="38" spans="2:11" ht="15" customHeight="1">
      <c r="B38" s="275"/>
      <c r="C38" s="276"/>
      <c r="D38" s="274"/>
      <c r="E38" s="278" t="s">
        <v>127</v>
      </c>
      <c r="F38" s="274"/>
      <c r="G38" s="395" t="s">
        <v>1792</v>
      </c>
      <c r="H38" s="395"/>
      <c r="I38" s="395"/>
      <c r="J38" s="395"/>
      <c r="K38" s="272"/>
    </row>
    <row r="39" spans="2:11" ht="15" customHeight="1">
      <c r="B39" s="275"/>
      <c r="C39" s="276"/>
      <c r="D39" s="274"/>
      <c r="E39" s="278" t="s">
        <v>128</v>
      </c>
      <c r="F39" s="274"/>
      <c r="G39" s="395" t="s">
        <v>1793</v>
      </c>
      <c r="H39" s="395"/>
      <c r="I39" s="395"/>
      <c r="J39" s="395"/>
      <c r="K39" s="272"/>
    </row>
    <row r="40" spans="2:11" ht="15" customHeight="1">
      <c r="B40" s="275"/>
      <c r="C40" s="276"/>
      <c r="D40" s="274"/>
      <c r="E40" s="278" t="s">
        <v>1794</v>
      </c>
      <c r="F40" s="274"/>
      <c r="G40" s="395" t="s">
        <v>1795</v>
      </c>
      <c r="H40" s="395"/>
      <c r="I40" s="395"/>
      <c r="J40" s="395"/>
      <c r="K40" s="272"/>
    </row>
    <row r="41" spans="2:11" ht="15" customHeight="1">
      <c r="B41" s="275"/>
      <c r="C41" s="276"/>
      <c r="D41" s="274"/>
      <c r="E41" s="278"/>
      <c r="F41" s="274"/>
      <c r="G41" s="395" t="s">
        <v>1796</v>
      </c>
      <c r="H41" s="395"/>
      <c r="I41" s="395"/>
      <c r="J41" s="395"/>
      <c r="K41" s="272"/>
    </row>
    <row r="42" spans="2:11" ht="15" customHeight="1">
      <c r="B42" s="275"/>
      <c r="C42" s="276"/>
      <c r="D42" s="274"/>
      <c r="E42" s="278" t="s">
        <v>1797</v>
      </c>
      <c r="F42" s="274"/>
      <c r="G42" s="395" t="s">
        <v>1798</v>
      </c>
      <c r="H42" s="395"/>
      <c r="I42" s="395"/>
      <c r="J42" s="395"/>
      <c r="K42" s="272"/>
    </row>
    <row r="43" spans="2:11" ht="15" customHeight="1">
      <c r="B43" s="275"/>
      <c r="C43" s="276"/>
      <c r="D43" s="274"/>
      <c r="E43" s="278" t="s">
        <v>130</v>
      </c>
      <c r="F43" s="274"/>
      <c r="G43" s="395" t="s">
        <v>1799</v>
      </c>
      <c r="H43" s="395"/>
      <c r="I43" s="395"/>
      <c r="J43" s="395"/>
      <c r="K43" s="272"/>
    </row>
    <row r="44" spans="2:11" ht="12.75" customHeight="1">
      <c r="B44" s="275"/>
      <c r="C44" s="276"/>
      <c r="D44" s="274"/>
      <c r="E44" s="274"/>
      <c r="F44" s="274"/>
      <c r="G44" s="274"/>
      <c r="H44" s="274"/>
      <c r="I44" s="274"/>
      <c r="J44" s="274"/>
      <c r="K44" s="272"/>
    </row>
    <row r="45" spans="2:11" ht="15" customHeight="1">
      <c r="B45" s="275"/>
      <c r="C45" s="276"/>
      <c r="D45" s="395" t="s">
        <v>1800</v>
      </c>
      <c r="E45" s="395"/>
      <c r="F45" s="395"/>
      <c r="G45" s="395"/>
      <c r="H45" s="395"/>
      <c r="I45" s="395"/>
      <c r="J45" s="395"/>
      <c r="K45" s="272"/>
    </row>
    <row r="46" spans="2:11" ht="15" customHeight="1">
      <c r="B46" s="275"/>
      <c r="C46" s="276"/>
      <c r="D46" s="276"/>
      <c r="E46" s="395" t="s">
        <v>1801</v>
      </c>
      <c r="F46" s="395"/>
      <c r="G46" s="395"/>
      <c r="H46" s="395"/>
      <c r="I46" s="395"/>
      <c r="J46" s="395"/>
      <c r="K46" s="272"/>
    </row>
    <row r="47" spans="2:11" ht="15" customHeight="1">
      <c r="B47" s="275"/>
      <c r="C47" s="276"/>
      <c r="D47" s="276"/>
      <c r="E47" s="395" t="s">
        <v>1802</v>
      </c>
      <c r="F47" s="395"/>
      <c r="G47" s="395"/>
      <c r="H47" s="395"/>
      <c r="I47" s="395"/>
      <c r="J47" s="395"/>
      <c r="K47" s="272"/>
    </row>
    <row r="48" spans="2:11" ht="15" customHeight="1">
      <c r="B48" s="275"/>
      <c r="C48" s="276"/>
      <c r="D48" s="276"/>
      <c r="E48" s="395" t="s">
        <v>1803</v>
      </c>
      <c r="F48" s="395"/>
      <c r="G48" s="395"/>
      <c r="H48" s="395"/>
      <c r="I48" s="395"/>
      <c r="J48" s="395"/>
      <c r="K48" s="272"/>
    </row>
    <row r="49" spans="2:11" ht="15" customHeight="1">
      <c r="B49" s="275"/>
      <c r="C49" s="276"/>
      <c r="D49" s="395" t="s">
        <v>1804</v>
      </c>
      <c r="E49" s="395"/>
      <c r="F49" s="395"/>
      <c r="G49" s="395"/>
      <c r="H49" s="395"/>
      <c r="I49" s="395"/>
      <c r="J49" s="395"/>
      <c r="K49" s="272"/>
    </row>
    <row r="50" spans="2:11" ht="25.5" customHeight="1">
      <c r="B50" s="271"/>
      <c r="C50" s="397" t="s">
        <v>1805</v>
      </c>
      <c r="D50" s="397"/>
      <c r="E50" s="397"/>
      <c r="F50" s="397"/>
      <c r="G50" s="397"/>
      <c r="H50" s="397"/>
      <c r="I50" s="397"/>
      <c r="J50" s="397"/>
      <c r="K50" s="272"/>
    </row>
    <row r="51" spans="2:11" ht="5.25" customHeight="1">
      <c r="B51" s="271"/>
      <c r="C51" s="273"/>
      <c r="D51" s="273"/>
      <c r="E51" s="273"/>
      <c r="F51" s="273"/>
      <c r="G51" s="273"/>
      <c r="H51" s="273"/>
      <c r="I51" s="273"/>
      <c r="J51" s="273"/>
      <c r="K51" s="272"/>
    </row>
    <row r="52" spans="2:11" ht="15" customHeight="1">
      <c r="B52" s="271"/>
      <c r="C52" s="395" t="s">
        <v>1806</v>
      </c>
      <c r="D52" s="395"/>
      <c r="E52" s="395"/>
      <c r="F52" s="395"/>
      <c r="G52" s="395"/>
      <c r="H52" s="395"/>
      <c r="I52" s="395"/>
      <c r="J52" s="395"/>
      <c r="K52" s="272"/>
    </row>
    <row r="53" spans="2:11" ht="15" customHeight="1">
      <c r="B53" s="271"/>
      <c r="C53" s="395" t="s">
        <v>1807</v>
      </c>
      <c r="D53" s="395"/>
      <c r="E53" s="395"/>
      <c r="F53" s="395"/>
      <c r="G53" s="395"/>
      <c r="H53" s="395"/>
      <c r="I53" s="395"/>
      <c r="J53" s="395"/>
      <c r="K53" s="272"/>
    </row>
    <row r="54" spans="2:11" ht="12.75" customHeight="1">
      <c r="B54" s="271"/>
      <c r="C54" s="274"/>
      <c r="D54" s="274"/>
      <c r="E54" s="274"/>
      <c r="F54" s="274"/>
      <c r="G54" s="274"/>
      <c r="H54" s="274"/>
      <c r="I54" s="274"/>
      <c r="J54" s="274"/>
      <c r="K54" s="272"/>
    </row>
    <row r="55" spans="2:11" ht="15" customHeight="1">
      <c r="B55" s="271"/>
      <c r="C55" s="395" t="s">
        <v>1808</v>
      </c>
      <c r="D55" s="395"/>
      <c r="E55" s="395"/>
      <c r="F55" s="395"/>
      <c r="G55" s="395"/>
      <c r="H55" s="395"/>
      <c r="I55" s="395"/>
      <c r="J55" s="395"/>
      <c r="K55" s="272"/>
    </row>
    <row r="56" spans="2:11" ht="15" customHeight="1">
      <c r="B56" s="271"/>
      <c r="C56" s="276"/>
      <c r="D56" s="395" t="s">
        <v>1809</v>
      </c>
      <c r="E56" s="395"/>
      <c r="F56" s="395"/>
      <c r="G56" s="395"/>
      <c r="H56" s="395"/>
      <c r="I56" s="395"/>
      <c r="J56" s="395"/>
      <c r="K56" s="272"/>
    </row>
    <row r="57" spans="2:11" ht="15" customHeight="1">
      <c r="B57" s="271"/>
      <c r="C57" s="276"/>
      <c r="D57" s="395" t="s">
        <v>1810</v>
      </c>
      <c r="E57" s="395"/>
      <c r="F57" s="395"/>
      <c r="G57" s="395"/>
      <c r="H57" s="395"/>
      <c r="I57" s="395"/>
      <c r="J57" s="395"/>
      <c r="K57" s="272"/>
    </row>
    <row r="58" spans="2:11" ht="15" customHeight="1">
      <c r="B58" s="271"/>
      <c r="C58" s="276"/>
      <c r="D58" s="395" t="s">
        <v>1811</v>
      </c>
      <c r="E58" s="395"/>
      <c r="F58" s="395"/>
      <c r="G58" s="395"/>
      <c r="H58" s="395"/>
      <c r="I58" s="395"/>
      <c r="J58" s="395"/>
      <c r="K58" s="272"/>
    </row>
    <row r="59" spans="2:11" ht="15" customHeight="1">
      <c r="B59" s="271"/>
      <c r="C59" s="276"/>
      <c r="D59" s="395" t="s">
        <v>1812</v>
      </c>
      <c r="E59" s="395"/>
      <c r="F59" s="395"/>
      <c r="G59" s="395"/>
      <c r="H59" s="395"/>
      <c r="I59" s="395"/>
      <c r="J59" s="395"/>
      <c r="K59" s="272"/>
    </row>
    <row r="60" spans="2:11" ht="15" customHeight="1">
      <c r="B60" s="271"/>
      <c r="C60" s="276"/>
      <c r="D60" s="396" t="s">
        <v>1813</v>
      </c>
      <c r="E60" s="396"/>
      <c r="F60" s="396"/>
      <c r="G60" s="396"/>
      <c r="H60" s="396"/>
      <c r="I60" s="396"/>
      <c r="J60" s="396"/>
      <c r="K60" s="272"/>
    </row>
    <row r="61" spans="2:11" ht="15" customHeight="1">
      <c r="B61" s="271"/>
      <c r="C61" s="276"/>
      <c r="D61" s="395" t="s">
        <v>1814</v>
      </c>
      <c r="E61" s="395"/>
      <c r="F61" s="395"/>
      <c r="G61" s="395"/>
      <c r="H61" s="395"/>
      <c r="I61" s="395"/>
      <c r="J61" s="395"/>
      <c r="K61" s="272"/>
    </row>
    <row r="62" spans="2:11" ht="12.75" customHeight="1">
      <c r="B62" s="271"/>
      <c r="C62" s="276"/>
      <c r="D62" s="276"/>
      <c r="E62" s="279"/>
      <c r="F62" s="276"/>
      <c r="G62" s="276"/>
      <c r="H62" s="276"/>
      <c r="I62" s="276"/>
      <c r="J62" s="276"/>
      <c r="K62" s="272"/>
    </row>
    <row r="63" spans="2:11" ht="15" customHeight="1">
      <c r="B63" s="271"/>
      <c r="C63" s="276"/>
      <c r="D63" s="395" t="s">
        <v>1815</v>
      </c>
      <c r="E63" s="395"/>
      <c r="F63" s="395"/>
      <c r="G63" s="395"/>
      <c r="H63" s="395"/>
      <c r="I63" s="395"/>
      <c r="J63" s="395"/>
      <c r="K63" s="272"/>
    </row>
    <row r="64" spans="2:11" ht="15" customHeight="1">
      <c r="B64" s="271"/>
      <c r="C64" s="276"/>
      <c r="D64" s="396" t="s">
        <v>1816</v>
      </c>
      <c r="E64" s="396"/>
      <c r="F64" s="396"/>
      <c r="G64" s="396"/>
      <c r="H64" s="396"/>
      <c r="I64" s="396"/>
      <c r="J64" s="396"/>
      <c r="K64" s="272"/>
    </row>
    <row r="65" spans="2:11" ht="15" customHeight="1">
      <c r="B65" s="271"/>
      <c r="C65" s="276"/>
      <c r="D65" s="395" t="s">
        <v>1817</v>
      </c>
      <c r="E65" s="395"/>
      <c r="F65" s="395"/>
      <c r="G65" s="395"/>
      <c r="H65" s="395"/>
      <c r="I65" s="395"/>
      <c r="J65" s="395"/>
      <c r="K65" s="272"/>
    </row>
    <row r="66" spans="2:11" ht="15" customHeight="1">
      <c r="B66" s="271"/>
      <c r="C66" s="276"/>
      <c r="D66" s="395" t="s">
        <v>1818</v>
      </c>
      <c r="E66" s="395"/>
      <c r="F66" s="395"/>
      <c r="G66" s="395"/>
      <c r="H66" s="395"/>
      <c r="I66" s="395"/>
      <c r="J66" s="395"/>
      <c r="K66" s="272"/>
    </row>
    <row r="67" spans="2:11" ht="15" customHeight="1">
      <c r="B67" s="271"/>
      <c r="C67" s="276"/>
      <c r="D67" s="395" t="s">
        <v>1819</v>
      </c>
      <c r="E67" s="395"/>
      <c r="F67" s="395"/>
      <c r="G67" s="395"/>
      <c r="H67" s="395"/>
      <c r="I67" s="395"/>
      <c r="J67" s="395"/>
      <c r="K67" s="272"/>
    </row>
    <row r="68" spans="2:11" ht="15" customHeight="1">
      <c r="B68" s="271"/>
      <c r="C68" s="276"/>
      <c r="D68" s="395" t="s">
        <v>1820</v>
      </c>
      <c r="E68" s="395"/>
      <c r="F68" s="395"/>
      <c r="G68" s="395"/>
      <c r="H68" s="395"/>
      <c r="I68" s="395"/>
      <c r="J68" s="395"/>
      <c r="K68" s="272"/>
    </row>
    <row r="69" spans="2:11" ht="12.75" customHeight="1">
      <c r="B69" s="280"/>
      <c r="C69" s="281"/>
      <c r="D69" s="281"/>
      <c r="E69" s="281"/>
      <c r="F69" s="281"/>
      <c r="G69" s="281"/>
      <c r="H69" s="281"/>
      <c r="I69" s="281"/>
      <c r="J69" s="281"/>
      <c r="K69" s="282"/>
    </row>
    <row r="70" spans="2:11" ht="18.75" customHeight="1">
      <c r="B70" s="283"/>
      <c r="C70" s="283"/>
      <c r="D70" s="283"/>
      <c r="E70" s="283"/>
      <c r="F70" s="283"/>
      <c r="G70" s="283"/>
      <c r="H70" s="283"/>
      <c r="I70" s="283"/>
      <c r="J70" s="283"/>
      <c r="K70" s="284"/>
    </row>
    <row r="71" spans="2:11" ht="18.75" customHeight="1">
      <c r="B71" s="284"/>
      <c r="C71" s="284"/>
      <c r="D71" s="284"/>
      <c r="E71" s="284"/>
      <c r="F71" s="284"/>
      <c r="G71" s="284"/>
      <c r="H71" s="284"/>
      <c r="I71" s="284"/>
      <c r="J71" s="284"/>
      <c r="K71" s="284"/>
    </row>
    <row r="72" spans="2:11" ht="7.5" customHeight="1">
      <c r="B72" s="285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ht="45" customHeight="1">
      <c r="B73" s="288"/>
      <c r="C73" s="394" t="s">
        <v>97</v>
      </c>
      <c r="D73" s="394"/>
      <c r="E73" s="394"/>
      <c r="F73" s="394"/>
      <c r="G73" s="394"/>
      <c r="H73" s="394"/>
      <c r="I73" s="394"/>
      <c r="J73" s="394"/>
      <c r="K73" s="289"/>
    </row>
    <row r="74" spans="2:11" ht="17.25" customHeight="1">
      <c r="B74" s="288"/>
      <c r="C74" s="290" t="s">
        <v>1821</v>
      </c>
      <c r="D74" s="290"/>
      <c r="E74" s="290"/>
      <c r="F74" s="290" t="s">
        <v>1822</v>
      </c>
      <c r="G74" s="291"/>
      <c r="H74" s="290" t="s">
        <v>126</v>
      </c>
      <c r="I74" s="290" t="s">
        <v>58</v>
      </c>
      <c r="J74" s="290" t="s">
        <v>1823</v>
      </c>
      <c r="K74" s="289"/>
    </row>
    <row r="75" spans="2:11" ht="17.25" customHeight="1">
      <c r="B75" s="288"/>
      <c r="C75" s="292" t="s">
        <v>1824</v>
      </c>
      <c r="D75" s="292"/>
      <c r="E75" s="292"/>
      <c r="F75" s="293" t="s">
        <v>1825</v>
      </c>
      <c r="G75" s="294"/>
      <c r="H75" s="292"/>
      <c r="I75" s="292"/>
      <c r="J75" s="292" t="s">
        <v>1826</v>
      </c>
      <c r="K75" s="289"/>
    </row>
    <row r="76" spans="2:11" ht="5.25" customHeight="1">
      <c r="B76" s="288"/>
      <c r="C76" s="295"/>
      <c r="D76" s="295"/>
      <c r="E76" s="295"/>
      <c r="F76" s="295"/>
      <c r="G76" s="296"/>
      <c r="H76" s="295"/>
      <c r="I76" s="295"/>
      <c r="J76" s="295"/>
      <c r="K76" s="289"/>
    </row>
    <row r="77" spans="2:11" ht="15" customHeight="1">
      <c r="B77" s="288"/>
      <c r="C77" s="278" t="s">
        <v>54</v>
      </c>
      <c r="D77" s="295"/>
      <c r="E77" s="295"/>
      <c r="F77" s="297" t="s">
        <v>1827</v>
      </c>
      <c r="G77" s="296"/>
      <c r="H77" s="278" t="s">
        <v>1828</v>
      </c>
      <c r="I77" s="278" t="s">
        <v>1829</v>
      </c>
      <c r="J77" s="278">
        <v>20</v>
      </c>
      <c r="K77" s="289"/>
    </row>
    <row r="78" spans="2:11" ht="15" customHeight="1">
      <c r="B78" s="288"/>
      <c r="C78" s="278" t="s">
        <v>1830</v>
      </c>
      <c r="D78" s="278"/>
      <c r="E78" s="278"/>
      <c r="F78" s="297" t="s">
        <v>1827</v>
      </c>
      <c r="G78" s="296"/>
      <c r="H78" s="278" t="s">
        <v>1831</v>
      </c>
      <c r="I78" s="278" t="s">
        <v>1829</v>
      </c>
      <c r="J78" s="278">
        <v>120</v>
      </c>
      <c r="K78" s="289"/>
    </row>
    <row r="79" spans="2:11" ht="15" customHeight="1">
      <c r="B79" s="298"/>
      <c r="C79" s="278" t="s">
        <v>1832</v>
      </c>
      <c r="D79" s="278"/>
      <c r="E79" s="278"/>
      <c r="F79" s="297" t="s">
        <v>1833</v>
      </c>
      <c r="G79" s="296"/>
      <c r="H79" s="278" t="s">
        <v>1834</v>
      </c>
      <c r="I79" s="278" t="s">
        <v>1829</v>
      </c>
      <c r="J79" s="278">
        <v>50</v>
      </c>
      <c r="K79" s="289"/>
    </row>
    <row r="80" spans="2:11" ht="15" customHeight="1">
      <c r="B80" s="298"/>
      <c r="C80" s="278" t="s">
        <v>1835</v>
      </c>
      <c r="D80" s="278"/>
      <c r="E80" s="278"/>
      <c r="F80" s="297" t="s">
        <v>1827</v>
      </c>
      <c r="G80" s="296"/>
      <c r="H80" s="278" t="s">
        <v>1836</v>
      </c>
      <c r="I80" s="278" t="s">
        <v>1837</v>
      </c>
      <c r="J80" s="278"/>
      <c r="K80" s="289"/>
    </row>
    <row r="81" spans="2:11" ht="15" customHeight="1">
      <c r="B81" s="298"/>
      <c r="C81" s="299" t="s">
        <v>1838</v>
      </c>
      <c r="D81" s="299"/>
      <c r="E81" s="299"/>
      <c r="F81" s="300" t="s">
        <v>1833</v>
      </c>
      <c r="G81" s="299"/>
      <c r="H81" s="299" t="s">
        <v>1839</v>
      </c>
      <c r="I81" s="299" t="s">
        <v>1829</v>
      </c>
      <c r="J81" s="299">
        <v>15</v>
      </c>
      <c r="K81" s="289"/>
    </row>
    <row r="82" spans="2:11" ht="15" customHeight="1">
      <c r="B82" s="298"/>
      <c r="C82" s="299" t="s">
        <v>1840</v>
      </c>
      <c r="D82" s="299"/>
      <c r="E82" s="299"/>
      <c r="F82" s="300" t="s">
        <v>1833</v>
      </c>
      <c r="G82" s="299"/>
      <c r="H82" s="299" t="s">
        <v>1841</v>
      </c>
      <c r="I82" s="299" t="s">
        <v>1829</v>
      </c>
      <c r="J82" s="299">
        <v>15</v>
      </c>
      <c r="K82" s="289"/>
    </row>
    <row r="83" spans="2:11" ht="15" customHeight="1">
      <c r="B83" s="298"/>
      <c r="C83" s="299" t="s">
        <v>1842</v>
      </c>
      <c r="D83" s="299"/>
      <c r="E83" s="299"/>
      <c r="F83" s="300" t="s">
        <v>1833</v>
      </c>
      <c r="G83" s="299"/>
      <c r="H83" s="299" t="s">
        <v>1843</v>
      </c>
      <c r="I83" s="299" t="s">
        <v>1829</v>
      </c>
      <c r="J83" s="299">
        <v>20</v>
      </c>
      <c r="K83" s="289"/>
    </row>
    <row r="84" spans="2:11" ht="15" customHeight="1">
      <c r="B84" s="298"/>
      <c r="C84" s="299" t="s">
        <v>1844</v>
      </c>
      <c r="D84" s="299"/>
      <c r="E84" s="299"/>
      <c r="F84" s="300" t="s">
        <v>1833</v>
      </c>
      <c r="G84" s="299"/>
      <c r="H84" s="299" t="s">
        <v>1845</v>
      </c>
      <c r="I84" s="299" t="s">
        <v>1829</v>
      </c>
      <c r="J84" s="299">
        <v>20</v>
      </c>
      <c r="K84" s="289"/>
    </row>
    <row r="85" spans="2:11" ht="15" customHeight="1">
      <c r="B85" s="298"/>
      <c r="C85" s="278" t="s">
        <v>1846</v>
      </c>
      <c r="D85" s="278"/>
      <c r="E85" s="278"/>
      <c r="F85" s="297" t="s">
        <v>1833</v>
      </c>
      <c r="G85" s="296"/>
      <c r="H85" s="278" t="s">
        <v>1847</v>
      </c>
      <c r="I85" s="278" t="s">
        <v>1829</v>
      </c>
      <c r="J85" s="278">
        <v>50</v>
      </c>
      <c r="K85" s="289"/>
    </row>
    <row r="86" spans="2:11" ht="15" customHeight="1">
      <c r="B86" s="298"/>
      <c r="C86" s="278" t="s">
        <v>1848</v>
      </c>
      <c r="D86" s="278"/>
      <c r="E86" s="278"/>
      <c r="F86" s="297" t="s">
        <v>1833</v>
      </c>
      <c r="G86" s="296"/>
      <c r="H86" s="278" t="s">
        <v>1849</v>
      </c>
      <c r="I86" s="278" t="s">
        <v>1829</v>
      </c>
      <c r="J86" s="278">
        <v>20</v>
      </c>
      <c r="K86" s="289"/>
    </row>
    <row r="87" spans="2:11" ht="15" customHeight="1">
      <c r="B87" s="298"/>
      <c r="C87" s="278" t="s">
        <v>1850</v>
      </c>
      <c r="D87" s="278"/>
      <c r="E87" s="278"/>
      <c r="F87" s="297" t="s">
        <v>1833</v>
      </c>
      <c r="G87" s="296"/>
      <c r="H87" s="278" t="s">
        <v>1851</v>
      </c>
      <c r="I87" s="278" t="s">
        <v>1829</v>
      </c>
      <c r="J87" s="278">
        <v>20</v>
      </c>
      <c r="K87" s="289"/>
    </row>
    <row r="88" spans="2:11" ht="15" customHeight="1">
      <c r="B88" s="298"/>
      <c r="C88" s="278" t="s">
        <v>1852</v>
      </c>
      <c r="D88" s="278"/>
      <c r="E88" s="278"/>
      <c r="F88" s="297" t="s">
        <v>1833</v>
      </c>
      <c r="G88" s="296"/>
      <c r="H88" s="278" t="s">
        <v>1853</v>
      </c>
      <c r="I88" s="278" t="s">
        <v>1829</v>
      </c>
      <c r="J88" s="278">
        <v>50</v>
      </c>
      <c r="K88" s="289"/>
    </row>
    <row r="89" spans="2:11" ht="15" customHeight="1">
      <c r="B89" s="298"/>
      <c r="C89" s="278" t="s">
        <v>1854</v>
      </c>
      <c r="D89" s="278"/>
      <c r="E89" s="278"/>
      <c r="F89" s="297" t="s">
        <v>1833</v>
      </c>
      <c r="G89" s="296"/>
      <c r="H89" s="278" t="s">
        <v>1854</v>
      </c>
      <c r="I89" s="278" t="s">
        <v>1829</v>
      </c>
      <c r="J89" s="278">
        <v>50</v>
      </c>
      <c r="K89" s="289"/>
    </row>
    <row r="90" spans="2:11" ht="15" customHeight="1">
      <c r="B90" s="298"/>
      <c r="C90" s="278" t="s">
        <v>131</v>
      </c>
      <c r="D90" s="278"/>
      <c r="E90" s="278"/>
      <c r="F90" s="297" t="s">
        <v>1833</v>
      </c>
      <c r="G90" s="296"/>
      <c r="H90" s="278" t="s">
        <v>1855</v>
      </c>
      <c r="I90" s="278" t="s">
        <v>1829</v>
      </c>
      <c r="J90" s="278">
        <v>255</v>
      </c>
      <c r="K90" s="289"/>
    </row>
    <row r="91" spans="2:11" ht="15" customHeight="1">
      <c r="B91" s="298"/>
      <c r="C91" s="278" t="s">
        <v>1856</v>
      </c>
      <c r="D91" s="278"/>
      <c r="E91" s="278"/>
      <c r="F91" s="297" t="s">
        <v>1827</v>
      </c>
      <c r="G91" s="296"/>
      <c r="H91" s="278" t="s">
        <v>1857</v>
      </c>
      <c r="I91" s="278" t="s">
        <v>1858</v>
      </c>
      <c r="J91" s="278"/>
      <c r="K91" s="289"/>
    </row>
    <row r="92" spans="2:11" ht="15" customHeight="1">
      <c r="B92" s="298"/>
      <c r="C92" s="278" t="s">
        <v>1859</v>
      </c>
      <c r="D92" s="278"/>
      <c r="E92" s="278"/>
      <c r="F92" s="297" t="s">
        <v>1827</v>
      </c>
      <c r="G92" s="296"/>
      <c r="H92" s="278" t="s">
        <v>1860</v>
      </c>
      <c r="I92" s="278" t="s">
        <v>1861</v>
      </c>
      <c r="J92" s="278"/>
      <c r="K92" s="289"/>
    </row>
    <row r="93" spans="2:11" ht="15" customHeight="1">
      <c r="B93" s="298"/>
      <c r="C93" s="278" t="s">
        <v>1862</v>
      </c>
      <c r="D93" s="278"/>
      <c r="E93" s="278"/>
      <c r="F93" s="297" t="s">
        <v>1827</v>
      </c>
      <c r="G93" s="296"/>
      <c r="H93" s="278" t="s">
        <v>1862</v>
      </c>
      <c r="I93" s="278" t="s">
        <v>1861</v>
      </c>
      <c r="J93" s="278"/>
      <c r="K93" s="289"/>
    </row>
    <row r="94" spans="2:11" ht="15" customHeight="1">
      <c r="B94" s="298"/>
      <c r="C94" s="278" t="s">
        <v>39</v>
      </c>
      <c r="D94" s="278"/>
      <c r="E94" s="278"/>
      <c r="F94" s="297" t="s">
        <v>1827</v>
      </c>
      <c r="G94" s="296"/>
      <c r="H94" s="278" t="s">
        <v>1863</v>
      </c>
      <c r="I94" s="278" t="s">
        <v>1861</v>
      </c>
      <c r="J94" s="278"/>
      <c r="K94" s="289"/>
    </row>
    <row r="95" spans="2:11" ht="15" customHeight="1">
      <c r="B95" s="298"/>
      <c r="C95" s="278" t="s">
        <v>49</v>
      </c>
      <c r="D95" s="278"/>
      <c r="E95" s="278"/>
      <c r="F95" s="297" t="s">
        <v>1827</v>
      </c>
      <c r="G95" s="296"/>
      <c r="H95" s="278" t="s">
        <v>1864</v>
      </c>
      <c r="I95" s="278" t="s">
        <v>1861</v>
      </c>
      <c r="J95" s="278"/>
      <c r="K95" s="289"/>
    </row>
    <row r="96" spans="2:11" ht="15" customHeight="1">
      <c r="B96" s="301"/>
      <c r="C96" s="302"/>
      <c r="D96" s="302"/>
      <c r="E96" s="302"/>
      <c r="F96" s="302"/>
      <c r="G96" s="302"/>
      <c r="H96" s="302"/>
      <c r="I96" s="302"/>
      <c r="J96" s="302"/>
      <c r="K96" s="303"/>
    </row>
    <row r="97" spans="2:11" ht="18.75" customHeight="1">
      <c r="B97" s="304"/>
      <c r="C97" s="305"/>
      <c r="D97" s="305"/>
      <c r="E97" s="305"/>
      <c r="F97" s="305"/>
      <c r="G97" s="305"/>
      <c r="H97" s="305"/>
      <c r="I97" s="305"/>
      <c r="J97" s="305"/>
      <c r="K97" s="304"/>
    </row>
    <row r="98" spans="2:11" ht="18.75" customHeight="1">
      <c r="B98" s="284"/>
      <c r="C98" s="284"/>
      <c r="D98" s="284"/>
      <c r="E98" s="284"/>
      <c r="F98" s="284"/>
      <c r="G98" s="284"/>
      <c r="H98" s="284"/>
      <c r="I98" s="284"/>
      <c r="J98" s="284"/>
      <c r="K98" s="284"/>
    </row>
    <row r="99" spans="2:11" ht="7.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7"/>
    </row>
    <row r="100" spans="2:11" ht="45" customHeight="1">
      <c r="B100" s="288"/>
      <c r="C100" s="394" t="s">
        <v>1865</v>
      </c>
      <c r="D100" s="394"/>
      <c r="E100" s="394"/>
      <c r="F100" s="394"/>
      <c r="G100" s="394"/>
      <c r="H100" s="394"/>
      <c r="I100" s="394"/>
      <c r="J100" s="394"/>
      <c r="K100" s="289"/>
    </row>
    <row r="101" spans="2:11" ht="17.25" customHeight="1">
      <c r="B101" s="288"/>
      <c r="C101" s="290" t="s">
        <v>1821</v>
      </c>
      <c r="D101" s="290"/>
      <c r="E101" s="290"/>
      <c r="F101" s="290" t="s">
        <v>1822</v>
      </c>
      <c r="G101" s="291"/>
      <c r="H101" s="290" t="s">
        <v>126</v>
      </c>
      <c r="I101" s="290" t="s">
        <v>58</v>
      </c>
      <c r="J101" s="290" t="s">
        <v>1823</v>
      </c>
      <c r="K101" s="289"/>
    </row>
    <row r="102" spans="2:11" ht="17.25" customHeight="1">
      <c r="B102" s="288"/>
      <c r="C102" s="292" t="s">
        <v>1824</v>
      </c>
      <c r="D102" s="292"/>
      <c r="E102" s="292"/>
      <c r="F102" s="293" t="s">
        <v>1825</v>
      </c>
      <c r="G102" s="294"/>
      <c r="H102" s="292"/>
      <c r="I102" s="292"/>
      <c r="J102" s="292" t="s">
        <v>1826</v>
      </c>
      <c r="K102" s="289"/>
    </row>
    <row r="103" spans="2:11" ht="5.25" customHeight="1">
      <c r="B103" s="288"/>
      <c r="C103" s="290"/>
      <c r="D103" s="290"/>
      <c r="E103" s="290"/>
      <c r="F103" s="290"/>
      <c r="G103" s="306"/>
      <c r="H103" s="290"/>
      <c r="I103" s="290"/>
      <c r="J103" s="290"/>
      <c r="K103" s="289"/>
    </row>
    <row r="104" spans="2:11" ht="15" customHeight="1">
      <c r="B104" s="288"/>
      <c r="C104" s="278" t="s">
        <v>54</v>
      </c>
      <c r="D104" s="295"/>
      <c r="E104" s="295"/>
      <c r="F104" s="297" t="s">
        <v>1827</v>
      </c>
      <c r="G104" s="306"/>
      <c r="H104" s="278" t="s">
        <v>1866</v>
      </c>
      <c r="I104" s="278" t="s">
        <v>1829</v>
      </c>
      <c r="J104" s="278">
        <v>20</v>
      </c>
      <c r="K104" s="289"/>
    </row>
    <row r="105" spans="2:11" ht="15" customHeight="1">
      <c r="B105" s="288"/>
      <c r="C105" s="278" t="s">
        <v>1830</v>
      </c>
      <c r="D105" s="278"/>
      <c r="E105" s="278"/>
      <c r="F105" s="297" t="s">
        <v>1827</v>
      </c>
      <c r="G105" s="278"/>
      <c r="H105" s="278" t="s">
        <v>1866</v>
      </c>
      <c r="I105" s="278" t="s">
        <v>1829</v>
      </c>
      <c r="J105" s="278">
        <v>120</v>
      </c>
      <c r="K105" s="289"/>
    </row>
    <row r="106" spans="2:11" ht="15" customHeight="1">
      <c r="B106" s="298"/>
      <c r="C106" s="278" t="s">
        <v>1832</v>
      </c>
      <c r="D106" s="278"/>
      <c r="E106" s="278"/>
      <c r="F106" s="297" t="s">
        <v>1833</v>
      </c>
      <c r="G106" s="278"/>
      <c r="H106" s="278" t="s">
        <v>1866</v>
      </c>
      <c r="I106" s="278" t="s">
        <v>1829</v>
      </c>
      <c r="J106" s="278">
        <v>50</v>
      </c>
      <c r="K106" s="289"/>
    </row>
    <row r="107" spans="2:11" ht="15" customHeight="1">
      <c r="B107" s="298"/>
      <c r="C107" s="278" t="s">
        <v>1835</v>
      </c>
      <c r="D107" s="278"/>
      <c r="E107" s="278"/>
      <c r="F107" s="297" t="s">
        <v>1827</v>
      </c>
      <c r="G107" s="278"/>
      <c r="H107" s="278" t="s">
        <v>1866</v>
      </c>
      <c r="I107" s="278" t="s">
        <v>1837</v>
      </c>
      <c r="J107" s="278"/>
      <c r="K107" s="289"/>
    </row>
    <row r="108" spans="2:11" ht="15" customHeight="1">
      <c r="B108" s="298"/>
      <c r="C108" s="278" t="s">
        <v>1846</v>
      </c>
      <c r="D108" s="278"/>
      <c r="E108" s="278"/>
      <c r="F108" s="297" t="s">
        <v>1833</v>
      </c>
      <c r="G108" s="278"/>
      <c r="H108" s="278" t="s">
        <v>1866</v>
      </c>
      <c r="I108" s="278" t="s">
        <v>1829</v>
      </c>
      <c r="J108" s="278">
        <v>50</v>
      </c>
      <c r="K108" s="289"/>
    </row>
    <row r="109" spans="2:11" ht="15" customHeight="1">
      <c r="B109" s="298"/>
      <c r="C109" s="278" t="s">
        <v>1854</v>
      </c>
      <c r="D109" s="278"/>
      <c r="E109" s="278"/>
      <c r="F109" s="297" t="s">
        <v>1833</v>
      </c>
      <c r="G109" s="278"/>
      <c r="H109" s="278" t="s">
        <v>1866</v>
      </c>
      <c r="I109" s="278" t="s">
        <v>1829</v>
      </c>
      <c r="J109" s="278">
        <v>50</v>
      </c>
      <c r="K109" s="289"/>
    </row>
    <row r="110" spans="2:11" ht="15" customHeight="1">
      <c r="B110" s="298"/>
      <c r="C110" s="278" t="s">
        <v>1852</v>
      </c>
      <c r="D110" s="278"/>
      <c r="E110" s="278"/>
      <c r="F110" s="297" t="s">
        <v>1833</v>
      </c>
      <c r="G110" s="278"/>
      <c r="H110" s="278" t="s">
        <v>1866</v>
      </c>
      <c r="I110" s="278" t="s">
        <v>1829</v>
      </c>
      <c r="J110" s="278">
        <v>50</v>
      </c>
      <c r="K110" s="289"/>
    </row>
    <row r="111" spans="2:11" ht="15" customHeight="1">
      <c r="B111" s="298"/>
      <c r="C111" s="278" t="s">
        <v>54</v>
      </c>
      <c r="D111" s="278"/>
      <c r="E111" s="278"/>
      <c r="F111" s="297" t="s">
        <v>1827</v>
      </c>
      <c r="G111" s="278"/>
      <c r="H111" s="278" t="s">
        <v>1867</v>
      </c>
      <c r="I111" s="278" t="s">
        <v>1829</v>
      </c>
      <c r="J111" s="278">
        <v>20</v>
      </c>
      <c r="K111" s="289"/>
    </row>
    <row r="112" spans="2:11" ht="15" customHeight="1">
      <c r="B112" s="298"/>
      <c r="C112" s="278" t="s">
        <v>1868</v>
      </c>
      <c r="D112" s="278"/>
      <c r="E112" s="278"/>
      <c r="F112" s="297" t="s">
        <v>1827</v>
      </c>
      <c r="G112" s="278"/>
      <c r="H112" s="278" t="s">
        <v>1869</v>
      </c>
      <c r="I112" s="278" t="s">
        <v>1829</v>
      </c>
      <c r="J112" s="278">
        <v>120</v>
      </c>
      <c r="K112" s="289"/>
    </row>
    <row r="113" spans="2:11" ht="15" customHeight="1">
      <c r="B113" s="298"/>
      <c r="C113" s="278" t="s">
        <v>39</v>
      </c>
      <c r="D113" s="278"/>
      <c r="E113" s="278"/>
      <c r="F113" s="297" t="s">
        <v>1827</v>
      </c>
      <c r="G113" s="278"/>
      <c r="H113" s="278" t="s">
        <v>1870</v>
      </c>
      <c r="I113" s="278" t="s">
        <v>1861</v>
      </c>
      <c r="J113" s="278"/>
      <c r="K113" s="289"/>
    </row>
    <row r="114" spans="2:11" ht="15" customHeight="1">
      <c r="B114" s="298"/>
      <c r="C114" s="278" t="s">
        <v>49</v>
      </c>
      <c r="D114" s="278"/>
      <c r="E114" s="278"/>
      <c r="F114" s="297" t="s">
        <v>1827</v>
      </c>
      <c r="G114" s="278"/>
      <c r="H114" s="278" t="s">
        <v>1871</v>
      </c>
      <c r="I114" s="278" t="s">
        <v>1861</v>
      </c>
      <c r="J114" s="278"/>
      <c r="K114" s="289"/>
    </row>
    <row r="115" spans="2:11" ht="15" customHeight="1">
      <c r="B115" s="298"/>
      <c r="C115" s="278" t="s">
        <v>58</v>
      </c>
      <c r="D115" s="278"/>
      <c r="E115" s="278"/>
      <c r="F115" s="297" t="s">
        <v>1827</v>
      </c>
      <c r="G115" s="278"/>
      <c r="H115" s="278" t="s">
        <v>1872</v>
      </c>
      <c r="I115" s="278" t="s">
        <v>1873</v>
      </c>
      <c r="J115" s="278"/>
      <c r="K115" s="289"/>
    </row>
    <row r="116" spans="2:11" ht="15" customHeight="1">
      <c r="B116" s="301"/>
      <c r="C116" s="307"/>
      <c r="D116" s="307"/>
      <c r="E116" s="307"/>
      <c r="F116" s="307"/>
      <c r="G116" s="307"/>
      <c r="H116" s="307"/>
      <c r="I116" s="307"/>
      <c r="J116" s="307"/>
      <c r="K116" s="303"/>
    </row>
    <row r="117" spans="2:11" ht="18.75" customHeight="1">
      <c r="B117" s="308"/>
      <c r="C117" s="274"/>
      <c r="D117" s="274"/>
      <c r="E117" s="274"/>
      <c r="F117" s="309"/>
      <c r="G117" s="274"/>
      <c r="H117" s="274"/>
      <c r="I117" s="274"/>
      <c r="J117" s="274"/>
      <c r="K117" s="308"/>
    </row>
    <row r="118" spans="2:11" ht="18.75" customHeight="1"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</row>
    <row r="119" spans="2:11" ht="7.5" customHeight="1">
      <c r="B119" s="310"/>
      <c r="C119" s="311"/>
      <c r="D119" s="311"/>
      <c r="E119" s="311"/>
      <c r="F119" s="311"/>
      <c r="G119" s="311"/>
      <c r="H119" s="311"/>
      <c r="I119" s="311"/>
      <c r="J119" s="311"/>
      <c r="K119" s="312"/>
    </row>
    <row r="120" spans="2:11" ht="45" customHeight="1">
      <c r="B120" s="313"/>
      <c r="C120" s="393" t="s">
        <v>1874</v>
      </c>
      <c r="D120" s="393"/>
      <c r="E120" s="393"/>
      <c r="F120" s="393"/>
      <c r="G120" s="393"/>
      <c r="H120" s="393"/>
      <c r="I120" s="393"/>
      <c r="J120" s="393"/>
      <c r="K120" s="314"/>
    </row>
    <row r="121" spans="2:11" ht="17.25" customHeight="1">
      <c r="B121" s="315"/>
      <c r="C121" s="290" t="s">
        <v>1821</v>
      </c>
      <c r="D121" s="290"/>
      <c r="E121" s="290"/>
      <c r="F121" s="290" t="s">
        <v>1822</v>
      </c>
      <c r="G121" s="291"/>
      <c r="H121" s="290" t="s">
        <v>126</v>
      </c>
      <c r="I121" s="290" t="s">
        <v>58</v>
      </c>
      <c r="J121" s="290" t="s">
        <v>1823</v>
      </c>
      <c r="K121" s="316"/>
    </row>
    <row r="122" spans="2:11" ht="17.25" customHeight="1">
      <c r="B122" s="315"/>
      <c r="C122" s="292" t="s">
        <v>1824</v>
      </c>
      <c r="D122" s="292"/>
      <c r="E122" s="292"/>
      <c r="F122" s="293" t="s">
        <v>1825</v>
      </c>
      <c r="G122" s="294"/>
      <c r="H122" s="292"/>
      <c r="I122" s="292"/>
      <c r="J122" s="292" t="s">
        <v>1826</v>
      </c>
      <c r="K122" s="316"/>
    </row>
    <row r="123" spans="2:11" ht="5.25" customHeight="1">
      <c r="B123" s="317"/>
      <c r="C123" s="295"/>
      <c r="D123" s="295"/>
      <c r="E123" s="295"/>
      <c r="F123" s="295"/>
      <c r="G123" s="278"/>
      <c r="H123" s="295"/>
      <c r="I123" s="295"/>
      <c r="J123" s="295"/>
      <c r="K123" s="318"/>
    </row>
    <row r="124" spans="2:11" ht="15" customHeight="1">
      <c r="B124" s="317"/>
      <c r="C124" s="278" t="s">
        <v>1830</v>
      </c>
      <c r="D124" s="295"/>
      <c r="E124" s="295"/>
      <c r="F124" s="297" t="s">
        <v>1827</v>
      </c>
      <c r="G124" s="278"/>
      <c r="H124" s="278" t="s">
        <v>1866</v>
      </c>
      <c r="I124" s="278" t="s">
        <v>1829</v>
      </c>
      <c r="J124" s="278">
        <v>120</v>
      </c>
      <c r="K124" s="319"/>
    </row>
    <row r="125" spans="2:11" ht="15" customHeight="1">
      <c r="B125" s="317"/>
      <c r="C125" s="278" t="s">
        <v>1875</v>
      </c>
      <c r="D125" s="278"/>
      <c r="E125" s="278"/>
      <c r="F125" s="297" t="s">
        <v>1827</v>
      </c>
      <c r="G125" s="278"/>
      <c r="H125" s="278" t="s">
        <v>1876</v>
      </c>
      <c r="I125" s="278" t="s">
        <v>1829</v>
      </c>
      <c r="J125" s="278" t="s">
        <v>1877</v>
      </c>
      <c r="K125" s="319"/>
    </row>
    <row r="126" spans="2:11" ht="15" customHeight="1">
      <c r="B126" s="317"/>
      <c r="C126" s="278" t="s">
        <v>1776</v>
      </c>
      <c r="D126" s="278"/>
      <c r="E126" s="278"/>
      <c r="F126" s="297" t="s">
        <v>1827</v>
      </c>
      <c r="G126" s="278"/>
      <c r="H126" s="278" t="s">
        <v>1878</v>
      </c>
      <c r="I126" s="278" t="s">
        <v>1829</v>
      </c>
      <c r="J126" s="278" t="s">
        <v>1877</v>
      </c>
      <c r="K126" s="319"/>
    </row>
    <row r="127" spans="2:11" ht="15" customHeight="1">
      <c r="B127" s="317"/>
      <c r="C127" s="278" t="s">
        <v>1838</v>
      </c>
      <c r="D127" s="278"/>
      <c r="E127" s="278"/>
      <c r="F127" s="297" t="s">
        <v>1833</v>
      </c>
      <c r="G127" s="278"/>
      <c r="H127" s="278" t="s">
        <v>1839</v>
      </c>
      <c r="I127" s="278" t="s">
        <v>1829</v>
      </c>
      <c r="J127" s="278">
        <v>15</v>
      </c>
      <c r="K127" s="319"/>
    </row>
    <row r="128" spans="2:11" ht="15" customHeight="1">
      <c r="B128" s="317"/>
      <c r="C128" s="299" t="s">
        <v>1840</v>
      </c>
      <c r="D128" s="299"/>
      <c r="E128" s="299"/>
      <c r="F128" s="300" t="s">
        <v>1833</v>
      </c>
      <c r="G128" s="299"/>
      <c r="H128" s="299" t="s">
        <v>1841</v>
      </c>
      <c r="I128" s="299" t="s">
        <v>1829</v>
      </c>
      <c r="J128" s="299">
        <v>15</v>
      </c>
      <c r="K128" s="319"/>
    </row>
    <row r="129" spans="2:11" ht="15" customHeight="1">
      <c r="B129" s="317"/>
      <c r="C129" s="299" t="s">
        <v>1842</v>
      </c>
      <c r="D129" s="299"/>
      <c r="E129" s="299"/>
      <c r="F129" s="300" t="s">
        <v>1833</v>
      </c>
      <c r="G129" s="299"/>
      <c r="H129" s="299" t="s">
        <v>1843</v>
      </c>
      <c r="I129" s="299" t="s">
        <v>1829</v>
      </c>
      <c r="J129" s="299">
        <v>20</v>
      </c>
      <c r="K129" s="319"/>
    </row>
    <row r="130" spans="2:11" ht="15" customHeight="1">
      <c r="B130" s="317"/>
      <c r="C130" s="299" t="s">
        <v>1844</v>
      </c>
      <c r="D130" s="299"/>
      <c r="E130" s="299"/>
      <c r="F130" s="300" t="s">
        <v>1833</v>
      </c>
      <c r="G130" s="299"/>
      <c r="H130" s="299" t="s">
        <v>1845</v>
      </c>
      <c r="I130" s="299" t="s">
        <v>1829</v>
      </c>
      <c r="J130" s="299">
        <v>20</v>
      </c>
      <c r="K130" s="319"/>
    </row>
    <row r="131" spans="2:11" ht="15" customHeight="1">
      <c r="B131" s="317"/>
      <c r="C131" s="278" t="s">
        <v>1832</v>
      </c>
      <c r="D131" s="278"/>
      <c r="E131" s="278"/>
      <c r="F131" s="297" t="s">
        <v>1833</v>
      </c>
      <c r="G131" s="278"/>
      <c r="H131" s="278" t="s">
        <v>1866</v>
      </c>
      <c r="I131" s="278" t="s">
        <v>1829</v>
      </c>
      <c r="J131" s="278">
        <v>50</v>
      </c>
      <c r="K131" s="319"/>
    </row>
    <row r="132" spans="2:11" ht="15" customHeight="1">
      <c r="B132" s="317"/>
      <c r="C132" s="278" t="s">
        <v>1846</v>
      </c>
      <c r="D132" s="278"/>
      <c r="E132" s="278"/>
      <c r="F132" s="297" t="s">
        <v>1833</v>
      </c>
      <c r="G132" s="278"/>
      <c r="H132" s="278" t="s">
        <v>1866</v>
      </c>
      <c r="I132" s="278" t="s">
        <v>1829</v>
      </c>
      <c r="J132" s="278">
        <v>50</v>
      </c>
      <c r="K132" s="319"/>
    </row>
    <row r="133" spans="2:11" ht="15" customHeight="1">
      <c r="B133" s="317"/>
      <c r="C133" s="278" t="s">
        <v>1852</v>
      </c>
      <c r="D133" s="278"/>
      <c r="E133" s="278"/>
      <c r="F133" s="297" t="s">
        <v>1833</v>
      </c>
      <c r="G133" s="278"/>
      <c r="H133" s="278" t="s">
        <v>1866</v>
      </c>
      <c r="I133" s="278" t="s">
        <v>1829</v>
      </c>
      <c r="J133" s="278">
        <v>50</v>
      </c>
      <c r="K133" s="319"/>
    </row>
    <row r="134" spans="2:11" ht="15" customHeight="1">
      <c r="B134" s="317"/>
      <c r="C134" s="278" t="s">
        <v>1854</v>
      </c>
      <c r="D134" s="278"/>
      <c r="E134" s="278"/>
      <c r="F134" s="297" t="s">
        <v>1833</v>
      </c>
      <c r="G134" s="278"/>
      <c r="H134" s="278" t="s">
        <v>1866</v>
      </c>
      <c r="I134" s="278" t="s">
        <v>1829</v>
      </c>
      <c r="J134" s="278">
        <v>50</v>
      </c>
      <c r="K134" s="319"/>
    </row>
    <row r="135" spans="2:11" ht="15" customHeight="1">
      <c r="B135" s="317"/>
      <c r="C135" s="278" t="s">
        <v>131</v>
      </c>
      <c r="D135" s="278"/>
      <c r="E135" s="278"/>
      <c r="F135" s="297" t="s">
        <v>1833</v>
      </c>
      <c r="G135" s="278"/>
      <c r="H135" s="278" t="s">
        <v>1879</v>
      </c>
      <c r="I135" s="278" t="s">
        <v>1829</v>
      </c>
      <c r="J135" s="278">
        <v>255</v>
      </c>
      <c r="K135" s="319"/>
    </row>
    <row r="136" spans="2:11" ht="15" customHeight="1">
      <c r="B136" s="317"/>
      <c r="C136" s="278" t="s">
        <v>1856</v>
      </c>
      <c r="D136" s="278"/>
      <c r="E136" s="278"/>
      <c r="F136" s="297" t="s">
        <v>1827</v>
      </c>
      <c r="G136" s="278"/>
      <c r="H136" s="278" t="s">
        <v>1880</v>
      </c>
      <c r="I136" s="278" t="s">
        <v>1858</v>
      </c>
      <c r="J136" s="278"/>
      <c r="K136" s="319"/>
    </row>
    <row r="137" spans="2:11" ht="15" customHeight="1">
      <c r="B137" s="317"/>
      <c r="C137" s="278" t="s">
        <v>1859</v>
      </c>
      <c r="D137" s="278"/>
      <c r="E137" s="278"/>
      <c r="F137" s="297" t="s">
        <v>1827</v>
      </c>
      <c r="G137" s="278"/>
      <c r="H137" s="278" t="s">
        <v>1881</v>
      </c>
      <c r="I137" s="278" t="s">
        <v>1861</v>
      </c>
      <c r="J137" s="278"/>
      <c r="K137" s="319"/>
    </row>
    <row r="138" spans="2:11" ht="15" customHeight="1">
      <c r="B138" s="317"/>
      <c r="C138" s="278" t="s">
        <v>1862</v>
      </c>
      <c r="D138" s="278"/>
      <c r="E138" s="278"/>
      <c r="F138" s="297" t="s">
        <v>1827</v>
      </c>
      <c r="G138" s="278"/>
      <c r="H138" s="278" t="s">
        <v>1862</v>
      </c>
      <c r="I138" s="278" t="s">
        <v>1861</v>
      </c>
      <c r="J138" s="278"/>
      <c r="K138" s="319"/>
    </row>
    <row r="139" spans="2:11" ht="15" customHeight="1">
      <c r="B139" s="317"/>
      <c r="C139" s="278" t="s">
        <v>39</v>
      </c>
      <c r="D139" s="278"/>
      <c r="E139" s="278"/>
      <c r="F139" s="297" t="s">
        <v>1827</v>
      </c>
      <c r="G139" s="278"/>
      <c r="H139" s="278" t="s">
        <v>1882</v>
      </c>
      <c r="I139" s="278" t="s">
        <v>1861</v>
      </c>
      <c r="J139" s="278"/>
      <c r="K139" s="319"/>
    </row>
    <row r="140" spans="2:11" ht="15" customHeight="1">
      <c r="B140" s="317"/>
      <c r="C140" s="278" t="s">
        <v>1883</v>
      </c>
      <c r="D140" s="278"/>
      <c r="E140" s="278"/>
      <c r="F140" s="297" t="s">
        <v>1827</v>
      </c>
      <c r="G140" s="278"/>
      <c r="H140" s="278" t="s">
        <v>1884</v>
      </c>
      <c r="I140" s="278" t="s">
        <v>1861</v>
      </c>
      <c r="J140" s="278"/>
      <c r="K140" s="319"/>
    </row>
    <row r="141" spans="2:11" ht="15" customHeight="1">
      <c r="B141" s="320"/>
      <c r="C141" s="321"/>
      <c r="D141" s="321"/>
      <c r="E141" s="321"/>
      <c r="F141" s="321"/>
      <c r="G141" s="321"/>
      <c r="H141" s="321"/>
      <c r="I141" s="321"/>
      <c r="J141" s="321"/>
      <c r="K141" s="322"/>
    </row>
    <row r="142" spans="2:11" ht="18.75" customHeight="1">
      <c r="B142" s="274"/>
      <c r="C142" s="274"/>
      <c r="D142" s="274"/>
      <c r="E142" s="274"/>
      <c r="F142" s="309"/>
      <c r="G142" s="274"/>
      <c r="H142" s="274"/>
      <c r="I142" s="274"/>
      <c r="J142" s="274"/>
      <c r="K142" s="274"/>
    </row>
    <row r="143" spans="2:11" ht="18.75" customHeight="1"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</row>
    <row r="144" spans="2:11" ht="7.5" customHeight="1">
      <c r="B144" s="285"/>
      <c r="C144" s="286"/>
      <c r="D144" s="286"/>
      <c r="E144" s="286"/>
      <c r="F144" s="286"/>
      <c r="G144" s="286"/>
      <c r="H144" s="286"/>
      <c r="I144" s="286"/>
      <c r="J144" s="286"/>
      <c r="K144" s="287"/>
    </row>
    <row r="145" spans="2:11" ht="45" customHeight="1">
      <c r="B145" s="288"/>
      <c r="C145" s="394" t="s">
        <v>1885</v>
      </c>
      <c r="D145" s="394"/>
      <c r="E145" s="394"/>
      <c r="F145" s="394"/>
      <c r="G145" s="394"/>
      <c r="H145" s="394"/>
      <c r="I145" s="394"/>
      <c r="J145" s="394"/>
      <c r="K145" s="289"/>
    </row>
    <row r="146" spans="2:11" ht="17.25" customHeight="1">
      <c r="B146" s="288"/>
      <c r="C146" s="290" t="s">
        <v>1821</v>
      </c>
      <c r="D146" s="290"/>
      <c r="E146" s="290"/>
      <c r="F146" s="290" t="s">
        <v>1822</v>
      </c>
      <c r="G146" s="291"/>
      <c r="H146" s="290" t="s">
        <v>126</v>
      </c>
      <c r="I146" s="290" t="s">
        <v>58</v>
      </c>
      <c r="J146" s="290" t="s">
        <v>1823</v>
      </c>
      <c r="K146" s="289"/>
    </row>
    <row r="147" spans="2:11" ht="17.25" customHeight="1">
      <c r="B147" s="288"/>
      <c r="C147" s="292" t="s">
        <v>1824</v>
      </c>
      <c r="D147" s="292"/>
      <c r="E147" s="292"/>
      <c r="F147" s="293" t="s">
        <v>1825</v>
      </c>
      <c r="G147" s="294"/>
      <c r="H147" s="292"/>
      <c r="I147" s="292"/>
      <c r="J147" s="292" t="s">
        <v>1826</v>
      </c>
      <c r="K147" s="289"/>
    </row>
    <row r="148" spans="2:11" ht="5.25" customHeight="1">
      <c r="B148" s="298"/>
      <c r="C148" s="295"/>
      <c r="D148" s="295"/>
      <c r="E148" s="295"/>
      <c r="F148" s="295"/>
      <c r="G148" s="296"/>
      <c r="H148" s="295"/>
      <c r="I148" s="295"/>
      <c r="J148" s="295"/>
      <c r="K148" s="319"/>
    </row>
    <row r="149" spans="2:11" ht="15" customHeight="1">
      <c r="B149" s="298"/>
      <c r="C149" s="323" t="s">
        <v>1830</v>
      </c>
      <c r="D149" s="278"/>
      <c r="E149" s="278"/>
      <c r="F149" s="324" t="s">
        <v>1827</v>
      </c>
      <c r="G149" s="278"/>
      <c r="H149" s="323" t="s">
        <v>1866</v>
      </c>
      <c r="I149" s="323" t="s">
        <v>1829</v>
      </c>
      <c r="J149" s="323">
        <v>120</v>
      </c>
      <c r="K149" s="319"/>
    </row>
    <row r="150" spans="2:11" ht="15" customHeight="1">
      <c r="B150" s="298"/>
      <c r="C150" s="323" t="s">
        <v>1875</v>
      </c>
      <c r="D150" s="278"/>
      <c r="E150" s="278"/>
      <c r="F150" s="324" t="s">
        <v>1827</v>
      </c>
      <c r="G150" s="278"/>
      <c r="H150" s="323" t="s">
        <v>1886</v>
      </c>
      <c r="I150" s="323" t="s">
        <v>1829</v>
      </c>
      <c r="J150" s="323" t="s">
        <v>1877</v>
      </c>
      <c r="K150" s="319"/>
    </row>
    <row r="151" spans="2:11" ht="15" customHeight="1">
      <c r="B151" s="298"/>
      <c r="C151" s="323" t="s">
        <v>1776</v>
      </c>
      <c r="D151" s="278"/>
      <c r="E151" s="278"/>
      <c r="F151" s="324" t="s">
        <v>1827</v>
      </c>
      <c r="G151" s="278"/>
      <c r="H151" s="323" t="s">
        <v>1887</v>
      </c>
      <c r="I151" s="323" t="s">
        <v>1829</v>
      </c>
      <c r="J151" s="323" t="s">
        <v>1877</v>
      </c>
      <c r="K151" s="319"/>
    </row>
    <row r="152" spans="2:11" ht="15" customHeight="1">
      <c r="B152" s="298"/>
      <c r="C152" s="323" t="s">
        <v>1832</v>
      </c>
      <c r="D152" s="278"/>
      <c r="E152" s="278"/>
      <c r="F152" s="324" t="s">
        <v>1833</v>
      </c>
      <c r="G152" s="278"/>
      <c r="H152" s="323" t="s">
        <v>1866</v>
      </c>
      <c r="I152" s="323" t="s">
        <v>1829</v>
      </c>
      <c r="J152" s="323">
        <v>50</v>
      </c>
      <c r="K152" s="319"/>
    </row>
    <row r="153" spans="2:11" ht="15" customHeight="1">
      <c r="B153" s="298"/>
      <c r="C153" s="323" t="s">
        <v>1835</v>
      </c>
      <c r="D153" s="278"/>
      <c r="E153" s="278"/>
      <c r="F153" s="324" t="s">
        <v>1827</v>
      </c>
      <c r="G153" s="278"/>
      <c r="H153" s="323" t="s">
        <v>1866</v>
      </c>
      <c r="I153" s="323" t="s">
        <v>1837</v>
      </c>
      <c r="J153" s="323"/>
      <c r="K153" s="319"/>
    </row>
    <row r="154" spans="2:11" ht="15" customHeight="1">
      <c r="B154" s="298"/>
      <c r="C154" s="323" t="s">
        <v>1846</v>
      </c>
      <c r="D154" s="278"/>
      <c r="E154" s="278"/>
      <c r="F154" s="324" t="s">
        <v>1833</v>
      </c>
      <c r="G154" s="278"/>
      <c r="H154" s="323" t="s">
        <v>1866</v>
      </c>
      <c r="I154" s="323" t="s">
        <v>1829</v>
      </c>
      <c r="J154" s="323">
        <v>50</v>
      </c>
      <c r="K154" s="319"/>
    </row>
    <row r="155" spans="2:11" ht="15" customHeight="1">
      <c r="B155" s="298"/>
      <c r="C155" s="323" t="s">
        <v>1854</v>
      </c>
      <c r="D155" s="278"/>
      <c r="E155" s="278"/>
      <c r="F155" s="324" t="s">
        <v>1833</v>
      </c>
      <c r="G155" s="278"/>
      <c r="H155" s="323" t="s">
        <v>1866</v>
      </c>
      <c r="I155" s="323" t="s">
        <v>1829</v>
      </c>
      <c r="J155" s="323">
        <v>50</v>
      </c>
      <c r="K155" s="319"/>
    </row>
    <row r="156" spans="2:11" ht="15" customHeight="1">
      <c r="B156" s="298"/>
      <c r="C156" s="323" t="s">
        <v>1852</v>
      </c>
      <c r="D156" s="278"/>
      <c r="E156" s="278"/>
      <c r="F156" s="324" t="s">
        <v>1833</v>
      </c>
      <c r="G156" s="278"/>
      <c r="H156" s="323" t="s">
        <v>1866</v>
      </c>
      <c r="I156" s="323" t="s">
        <v>1829</v>
      </c>
      <c r="J156" s="323">
        <v>50</v>
      </c>
      <c r="K156" s="319"/>
    </row>
    <row r="157" spans="2:11" ht="15" customHeight="1">
      <c r="B157" s="298"/>
      <c r="C157" s="323" t="s">
        <v>108</v>
      </c>
      <c r="D157" s="278"/>
      <c r="E157" s="278"/>
      <c r="F157" s="324" t="s">
        <v>1827</v>
      </c>
      <c r="G157" s="278"/>
      <c r="H157" s="323" t="s">
        <v>1888</v>
      </c>
      <c r="I157" s="323" t="s">
        <v>1829</v>
      </c>
      <c r="J157" s="323" t="s">
        <v>1889</v>
      </c>
      <c r="K157" s="319"/>
    </row>
    <row r="158" spans="2:11" ht="15" customHeight="1">
      <c r="B158" s="298"/>
      <c r="C158" s="323" t="s">
        <v>1890</v>
      </c>
      <c r="D158" s="278"/>
      <c r="E158" s="278"/>
      <c r="F158" s="324" t="s">
        <v>1827</v>
      </c>
      <c r="G158" s="278"/>
      <c r="H158" s="323" t="s">
        <v>1891</v>
      </c>
      <c r="I158" s="323" t="s">
        <v>1861</v>
      </c>
      <c r="J158" s="323"/>
      <c r="K158" s="319"/>
    </row>
    <row r="159" spans="2:11" ht="15" customHeight="1">
      <c r="B159" s="325"/>
      <c r="C159" s="307"/>
      <c r="D159" s="307"/>
      <c r="E159" s="307"/>
      <c r="F159" s="307"/>
      <c r="G159" s="307"/>
      <c r="H159" s="307"/>
      <c r="I159" s="307"/>
      <c r="J159" s="307"/>
      <c r="K159" s="326"/>
    </row>
    <row r="160" spans="2:11" ht="18.75" customHeight="1">
      <c r="B160" s="274"/>
      <c r="C160" s="278"/>
      <c r="D160" s="278"/>
      <c r="E160" s="278"/>
      <c r="F160" s="297"/>
      <c r="G160" s="278"/>
      <c r="H160" s="278"/>
      <c r="I160" s="278"/>
      <c r="J160" s="278"/>
      <c r="K160" s="274"/>
    </row>
    <row r="161" spans="2:11" ht="18.75" customHeight="1"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</row>
    <row r="162" spans="2:11" ht="7.5" customHeight="1">
      <c r="B162" s="266"/>
      <c r="C162" s="267"/>
      <c r="D162" s="267"/>
      <c r="E162" s="267"/>
      <c r="F162" s="267"/>
      <c r="G162" s="267"/>
      <c r="H162" s="267"/>
      <c r="I162" s="267"/>
      <c r="J162" s="267"/>
      <c r="K162" s="268"/>
    </row>
    <row r="163" spans="2:11" ht="45" customHeight="1">
      <c r="B163" s="269"/>
      <c r="C163" s="393" t="s">
        <v>1892</v>
      </c>
      <c r="D163" s="393"/>
      <c r="E163" s="393"/>
      <c r="F163" s="393"/>
      <c r="G163" s="393"/>
      <c r="H163" s="393"/>
      <c r="I163" s="393"/>
      <c r="J163" s="393"/>
      <c r="K163" s="270"/>
    </row>
    <row r="164" spans="2:11" ht="17.25" customHeight="1">
      <c r="B164" s="269"/>
      <c r="C164" s="290" t="s">
        <v>1821</v>
      </c>
      <c r="D164" s="290"/>
      <c r="E164" s="290"/>
      <c r="F164" s="290" t="s">
        <v>1822</v>
      </c>
      <c r="G164" s="327"/>
      <c r="H164" s="328" t="s">
        <v>126</v>
      </c>
      <c r="I164" s="328" t="s">
        <v>58</v>
      </c>
      <c r="J164" s="290" t="s">
        <v>1823</v>
      </c>
      <c r="K164" s="270"/>
    </row>
    <row r="165" spans="2:11" ht="17.25" customHeight="1">
      <c r="B165" s="271"/>
      <c r="C165" s="292" t="s">
        <v>1824</v>
      </c>
      <c r="D165" s="292"/>
      <c r="E165" s="292"/>
      <c r="F165" s="293" t="s">
        <v>1825</v>
      </c>
      <c r="G165" s="329"/>
      <c r="H165" s="330"/>
      <c r="I165" s="330"/>
      <c r="J165" s="292" t="s">
        <v>1826</v>
      </c>
      <c r="K165" s="272"/>
    </row>
    <row r="166" spans="2:11" ht="5.25" customHeight="1">
      <c r="B166" s="298"/>
      <c r="C166" s="295"/>
      <c r="D166" s="295"/>
      <c r="E166" s="295"/>
      <c r="F166" s="295"/>
      <c r="G166" s="296"/>
      <c r="H166" s="295"/>
      <c r="I166" s="295"/>
      <c r="J166" s="295"/>
      <c r="K166" s="319"/>
    </row>
    <row r="167" spans="2:11" ht="15" customHeight="1">
      <c r="B167" s="298"/>
      <c r="C167" s="278" t="s">
        <v>1830</v>
      </c>
      <c r="D167" s="278"/>
      <c r="E167" s="278"/>
      <c r="F167" s="297" t="s">
        <v>1827</v>
      </c>
      <c r="G167" s="278"/>
      <c r="H167" s="278" t="s">
        <v>1866</v>
      </c>
      <c r="I167" s="278" t="s">
        <v>1829</v>
      </c>
      <c r="J167" s="278">
        <v>120</v>
      </c>
      <c r="K167" s="319"/>
    </row>
    <row r="168" spans="2:11" ht="15" customHeight="1">
      <c r="B168" s="298"/>
      <c r="C168" s="278" t="s">
        <v>1875</v>
      </c>
      <c r="D168" s="278"/>
      <c r="E168" s="278"/>
      <c r="F168" s="297" t="s">
        <v>1827</v>
      </c>
      <c r="G168" s="278"/>
      <c r="H168" s="278" t="s">
        <v>1876</v>
      </c>
      <c r="I168" s="278" t="s">
        <v>1829</v>
      </c>
      <c r="J168" s="278" t="s">
        <v>1877</v>
      </c>
      <c r="K168" s="319"/>
    </row>
    <row r="169" spans="2:11" ht="15" customHeight="1">
      <c r="B169" s="298"/>
      <c r="C169" s="278" t="s">
        <v>1776</v>
      </c>
      <c r="D169" s="278"/>
      <c r="E169" s="278"/>
      <c r="F169" s="297" t="s">
        <v>1827</v>
      </c>
      <c r="G169" s="278"/>
      <c r="H169" s="278" t="s">
        <v>1893</v>
      </c>
      <c r="I169" s="278" t="s">
        <v>1829</v>
      </c>
      <c r="J169" s="278" t="s">
        <v>1877</v>
      </c>
      <c r="K169" s="319"/>
    </row>
    <row r="170" spans="2:11" ht="15" customHeight="1">
      <c r="B170" s="298"/>
      <c r="C170" s="278" t="s">
        <v>1832</v>
      </c>
      <c r="D170" s="278"/>
      <c r="E170" s="278"/>
      <c r="F170" s="297" t="s">
        <v>1833</v>
      </c>
      <c r="G170" s="278"/>
      <c r="H170" s="278" t="s">
        <v>1893</v>
      </c>
      <c r="I170" s="278" t="s">
        <v>1829</v>
      </c>
      <c r="J170" s="278">
        <v>50</v>
      </c>
      <c r="K170" s="319"/>
    </row>
    <row r="171" spans="2:11" ht="15" customHeight="1">
      <c r="B171" s="298"/>
      <c r="C171" s="278" t="s">
        <v>1835</v>
      </c>
      <c r="D171" s="278"/>
      <c r="E171" s="278"/>
      <c r="F171" s="297" t="s">
        <v>1827</v>
      </c>
      <c r="G171" s="278"/>
      <c r="H171" s="278" t="s">
        <v>1893</v>
      </c>
      <c r="I171" s="278" t="s">
        <v>1837</v>
      </c>
      <c r="J171" s="278"/>
      <c r="K171" s="319"/>
    </row>
    <row r="172" spans="2:11" ht="15" customHeight="1">
      <c r="B172" s="298"/>
      <c r="C172" s="278" t="s">
        <v>1846</v>
      </c>
      <c r="D172" s="278"/>
      <c r="E172" s="278"/>
      <c r="F172" s="297" t="s">
        <v>1833</v>
      </c>
      <c r="G172" s="278"/>
      <c r="H172" s="278" t="s">
        <v>1893</v>
      </c>
      <c r="I172" s="278" t="s">
        <v>1829</v>
      </c>
      <c r="J172" s="278">
        <v>50</v>
      </c>
      <c r="K172" s="319"/>
    </row>
    <row r="173" spans="2:11" ht="15" customHeight="1">
      <c r="B173" s="298"/>
      <c r="C173" s="278" t="s">
        <v>1854</v>
      </c>
      <c r="D173" s="278"/>
      <c r="E173" s="278"/>
      <c r="F173" s="297" t="s">
        <v>1833</v>
      </c>
      <c r="G173" s="278"/>
      <c r="H173" s="278" t="s">
        <v>1893</v>
      </c>
      <c r="I173" s="278" t="s">
        <v>1829</v>
      </c>
      <c r="J173" s="278">
        <v>50</v>
      </c>
      <c r="K173" s="319"/>
    </row>
    <row r="174" spans="2:11" ht="15" customHeight="1">
      <c r="B174" s="298"/>
      <c r="C174" s="278" t="s">
        <v>1852</v>
      </c>
      <c r="D174" s="278"/>
      <c r="E174" s="278"/>
      <c r="F174" s="297" t="s">
        <v>1833</v>
      </c>
      <c r="G174" s="278"/>
      <c r="H174" s="278" t="s">
        <v>1893</v>
      </c>
      <c r="I174" s="278" t="s">
        <v>1829</v>
      </c>
      <c r="J174" s="278">
        <v>50</v>
      </c>
      <c r="K174" s="319"/>
    </row>
    <row r="175" spans="2:11" ht="15" customHeight="1">
      <c r="B175" s="298"/>
      <c r="C175" s="278" t="s">
        <v>125</v>
      </c>
      <c r="D175" s="278"/>
      <c r="E175" s="278"/>
      <c r="F175" s="297" t="s">
        <v>1827</v>
      </c>
      <c r="G175" s="278"/>
      <c r="H175" s="278" t="s">
        <v>1894</v>
      </c>
      <c r="I175" s="278" t="s">
        <v>1895</v>
      </c>
      <c r="J175" s="278"/>
      <c r="K175" s="319"/>
    </row>
    <row r="176" spans="2:11" ht="15" customHeight="1">
      <c r="B176" s="298"/>
      <c r="C176" s="278" t="s">
        <v>58</v>
      </c>
      <c r="D176" s="278"/>
      <c r="E176" s="278"/>
      <c r="F176" s="297" t="s">
        <v>1827</v>
      </c>
      <c r="G176" s="278"/>
      <c r="H176" s="278" t="s">
        <v>1896</v>
      </c>
      <c r="I176" s="278" t="s">
        <v>1897</v>
      </c>
      <c r="J176" s="278">
        <v>1</v>
      </c>
      <c r="K176" s="319"/>
    </row>
    <row r="177" spans="2:11" ht="15" customHeight="1">
      <c r="B177" s="298"/>
      <c r="C177" s="278" t="s">
        <v>54</v>
      </c>
      <c r="D177" s="278"/>
      <c r="E177" s="278"/>
      <c r="F177" s="297" t="s">
        <v>1827</v>
      </c>
      <c r="G177" s="278"/>
      <c r="H177" s="278" t="s">
        <v>1898</v>
      </c>
      <c r="I177" s="278" t="s">
        <v>1829</v>
      </c>
      <c r="J177" s="278">
        <v>20</v>
      </c>
      <c r="K177" s="319"/>
    </row>
    <row r="178" spans="2:11" ht="15" customHeight="1">
      <c r="B178" s="298"/>
      <c r="C178" s="278" t="s">
        <v>126</v>
      </c>
      <c r="D178" s="278"/>
      <c r="E178" s="278"/>
      <c r="F178" s="297" t="s">
        <v>1827</v>
      </c>
      <c r="G178" s="278"/>
      <c r="H178" s="278" t="s">
        <v>1899</v>
      </c>
      <c r="I178" s="278" t="s">
        <v>1829</v>
      </c>
      <c r="J178" s="278">
        <v>255</v>
      </c>
      <c r="K178" s="319"/>
    </row>
    <row r="179" spans="2:11" ht="15" customHeight="1">
      <c r="B179" s="298"/>
      <c r="C179" s="278" t="s">
        <v>127</v>
      </c>
      <c r="D179" s="278"/>
      <c r="E179" s="278"/>
      <c r="F179" s="297" t="s">
        <v>1827</v>
      </c>
      <c r="G179" s="278"/>
      <c r="H179" s="278" t="s">
        <v>1792</v>
      </c>
      <c r="I179" s="278" t="s">
        <v>1829</v>
      </c>
      <c r="J179" s="278">
        <v>10</v>
      </c>
      <c r="K179" s="319"/>
    </row>
    <row r="180" spans="2:11" ht="15" customHeight="1">
      <c r="B180" s="298"/>
      <c r="C180" s="278" t="s">
        <v>128</v>
      </c>
      <c r="D180" s="278"/>
      <c r="E180" s="278"/>
      <c r="F180" s="297" t="s">
        <v>1827</v>
      </c>
      <c r="G180" s="278"/>
      <c r="H180" s="278" t="s">
        <v>1900</v>
      </c>
      <c r="I180" s="278" t="s">
        <v>1861</v>
      </c>
      <c r="J180" s="278"/>
      <c r="K180" s="319"/>
    </row>
    <row r="181" spans="2:11" ht="15" customHeight="1">
      <c r="B181" s="298"/>
      <c r="C181" s="278" t="s">
        <v>1901</v>
      </c>
      <c r="D181" s="278"/>
      <c r="E181" s="278"/>
      <c r="F181" s="297" t="s">
        <v>1827</v>
      </c>
      <c r="G181" s="278"/>
      <c r="H181" s="278" t="s">
        <v>1902</v>
      </c>
      <c r="I181" s="278" t="s">
        <v>1861</v>
      </c>
      <c r="J181" s="278"/>
      <c r="K181" s="319"/>
    </row>
    <row r="182" spans="2:11" ht="15" customHeight="1">
      <c r="B182" s="298"/>
      <c r="C182" s="278" t="s">
        <v>1890</v>
      </c>
      <c r="D182" s="278"/>
      <c r="E182" s="278"/>
      <c r="F182" s="297" t="s">
        <v>1827</v>
      </c>
      <c r="G182" s="278"/>
      <c r="H182" s="278" t="s">
        <v>1903</v>
      </c>
      <c r="I182" s="278" t="s">
        <v>1861</v>
      </c>
      <c r="J182" s="278"/>
      <c r="K182" s="319"/>
    </row>
    <row r="183" spans="2:11" ht="15" customHeight="1">
      <c r="B183" s="298"/>
      <c r="C183" s="278" t="s">
        <v>130</v>
      </c>
      <c r="D183" s="278"/>
      <c r="E183" s="278"/>
      <c r="F183" s="297" t="s">
        <v>1833</v>
      </c>
      <c r="G183" s="278"/>
      <c r="H183" s="278" t="s">
        <v>1904</v>
      </c>
      <c r="I183" s="278" t="s">
        <v>1829</v>
      </c>
      <c r="J183" s="278">
        <v>50</v>
      </c>
      <c r="K183" s="319"/>
    </row>
    <row r="184" spans="2:11" ht="15" customHeight="1">
      <c r="B184" s="298"/>
      <c r="C184" s="278" t="s">
        <v>1905</v>
      </c>
      <c r="D184" s="278"/>
      <c r="E184" s="278"/>
      <c r="F184" s="297" t="s">
        <v>1833</v>
      </c>
      <c r="G184" s="278"/>
      <c r="H184" s="278" t="s">
        <v>1906</v>
      </c>
      <c r="I184" s="278" t="s">
        <v>1907</v>
      </c>
      <c r="J184" s="278"/>
      <c r="K184" s="319"/>
    </row>
    <row r="185" spans="2:11" ht="15" customHeight="1">
      <c r="B185" s="298"/>
      <c r="C185" s="278" t="s">
        <v>1908</v>
      </c>
      <c r="D185" s="278"/>
      <c r="E185" s="278"/>
      <c r="F185" s="297" t="s">
        <v>1833</v>
      </c>
      <c r="G185" s="278"/>
      <c r="H185" s="278" t="s">
        <v>1909</v>
      </c>
      <c r="I185" s="278" t="s">
        <v>1907</v>
      </c>
      <c r="J185" s="278"/>
      <c r="K185" s="319"/>
    </row>
    <row r="186" spans="2:11" ht="15" customHeight="1">
      <c r="B186" s="298"/>
      <c r="C186" s="278" t="s">
        <v>1910</v>
      </c>
      <c r="D186" s="278"/>
      <c r="E186" s="278"/>
      <c r="F186" s="297" t="s">
        <v>1833</v>
      </c>
      <c r="G186" s="278"/>
      <c r="H186" s="278" t="s">
        <v>1911</v>
      </c>
      <c r="I186" s="278" t="s">
        <v>1907</v>
      </c>
      <c r="J186" s="278"/>
      <c r="K186" s="319"/>
    </row>
    <row r="187" spans="2:11" ht="15" customHeight="1">
      <c r="B187" s="298"/>
      <c r="C187" s="331" t="s">
        <v>1912</v>
      </c>
      <c r="D187" s="278"/>
      <c r="E187" s="278"/>
      <c r="F187" s="297" t="s">
        <v>1833</v>
      </c>
      <c r="G187" s="278"/>
      <c r="H187" s="278" t="s">
        <v>1913</v>
      </c>
      <c r="I187" s="278" t="s">
        <v>1914</v>
      </c>
      <c r="J187" s="332" t="s">
        <v>1915</v>
      </c>
      <c r="K187" s="319"/>
    </row>
    <row r="188" spans="2:11" ht="15" customHeight="1">
      <c r="B188" s="298"/>
      <c r="C188" s="283" t="s">
        <v>43</v>
      </c>
      <c r="D188" s="278"/>
      <c r="E188" s="278"/>
      <c r="F188" s="297" t="s">
        <v>1827</v>
      </c>
      <c r="G188" s="278"/>
      <c r="H188" s="274" t="s">
        <v>1916</v>
      </c>
      <c r="I188" s="278" t="s">
        <v>1917</v>
      </c>
      <c r="J188" s="278"/>
      <c r="K188" s="319"/>
    </row>
    <row r="189" spans="2:11" ht="15" customHeight="1">
      <c r="B189" s="298"/>
      <c r="C189" s="283" t="s">
        <v>1918</v>
      </c>
      <c r="D189" s="278"/>
      <c r="E189" s="278"/>
      <c r="F189" s="297" t="s">
        <v>1827</v>
      </c>
      <c r="G189" s="278"/>
      <c r="H189" s="278" t="s">
        <v>1919</v>
      </c>
      <c r="I189" s="278" t="s">
        <v>1861</v>
      </c>
      <c r="J189" s="278"/>
      <c r="K189" s="319"/>
    </row>
    <row r="190" spans="2:11" ht="15" customHeight="1">
      <c r="B190" s="298"/>
      <c r="C190" s="283" t="s">
        <v>1920</v>
      </c>
      <c r="D190" s="278"/>
      <c r="E190" s="278"/>
      <c r="F190" s="297" t="s">
        <v>1827</v>
      </c>
      <c r="G190" s="278"/>
      <c r="H190" s="278" t="s">
        <v>1921</v>
      </c>
      <c r="I190" s="278" t="s">
        <v>1861</v>
      </c>
      <c r="J190" s="278"/>
      <c r="K190" s="319"/>
    </row>
    <row r="191" spans="2:11" ht="15" customHeight="1">
      <c r="B191" s="298"/>
      <c r="C191" s="283" t="s">
        <v>1922</v>
      </c>
      <c r="D191" s="278"/>
      <c r="E191" s="278"/>
      <c r="F191" s="297" t="s">
        <v>1833</v>
      </c>
      <c r="G191" s="278"/>
      <c r="H191" s="278" t="s">
        <v>1923</v>
      </c>
      <c r="I191" s="278" t="s">
        <v>1861</v>
      </c>
      <c r="J191" s="278"/>
      <c r="K191" s="319"/>
    </row>
    <row r="192" spans="2:11" ht="15" customHeight="1">
      <c r="B192" s="325"/>
      <c r="C192" s="333"/>
      <c r="D192" s="307"/>
      <c r="E192" s="307"/>
      <c r="F192" s="307"/>
      <c r="G192" s="307"/>
      <c r="H192" s="307"/>
      <c r="I192" s="307"/>
      <c r="J192" s="307"/>
      <c r="K192" s="326"/>
    </row>
    <row r="193" spans="2:11" ht="18.75" customHeight="1">
      <c r="B193" s="274"/>
      <c r="C193" s="278"/>
      <c r="D193" s="278"/>
      <c r="E193" s="278"/>
      <c r="F193" s="297"/>
      <c r="G193" s="278"/>
      <c r="H193" s="278"/>
      <c r="I193" s="278"/>
      <c r="J193" s="278"/>
      <c r="K193" s="274"/>
    </row>
    <row r="194" spans="2:11" ht="18.75" customHeight="1">
      <c r="B194" s="274"/>
      <c r="C194" s="278"/>
      <c r="D194" s="278"/>
      <c r="E194" s="278"/>
      <c r="F194" s="297"/>
      <c r="G194" s="278"/>
      <c r="H194" s="278"/>
      <c r="I194" s="278"/>
      <c r="J194" s="278"/>
      <c r="K194" s="274"/>
    </row>
    <row r="195" spans="2:11" ht="18.75" customHeight="1"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</row>
    <row r="196" spans="2:11">
      <c r="B196" s="266"/>
      <c r="C196" s="267"/>
      <c r="D196" s="267"/>
      <c r="E196" s="267"/>
      <c r="F196" s="267"/>
      <c r="G196" s="267"/>
      <c r="H196" s="267"/>
      <c r="I196" s="267"/>
      <c r="J196" s="267"/>
      <c r="K196" s="268"/>
    </row>
    <row r="197" spans="2:11" ht="21">
      <c r="B197" s="269"/>
      <c r="C197" s="393" t="s">
        <v>1924</v>
      </c>
      <c r="D197" s="393"/>
      <c r="E197" s="393"/>
      <c r="F197" s="393"/>
      <c r="G197" s="393"/>
      <c r="H197" s="393"/>
      <c r="I197" s="393"/>
      <c r="J197" s="393"/>
      <c r="K197" s="270"/>
    </row>
    <row r="198" spans="2:11" ht="25.5" customHeight="1">
      <c r="B198" s="269"/>
      <c r="C198" s="334" t="s">
        <v>1925</v>
      </c>
      <c r="D198" s="334"/>
      <c r="E198" s="334"/>
      <c r="F198" s="334" t="s">
        <v>1926</v>
      </c>
      <c r="G198" s="335"/>
      <c r="H198" s="392" t="s">
        <v>1927</v>
      </c>
      <c r="I198" s="392"/>
      <c r="J198" s="392"/>
      <c r="K198" s="270"/>
    </row>
    <row r="199" spans="2:11" ht="5.25" customHeight="1">
      <c r="B199" s="298"/>
      <c r="C199" s="295"/>
      <c r="D199" s="295"/>
      <c r="E199" s="295"/>
      <c r="F199" s="295"/>
      <c r="G199" s="278"/>
      <c r="H199" s="295"/>
      <c r="I199" s="295"/>
      <c r="J199" s="295"/>
      <c r="K199" s="319"/>
    </row>
    <row r="200" spans="2:11" ht="15" customHeight="1">
      <c r="B200" s="298"/>
      <c r="C200" s="278" t="s">
        <v>1917</v>
      </c>
      <c r="D200" s="278"/>
      <c r="E200" s="278"/>
      <c r="F200" s="297" t="s">
        <v>44</v>
      </c>
      <c r="G200" s="278"/>
      <c r="H200" s="391" t="s">
        <v>1928</v>
      </c>
      <c r="I200" s="391"/>
      <c r="J200" s="391"/>
      <c r="K200" s="319"/>
    </row>
    <row r="201" spans="2:11" ht="15" customHeight="1">
      <c r="B201" s="298"/>
      <c r="C201" s="304"/>
      <c r="D201" s="278"/>
      <c r="E201" s="278"/>
      <c r="F201" s="297" t="s">
        <v>45</v>
      </c>
      <c r="G201" s="278"/>
      <c r="H201" s="391" t="s">
        <v>1929</v>
      </c>
      <c r="I201" s="391"/>
      <c r="J201" s="391"/>
      <c r="K201" s="319"/>
    </row>
    <row r="202" spans="2:11" ht="15" customHeight="1">
      <c r="B202" s="298"/>
      <c r="C202" s="304"/>
      <c r="D202" s="278"/>
      <c r="E202" s="278"/>
      <c r="F202" s="297" t="s">
        <v>48</v>
      </c>
      <c r="G202" s="278"/>
      <c r="H202" s="391" t="s">
        <v>1930</v>
      </c>
      <c r="I202" s="391"/>
      <c r="J202" s="391"/>
      <c r="K202" s="319"/>
    </row>
    <row r="203" spans="2:11" ht="15" customHeight="1">
      <c r="B203" s="298"/>
      <c r="C203" s="278"/>
      <c r="D203" s="278"/>
      <c r="E203" s="278"/>
      <c r="F203" s="297" t="s">
        <v>46</v>
      </c>
      <c r="G203" s="278"/>
      <c r="H203" s="391" t="s">
        <v>1931</v>
      </c>
      <c r="I203" s="391"/>
      <c r="J203" s="391"/>
      <c r="K203" s="319"/>
    </row>
    <row r="204" spans="2:11" ht="15" customHeight="1">
      <c r="B204" s="298"/>
      <c r="C204" s="278"/>
      <c r="D204" s="278"/>
      <c r="E204" s="278"/>
      <c r="F204" s="297" t="s">
        <v>47</v>
      </c>
      <c r="G204" s="278"/>
      <c r="H204" s="391" t="s">
        <v>1932</v>
      </c>
      <c r="I204" s="391"/>
      <c r="J204" s="391"/>
      <c r="K204" s="319"/>
    </row>
    <row r="205" spans="2:11" ht="15" customHeight="1">
      <c r="B205" s="298"/>
      <c r="C205" s="278"/>
      <c r="D205" s="278"/>
      <c r="E205" s="278"/>
      <c r="F205" s="297"/>
      <c r="G205" s="278"/>
      <c r="H205" s="278"/>
      <c r="I205" s="278"/>
      <c r="J205" s="278"/>
      <c r="K205" s="319"/>
    </row>
    <row r="206" spans="2:11" ht="15" customHeight="1">
      <c r="B206" s="298"/>
      <c r="C206" s="278" t="s">
        <v>1873</v>
      </c>
      <c r="D206" s="278"/>
      <c r="E206" s="278"/>
      <c r="F206" s="297" t="s">
        <v>79</v>
      </c>
      <c r="G206" s="278"/>
      <c r="H206" s="391" t="s">
        <v>1933</v>
      </c>
      <c r="I206" s="391"/>
      <c r="J206" s="391"/>
      <c r="K206" s="319"/>
    </row>
    <row r="207" spans="2:11" ht="15" customHeight="1">
      <c r="B207" s="298"/>
      <c r="C207" s="304"/>
      <c r="D207" s="278"/>
      <c r="E207" s="278"/>
      <c r="F207" s="297" t="s">
        <v>1771</v>
      </c>
      <c r="G207" s="278"/>
      <c r="H207" s="391" t="s">
        <v>1772</v>
      </c>
      <c r="I207" s="391"/>
      <c r="J207" s="391"/>
      <c r="K207" s="319"/>
    </row>
    <row r="208" spans="2:11" ht="15" customHeight="1">
      <c r="B208" s="298"/>
      <c r="C208" s="278"/>
      <c r="D208" s="278"/>
      <c r="E208" s="278"/>
      <c r="F208" s="297" t="s">
        <v>1769</v>
      </c>
      <c r="G208" s="278"/>
      <c r="H208" s="391" t="s">
        <v>1934</v>
      </c>
      <c r="I208" s="391"/>
      <c r="J208" s="391"/>
      <c r="K208" s="319"/>
    </row>
    <row r="209" spans="2:11" ht="15" customHeight="1">
      <c r="B209" s="336"/>
      <c r="C209" s="304"/>
      <c r="D209" s="304"/>
      <c r="E209" s="304"/>
      <c r="F209" s="297" t="s">
        <v>91</v>
      </c>
      <c r="G209" s="283"/>
      <c r="H209" s="390" t="s">
        <v>1773</v>
      </c>
      <c r="I209" s="390"/>
      <c r="J209" s="390"/>
      <c r="K209" s="337"/>
    </row>
    <row r="210" spans="2:11" ht="15" customHeight="1">
      <c r="B210" s="336"/>
      <c r="C210" s="304"/>
      <c r="D210" s="304"/>
      <c r="E210" s="304"/>
      <c r="F210" s="297" t="s">
        <v>1774</v>
      </c>
      <c r="G210" s="283"/>
      <c r="H210" s="390" t="s">
        <v>1734</v>
      </c>
      <c r="I210" s="390"/>
      <c r="J210" s="390"/>
      <c r="K210" s="337"/>
    </row>
    <row r="211" spans="2:11" ht="15" customHeight="1">
      <c r="B211" s="336"/>
      <c r="C211" s="304"/>
      <c r="D211" s="304"/>
      <c r="E211" s="304"/>
      <c r="F211" s="338"/>
      <c r="G211" s="283"/>
      <c r="H211" s="339"/>
      <c r="I211" s="339"/>
      <c r="J211" s="339"/>
      <c r="K211" s="337"/>
    </row>
    <row r="212" spans="2:11" ht="15" customHeight="1">
      <c r="B212" s="336"/>
      <c r="C212" s="278" t="s">
        <v>1897</v>
      </c>
      <c r="D212" s="304"/>
      <c r="E212" s="304"/>
      <c r="F212" s="297">
        <v>1</v>
      </c>
      <c r="G212" s="283"/>
      <c r="H212" s="390" t="s">
        <v>1935</v>
      </c>
      <c r="I212" s="390"/>
      <c r="J212" s="390"/>
      <c r="K212" s="337"/>
    </row>
    <row r="213" spans="2:11" ht="15" customHeight="1">
      <c r="B213" s="336"/>
      <c r="C213" s="304"/>
      <c r="D213" s="304"/>
      <c r="E213" s="304"/>
      <c r="F213" s="297">
        <v>2</v>
      </c>
      <c r="G213" s="283"/>
      <c r="H213" s="390" t="s">
        <v>1936</v>
      </c>
      <c r="I213" s="390"/>
      <c r="J213" s="390"/>
      <c r="K213" s="337"/>
    </row>
    <row r="214" spans="2:11" ht="15" customHeight="1">
      <c r="B214" s="336"/>
      <c r="C214" s="304"/>
      <c r="D214" s="304"/>
      <c r="E214" s="304"/>
      <c r="F214" s="297">
        <v>3</v>
      </c>
      <c r="G214" s="283"/>
      <c r="H214" s="390" t="s">
        <v>1937</v>
      </c>
      <c r="I214" s="390"/>
      <c r="J214" s="390"/>
      <c r="K214" s="337"/>
    </row>
    <row r="215" spans="2:11" ht="15" customHeight="1">
      <c r="B215" s="336"/>
      <c r="C215" s="304"/>
      <c r="D215" s="304"/>
      <c r="E215" s="304"/>
      <c r="F215" s="297">
        <v>4</v>
      </c>
      <c r="G215" s="283"/>
      <c r="H215" s="390" t="s">
        <v>1938</v>
      </c>
      <c r="I215" s="390"/>
      <c r="J215" s="390"/>
      <c r="K215" s="337"/>
    </row>
    <row r="216" spans="2:11" ht="12.75" customHeight="1">
      <c r="B216" s="340"/>
      <c r="C216" s="341"/>
      <c r="D216" s="341"/>
      <c r="E216" s="341"/>
      <c r="F216" s="341"/>
      <c r="G216" s="341"/>
      <c r="H216" s="341"/>
      <c r="I216" s="341"/>
      <c r="J216" s="341"/>
      <c r="K216" s="342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13</vt:i4>
      </vt:variant>
    </vt:vector>
  </HeadingPairs>
  <TitlesOfParts>
    <vt:vector size="20" baseType="lpstr">
      <vt:lpstr>Rekapitulace stavby</vt:lpstr>
      <vt:lpstr>ZibohKanalHlStok - Kanali...</vt:lpstr>
      <vt:lpstr>ZobohKanalVedlStok - Kana...</vt:lpstr>
      <vt:lpstr>ZibohPriv - Kanalizační p...</vt:lpstr>
      <vt:lpstr>ZobohKanalPrip - Kanaliza...</vt:lpstr>
      <vt:lpstr>VonZibohKanal - Kanalizac...</vt:lpstr>
      <vt:lpstr>Pokyny pro vyplnění</vt:lpstr>
      <vt:lpstr>'Rekapitulace stavby'!Názvy_tisku</vt:lpstr>
      <vt:lpstr>'VonZibohKanal - Kanalizac...'!Názvy_tisku</vt:lpstr>
      <vt:lpstr>'ZibohKanalHlStok - Kanali...'!Názvy_tisku</vt:lpstr>
      <vt:lpstr>'ZibohPriv - Kanalizační p...'!Názvy_tisku</vt:lpstr>
      <vt:lpstr>'ZobohKanalPrip - Kanaliza...'!Názvy_tisku</vt:lpstr>
      <vt:lpstr>'ZobohKanalVedlStok - Kana...'!Názvy_tisku</vt:lpstr>
      <vt:lpstr>'Pokyny pro vyplnění'!Oblast_tisku</vt:lpstr>
      <vt:lpstr>'Rekapitulace stavby'!Oblast_tisku</vt:lpstr>
      <vt:lpstr>'VonZibohKanal - Kanalizac...'!Oblast_tisku</vt:lpstr>
      <vt:lpstr>'ZibohKanalHlStok - Kanali...'!Oblast_tisku</vt:lpstr>
      <vt:lpstr>'ZibohPriv - Kanalizační p...'!Oblast_tisku</vt:lpstr>
      <vt:lpstr>'ZobohKanalPrip - Kanaliza...'!Oblast_tisku</vt:lpstr>
      <vt:lpstr>'ZobohKanalVedlStok - Kana...'!Oblast_tisku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Pešek (projekce)</dc:creator>
  <cp:lastModifiedBy>vedrb1</cp:lastModifiedBy>
  <dcterms:created xsi:type="dcterms:W3CDTF">2019-01-03T11:14:36Z</dcterms:created>
  <dcterms:modified xsi:type="dcterms:W3CDTF">2020-01-20T10:00:21Z</dcterms:modified>
</cp:coreProperties>
</file>