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3880" yWindow="65416" windowWidth="29040" windowHeight="17790" activeTab="2"/>
  </bookViews>
  <sheets>
    <sheet name="SO1-SO2 REKAPITULACE" sheetId="5" r:id="rId1"/>
    <sheet name="SO1 VÝMĚNA SVÍTIDEL" sheetId="3" r:id="rId2"/>
    <sheet name="SO2 REKONSTRUKCE-OPTIMALIZACE" sheetId="4" r:id="rId3"/>
    <sheet name="PROTOKOL MĚŘENÍ OSVĚTLENOSTI" sheetId="6" r:id="rId4"/>
    <sheet name="VYHODNOCENÍ ÚSPOR EL.EN." sheetId="8" r:id="rId5"/>
  </sheets>
  <externalReferences>
    <externalReference r:id="rId8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<sst xmlns="http://schemas.openxmlformats.org/spreadsheetml/2006/main" count="382" uniqueCount="217">
  <si>
    <t>ks</t>
  </si>
  <si>
    <t>m</t>
  </si>
  <si>
    <t>hod</t>
  </si>
  <si>
    <t xml:space="preserve">Akce:  </t>
  </si>
  <si>
    <t>Objekt:</t>
  </si>
  <si>
    <t xml:space="preserve">Vypracoval:  </t>
  </si>
  <si>
    <t xml:space="preserve">Datum:  </t>
  </si>
  <si>
    <t>číslo</t>
  </si>
  <si>
    <t>položka</t>
  </si>
  <si>
    <t>množtví</t>
  </si>
  <si>
    <t>jedn</t>
  </si>
  <si>
    <t>001</t>
  </si>
  <si>
    <t>Demontáž stávajícího svítidla</t>
  </si>
  <si>
    <t>002</t>
  </si>
  <si>
    <t>Demontáž stávající kabeláže ve stožáru</t>
  </si>
  <si>
    <t>003</t>
  </si>
  <si>
    <t>004</t>
  </si>
  <si>
    <t>005</t>
  </si>
  <si>
    <t>Redukce výložníku 70-60mm NEBO ÚPRAVY VÝLOŽNÍKŮ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</si>
  <si>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</si>
  <si>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</si>
  <si>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</si>
  <si>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</si>
  <si>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</si>
  <si>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</si>
  <si>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</si>
  <si>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</si>
  <si>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</si>
  <si>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Sodíková výbojka 100W</t>
  </si>
  <si>
    <t>015</t>
  </si>
  <si>
    <t>Sodíková výbojka 70W</t>
  </si>
  <si>
    <t>016</t>
  </si>
  <si>
    <t>Kabel CYKY 3x1,5</t>
  </si>
  <si>
    <t>017</t>
  </si>
  <si>
    <t>Doprava</t>
  </si>
  <si>
    <t>soub</t>
  </si>
  <si>
    <t>018</t>
  </si>
  <si>
    <t>Odvoz a likvidace odpadu</t>
  </si>
  <si>
    <t>019</t>
  </si>
  <si>
    <t>Koordinace se správci sítí</t>
  </si>
  <si>
    <t>020</t>
  </si>
  <si>
    <t xml:space="preserve">Výkon plošiny demontáže montáže </t>
  </si>
  <si>
    <t>021</t>
  </si>
  <si>
    <t>Výchozí revize</t>
  </si>
  <si>
    <t>022</t>
  </si>
  <si>
    <t>Dopravní značení</t>
  </si>
  <si>
    <t>023</t>
  </si>
  <si>
    <t>Projektová dokumentace skutečného provedení</t>
  </si>
  <si>
    <t>Celkem bez DPH</t>
  </si>
  <si>
    <t>DPH 21%</t>
  </si>
  <si>
    <t>Kč</t>
  </si>
  <si>
    <t>CELKEM CENA VČETNĚ DPH 21%</t>
  </si>
  <si>
    <t>cena celkem</t>
  </si>
  <si>
    <t>Výkop pro betonový základ RVO + regulátoru</t>
  </si>
  <si>
    <t>bm</t>
  </si>
  <si>
    <t xml:space="preserve">Kabel CYKY 4x16 propoj RVO A REGULÁTORU  </t>
  </si>
  <si>
    <t>Kabel CYKY 3x1,5 OVLÁDÁNÍ PROPOJE REGULACE</t>
  </si>
  <si>
    <t>Kabel CYKY 5x1,5 OVLÁDÁNÍ PROPOJE REGULACE</t>
  </si>
  <si>
    <t>Zemnící drát FeZn 10mm nové rozvody napojení</t>
  </si>
  <si>
    <t>Chránička KOPOFLEX 75 nové rozvody napojení</t>
  </si>
  <si>
    <t>Krycí desky / výstražná fólie nové rozvody napojení</t>
  </si>
  <si>
    <t>024</t>
  </si>
  <si>
    <t>Spojovací a montážní materiál</t>
  </si>
  <si>
    <t>025</t>
  </si>
  <si>
    <t>Napojení na stávající rozvody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</si>
  <si>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</si>
  <si>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</si>
  <si>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</si>
  <si>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</si>
  <si>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</si>
  <si>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</si>
  <si>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</si>
  <si>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</si>
  <si>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</si>
  <si>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</si>
  <si>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</si>
  <si>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</si>
  <si>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Ostatní náklady související s rekonstrukcí RVO a přepojení sloučených RVO</t>
  </si>
  <si>
    <t>Pronájem PLOŠINY JEŘÁBU</t>
  </si>
  <si>
    <t>Koordinace se správcem sítě VO</t>
  </si>
  <si>
    <t>Úpravy na rozvodné síti VO slučovaných RVO</t>
  </si>
  <si>
    <t>Projektová dokumentace skutečného provedení bloková schémata zapojení popisy vývodů z RVO a PRVO</t>
  </si>
  <si>
    <t xml:space="preserve">CELKEM OSTATNÍ NÁKLADY OPTIMALIZACE SLOUČENÝCH RVO </t>
  </si>
  <si>
    <t>Svítidlo uliční 100W dle TZ</t>
  </si>
  <si>
    <t>Svítidlo uliční 70W dle TZ</t>
  </si>
  <si>
    <t>Regulátor  dle TZ, 3 fázový, 26 kVA/40A</t>
  </si>
  <si>
    <r>
      <t xml:space="preserve">SO1 - Výměna svítidel VO V RÁMCI VÝBĚRU ODBĚRNÝCH MÍST </t>
    </r>
    <r>
      <rPr>
        <sz val="12"/>
        <color indexed="8"/>
        <rFont val="Calibri"/>
        <family val="2"/>
      </rPr>
      <t xml:space="preserve">RVO23, RVO25, RVO32, RVO33, RVO34, RVO66 </t>
    </r>
  </si>
  <si>
    <t>Jiří Tesař</t>
  </si>
  <si>
    <t xml:space="preserve">Rekonstrukce RVO23 NA VÝFUKU, BENEŠOVA/U NEMOCNICE  </t>
  </si>
  <si>
    <t>Rozvaděč RVO23 NA VÝFUKU - samostatně stojící, dle PD vybavený - STÁVAJÍCÍ POLOHA</t>
  </si>
  <si>
    <t>Nový ROZVOD z RVO23 CYKY 4B 4*16mm SMĚR RADOVESNICE</t>
  </si>
  <si>
    <t>Nový ROZVOD z RVO23 CYKY 4B 4*16mm SMĚR OK BENEŠOVSKÁ</t>
  </si>
  <si>
    <t>Výkop 30x70cm SMĚR RADOVESNICE - OK BENEŠOVSKÁ</t>
  </si>
  <si>
    <t>Zemní kabelová spojka  4x16mm2 VÝMĚNA STOŽÁRŮ NA VÝFUKU</t>
  </si>
  <si>
    <t>Zához, hutnění 30x50cm SMĚR RADOVESNICE - OK BENEŠOVSKÁ</t>
  </si>
  <si>
    <t>Pískové lože 20cm SMĚR RADOVESNICE - OK BENEŠOVSKÁ</t>
  </si>
  <si>
    <t>CELKEM OPTIMALIZACE RVO 23 - OBNOVA</t>
  </si>
  <si>
    <t>Nový STOŽÁR UZL 8 133/89 SMĚR RADOVESNICE</t>
  </si>
  <si>
    <t>Nový VÝLOŽNÍK UZB 1-1500 SMĚR RADOVESNICE</t>
  </si>
  <si>
    <t>Nový STOŽÁR UZL 8 133/89 SMĚR OK BENEŠOVSKÁ</t>
  </si>
  <si>
    <t>Nový VÝLOŽNÍK UZB 1-1500 SMĚR OK BENEŠOVSKÁ</t>
  </si>
  <si>
    <t>DEMONTÁŽ STOŽÁRŮ, VÝLOŽNÍKU A LŮŽKA STOŽÁRU</t>
  </si>
  <si>
    <t>LŮŽKO STOŽÁRU  UZL 8</t>
  </si>
  <si>
    <t>Nový STOŽÁR KLL 6 114/76/60 OBLAST NA VÝFUKU</t>
  </si>
  <si>
    <t>DEMONTÁŽ STOŽÁRŮ, VÝLOŽNÍKU A LŮŽKA STOŽÁRU NA VÝFUKU</t>
  </si>
  <si>
    <t>STOŽÁROVÁ SVORKOVNICE SR 721 E14</t>
  </si>
  <si>
    <t xml:space="preserve">CELKEM OPTIMALIZACE RVO 66, RVO 34, RVO 25 </t>
  </si>
  <si>
    <t>Rozvaděč RVO66  Na Magistrále ( sídl.vod. ) - samostatně stojící, dle PD vybavený - STÁVAJÍCÍ POLOHA</t>
  </si>
  <si>
    <t>Rozvaděč RVO25 - úprava - přepojení</t>
  </si>
  <si>
    <t>Betonový základ pro RVO23 + regulátor dle PD, 1.2m3</t>
  </si>
  <si>
    <t>Rekonstrukce RVO33 sloučení S RVO 32 - úprava RVO 32</t>
  </si>
  <si>
    <t>LŮŽKO STOŽÁRU  KLL 6</t>
  </si>
  <si>
    <t xml:space="preserve">Nový STOŽÁR KLL 6 114/76/60 </t>
  </si>
  <si>
    <t xml:space="preserve">DEMONTÁŽ STOŽÁRŮ, VÝLOŽNÍKU A LŮŽKA STOŽÁRU </t>
  </si>
  <si>
    <t>038</t>
  </si>
  <si>
    <t>039</t>
  </si>
  <si>
    <t>040</t>
  </si>
  <si>
    <t>041</t>
  </si>
  <si>
    <t>042</t>
  </si>
  <si>
    <t>043</t>
  </si>
  <si>
    <t>044</t>
  </si>
  <si>
    <t>Betonový základ pro RVO66 + regulátor dle PD, 1.2m3</t>
  </si>
  <si>
    <t>Rozvaděč RVO33  MÍRU - samostatně stojící, dle PD vybavený - STÁVAJÍCÍ POLOHA</t>
  </si>
  <si>
    <t>Rozvaděč RVO32 - úprava - přepojení</t>
  </si>
  <si>
    <t>Betonový základ pro RVO33 + regulátor dle PD, 1.2m3</t>
  </si>
  <si>
    <t>045</t>
  </si>
  <si>
    <t xml:space="preserve">CELKEM OPTIMALIZACE RVO 33, RVO 32 </t>
  </si>
  <si>
    <t>049</t>
  </si>
  <si>
    <t>048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</si>
  <si>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</si>
  <si>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</si>
  <si>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</si>
  <si>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</si>
  <si>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</si>
  <si>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</si>
  <si>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</si>
  <si>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</si>
  <si>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</si>
  <si>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</si>
  <si>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</si>
  <si>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</si>
  <si>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</si>
  <si>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</si>
  <si>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</si>
  <si>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JIŘÍ TESAŘ</t>
  </si>
  <si>
    <t>063</t>
  </si>
  <si>
    <t>KONTROLNÍ MĚŘENÍ OSVĚTLENOSTI</t>
  </si>
  <si>
    <t>LED svítidlo / 5102 / 24 LED / 700 mA / 55W / 3000K- KOMPLET</t>
  </si>
  <si>
    <t xml:space="preserve">Výchozí revize RVO 23, RVO 33, RVO 66 </t>
  </si>
  <si>
    <t>Demontáž stávajícího rozvaděče RVO 033</t>
  </si>
  <si>
    <t>Demontáž stávajícího rozvaděče RVO 066</t>
  </si>
  <si>
    <t>Demontáž stávajícího rozvaděče RVO 023</t>
  </si>
  <si>
    <t>Rekonstrukce RVO66 sloučení S RVO 24,RVO25 - úprava RVO 24, RVO25</t>
  </si>
  <si>
    <t>Rozvaděč RVO24 - úprava - přepojení</t>
  </si>
  <si>
    <r>
      <t xml:space="preserve">SO 02 - REKONSTRUKCE - OPTIMALIZACE ODBĚRNÝCH MÍST </t>
    </r>
    <r>
      <rPr>
        <sz val="12"/>
        <color indexed="8"/>
        <rFont val="Calibri"/>
        <family val="2"/>
      </rPr>
      <t xml:space="preserve">RVO23, RVO25, RVO32, RVO33, RVO24, RVO66 </t>
    </r>
  </si>
  <si>
    <t>Energetická optimalizace - opatření ke snížení energetické náročnosti VO města Kolín II etapa - MPO EFEKT 2019</t>
  </si>
  <si>
    <t xml:space="preserve">Položkový rozpočet </t>
  </si>
  <si>
    <t>duben 2019</t>
  </si>
  <si>
    <t>Název</t>
  </si>
  <si>
    <t>Montáž - materiál</t>
  </si>
  <si>
    <t>Zemní práce</t>
  </si>
  <si>
    <t>Základní náklady celkem</t>
  </si>
  <si>
    <t>Vedlejší náklady</t>
  </si>
  <si>
    <t>Vedlejší náklady celkem</t>
  </si>
  <si>
    <t>Základ a hodnota DPH 21%</t>
  </si>
  <si>
    <t>Základ a hodnota DPH 15%</t>
  </si>
  <si>
    <t>Nadpis rekapitulace</t>
  </si>
  <si>
    <t>Akce</t>
  </si>
  <si>
    <t>Projekt</t>
  </si>
  <si>
    <t>Investor</t>
  </si>
  <si>
    <t>Z. č.</t>
  </si>
  <si>
    <t>A. č.</t>
  </si>
  <si>
    <t>Smlouva</t>
  </si>
  <si>
    <t>Vypracoval</t>
  </si>
  <si>
    <t>Kontroloval</t>
  </si>
  <si>
    <t>Datum</t>
  </si>
  <si>
    <t>Zpracovatel</t>
  </si>
  <si>
    <t>CÚ</t>
  </si>
  <si>
    <t>ARTMETAL ČECHY s.r.o.</t>
  </si>
  <si>
    <t>město Kolín</t>
  </si>
  <si>
    <t>II etapa EFEKT 2019</t>
  </si>
  <si>
    <t>SNÍŽENÍ ENERGETICKÉ NÁROČNOSTI VO KOLÍN II ETAPA</t>
  </si>
  <si>
    <t>Seznam prací a dodávek elektrotechnických zařízení SO 1-SO 2</t>
  </si>
  <si>
    <t>Z19-054</t>
  </si>
  <si>
    <t>SO 1 VÝMĚNA SVÍTIDEL</t>
  </si>
  <si>
    <t>SO 2 REKONSTRUKCE RVO</t>
  </si>
  <si>
    <t xml:space="preserve">Dodávka materiálu svitidla, regulátory, rozvaděče  </t>
  </si>
  <si>
    <t>materiál celkem</t>
  </si>
  <si>
    <t>materiál á 1 jed.</t>
  </si>
  <si>
    <t>montáž á 1 jed.</t>
  </si>
  <si>
    <t>montáž celkem</t>
  </si>
  <si>
    <t>Mezisoučty</t>
  </si>
  <si>
    <t>Dodávka ostatního materiálu</t>
  </si>
  <si>
    <t>REKAPITULACE NÁKLADŮ</t>
  </si>
  <si>
    <t xml:space="preserve">Dodav. Dokumentace, PD skutečného stavu, revize, atd.  </t>
  </si>
  <si>
    <t>Rizika a pojištění 0,00%</t>
  </si>
  <si>
    <t xml:space="preserve">Náklady celkem SO 1 a SO 2 </t>
  </si>
  <si>
    <t>Náklady celkem s DPH SO 1 a SO 2</t>
  </si>
  <si>
    <t>CELKEM SOUČET NÁKLADŮ SO 1 - SO2 BEZ DPH</t>
  </si>
  <si>
    <t>CELKEM DPH SO 1 - SO 2</t>
  </si>
  <si>
    <t>CELKEM CENA SO 1 - SO 2 VČETNĚ DPH</t>
  </si>
  <si>
    <t>Doprava - dopravní mechanizmy - plošina</t>
  </si>
  <si>
    <t>Provozní vlivy dopravní značení</t>
  </si>
  <si>
    <t>Martin Muller</t>
  </si>
  <si>
    <t>Montáže -demontáže</t>
  </si>
  <si>
    <t>materiál á jednotka</t>
  </si>
  <si>
    <t>montáž á jednotka</t>
  </si>
  <si>
    <t>Položkový rozpočet</t>
  </si>
  <si>
    <t>Položka</t>
  </si>
  <si>
    <t>Cena</t>
  </si>
  <si>
    <t>Jednotka</t>
  </si>
  <si>
    <t>Cena za měření světelně technických parametrů 
(bez DPH)</t>
  </si>
  <si>
    <t>DPH 21 %</t>
  </si>
  <si>
    <t>Cena včetně DPH</t>
  </si>
  <si>
    <t>Cena za vyhodnocení spotřeby el.energie po realizaci a prokázání dosažené úspory (bez DPH)
(bez DPH)</t>
  </si>
  <si>
    <t>Protokol měření osvětlenosti komunikací</t>
  </si>
  <si>
    <t>Vyhodnocení úspor el.energie a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</si>
</sst>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3"/>
      <color indexed="8"/>
      <name val="Calibri"/>
      <family val="2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4" fontId="0" fillId="0" borderId="0" xfId="0" applyNumberFormat="1" applyBorder="1"/>
    <xf numFmtId="49" fontId="0" fillId="0" borderId="0" xfId="0" applyNumberFormat="1"/>
    <xf numFmtId="4" fontId="0" fillId="0" borderId="0" xfId="0" applyNumberFormat="1"/>
    <xf numFmtId="4" fontId="0" fillId="0" borderId="0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9" fontId="12" fillId="0" borderId="0" xfId="0" applyNumberFormat="1" applyFont="1"/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49" fontId="0" fillId="2" borderId="5" xfId="0" applyNumberFormat="1" applyFill="1" applyBorder="1" applyAlignment="1">
      <alignment vertical="center"/>
    </xf>
    <xf numFmtId="4" fontId="10" fillId="0" borderId="6" xfId="0" applyNumberFormat="1" applyFont="1" applyBorder="1" applyAlignment="1">
      <alignment horizontal="right" vertical="center"/>
    </xf>
    <xf numFmtId="49" fontId="0" fillId="0" borderId="7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9" fontId="0" fillId="3" borderId="5" xfId="0" applyNumberForma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5" borderId="9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3" fontId="0" fillId="0" borderId="0" xfId="0" applyNumberFormat="1" applyFill="1" applyBorder="1"/>
    <xf numFmtId="3" fontId="0" fillId="0" borderId="0" xfId="0" applyNumberFormat="1" applyFill="1"/>
    <xf numFmtId="4" fontId="0" fillId="0" borderId="4" xfId="0" applyNumberFormat="1" applyFill="1" applyBorder="1" applyAlignment="1">
      <alignment vertical="center"/>
    </xf>
    <xf numFmtId="49" fontId="0" fillId="0" borderId="0" xfId="0" applyNumberFormat="1" applyFill="1" applyBorder="1"/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0" fillId="0" borderId="0" xfId="0" applyNumberFormat="1" applyFill="1" applyBorder="1"/>
    <xf numFmtId="49" fontId="2" fillId="0" borderId="0" xfId="0" applyNumberFormat="1" applyFont="1" applyFill="1" applyBorder="1"/>
    <xf numFmtId="49" fontId="14" fillId="0" borderId="0" xfId="0" applyNumberFormat="1" applyFont="1" applyFill="1" applyBorder="1"/>
    <xf numFmtId="0" fontId="14" fillId="0" borderId="0" xfId="0" applyFont="1" applyFill="1" applyBorder="1"/>
    <xf numFmtId="4" fontId="14" fillId="0" borderId="0" xfId="0" applyNumberFormat="1" applyFont="1" applyFill="1" applyBorder="1"/>
    <xf numFmtId="49" fontId="15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4" fontId="3" fillId="0" borderId="0" xfId="20" applyFont="1" applyFill="1" applyBorder="1" applyAlignment="1">
      <alignment/>
    </xf>
    <xf numFmtId="0" fontId="3" fillId="5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3" fillId="0" borderId="21" xfId="0" applyNumberFormat="1" applyFont="1" applyBorder="1" applyAlignment="1">
      <alignment horizontal="center" vertical="center"/>
    </xf>
    <xf numFmtId="4" fontId="2" fillId="3" borderId="17" xfId="0" applyNumberFormat="1" applyFont="1" applyFill="1" applyBorder="1" applyAlignment="1">
      <alignment vertical="center"/>
    </xf>
    <xf numFmtId="4" fontId="2" fillId="4" borderId="22" xfId="0" applyNumberFormat="1" applyFont="1" applyFill="1" applyBorder="1" applyAlignment="1">
      <alignment vertical="center"/>
    </xf>
    <xf numFmtId="4" fontId="2" fillId="5" borderId="17" xfId="0" applyNumberFormat="1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vertical="center"/>
    </xf>
    <xf numFmtId="49" fontId="0" fillId="0" borderId="4" xfId="0" applyNumberForma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9" fontId="18" fillId="6" borderId="2" xfId="0" applyNumberFormat="1" applyFont="1" applyFill="1" applyBorder="1" applyAlignment="1">
      <alignment horizontal="left" vertical="center"/>
    </xf>
    <xf numFmtId="49" fontId="18" fillId="6" borderId="10" xfId="0" applyNumberFormat="1" applyFont="1" applyFill="1" applyBorder="1" applyAlignment="1">
      <alignment horizontal="left" vertical="center"/>
    </xf>
    <xf numFmtId="49" fontId="18" fillId="6" borderId="5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center" vertical="center"/>
    </xf>
    <xf numFmtId="49" fontId="17" fillId="6" borderId="23" xfId="0" applyNumberFormat="1" applyFont="1" applyFill="1" applyBorder="1" applyAlignment="1">
      <alignment horizontal="left" vertical="center"/>
    </xf>
    <xf numFmtId="4" fontId="19" fillId="6" borderId="24" xfId="0" applyNumberFormat="1" applyFont="1" applyFill="1" applyBorder="1" applyAlignment="1">
      <alignment horizontal="center" vertical="center"/>
    </xf>
    <xf numFmtId="4" fontId="19" fillId="6" borderId="25" xfId="0" applyNumberFormat="1" applyFont="1" applyFill="1" applyBorder="1" applyAlignment="1">
      <alignment horizontal="center" vertical="center"/>
    </xf>
    <xf numFmtId="49" fontId="20" fillId="6" borderId="26" xfId="0" applyNumberFormat="1" applyFont="1" applyFill="1" applyBorder="1" applyAlignment="1">
      <alignment horizontal="left" vertical="center"/>
    </xf>
    <xf numFmtId="4" fontId="20" fillId="6" borderId="27" xfId="0" applyNumberFormat="1" applyFont="1" applyFill="1" applyBorder="1" applyAlignment="1">
      <alignment horizontal="right" vertical="center"/>
    </xf>
    <xf numFmtId="4" fontId="20" fillId="6" borderId="28" xfId="0" applyNumberFormat="1" applyFont="1" applyFill="1" applyBorder="1" applyAlignment="1">
      <alignment horizontal="right" vertical="center"/>
    </xf>
    <xf numFmtId="49" fontId="17" fillId="6" borderId="10" xfId="0" applyNumberFormat="1" applyFont="1" applyFill="1" applyBorder="1" applyAlignment="1">
      <alignment horizontal="left" vertical="center"/>
    </xf>
    <xf numFmtId="44" fontId="17" fillId="6" borderId="4" xfId="20" applyFont="1" applyFill="1" applyBorder="1" applyAlignment="1">
      <alignment horizontal="right" vertical="center"/>
    </xf>
    <xf numFmtId="49" fontId="20" fillId="6" borderId="10" xfId="0" applyNumberFormat="1" applyFont="1" applyFill="1" applyBorder="1" applyAlignment="1">
      <alignment horizontal="left" vertical="center"/>
    </xf>
    <xf numFmtId="49" fontId="21" fillId="6" borderId="10" xfId="0" applyNumberFormat="1" applyFont="1" applyFill="1" applyBorder="1" applyAlignment="1">
      <alignment horizontal="left" vertical="center"/>
    </xf>
    <xf numFmtId="49" fontId="17" fillId="6" borderId="29" xfId="0" applyNumberFormat="1" applyFont="1" applyFill="1" applyBorder="1" applyAlignment="1">
      <alignment horizontal="left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3" fontId="0" fillId="0" borderId="0" xfId="0" applyNumberFormat="1"/>
    <xf numFmtId="44" fontId="17" fillId="6" borderId="15" xfId="20" applyFont="1" applyFill="1" applyBorder="1" applyAlignment="1">
      <alignment horizontal="right" vertical="center"/>
    </xf>
    <xf numFmtId="44" fontId="20" fillId="6" borderId="15" xfId="20" applyFont="1" applyFill="1" applyBorder="1" applyAlignment="1">
      <alignment horizontal="right" vertical="center"/>
    </xf>
    <xf numFmtId="44" fontId="21" fillId="6" borderId="15" xfId="20" applyFont="1" applyFill="1" applyBorder="1" applyAlignment="1">
      <alignment horizontal="right" vertical="center"/>
    </xf>
    <xf numFmtId="44" fontId="17" fillId="6" borderId="32" xfId="20" applyFont="1" applyFill="1" applyBorder="1" applyAlignment="1">
      <alignment horizontal="right" vertical="center"/>
    </xf>
    <xf numFmtId="44" fontId="20" fillId="6" borderId="4" xfId="20" applyFont="1" applyFill="1" applyBorder="1" applyAlignment="1">
      <alignment horizontal="right" vertical="center"/>
    </xf>
    <xf numFmtId="44" fontId="21" fillId="6" borderId="4" xfId="20" applyFont="1" applyFill="1" applyBorder="1" applyAlignment="1">
      <alignment horizontal="right" vertical="center"/>
    </xf>
    <xf numFmtId="44" fontId="17" fillId="6" borderId="33" xfId="20" applyFont="1" applyFill="1" applyBorder="1" applyAlignment="1">
      <alignment horizontal="right" vertical="center"/>
    </xf>
    <xf numFmtId="49" fontId="21" fillId="6" borderId="34" xfId="0" applyNumberFormat="1" applyFont="1" applyFill="1" applyBorder="1" applyAlignment="1">
      <alignment horizontal="left" vertical="center"/>
    </xf>
    <xf numFmtId="44" fontId="21" fillId="6" borderId="35" xfId="20" applyFont="1" applyFill="1" applyBorder="1" applyAlignment="1">
      <alignment horizontal="right" vertical="center"/>
    </xf>
    <xf numFmtId="44" fontId="21" fillId="6" borderId="36" xfId="20" applyFont="1" applyFill="1" applyBorder="1" applyAlignment="1">
      <alignment horizontal="right" vertical="center"/>
    </xf>
    <xf numFmtId="44" fontId="3" fillId="0" borderId="21" xfId="20" applyFont="1" applyBorder="1" applyAlignment="1">
      <alignment vertical="center"/>
    </xf>
    <xf numFmtId="44" fontId="3" fillId="0" borderId="37" xfId="20" applyFont="1" applyBorder="1" applyAlignment="1">
      <alignment vertical="center"/>
    </xf>
    <xf numFmtId="44" fontId="3" fillId="0" borderId="17" xfId="20" applyFont="1" applyBorder="1" applyAlignment="1">
      <alignment vertical="center"/>
    </xf>
    <xf numFmtId="49" fontId="20" fillId="6" borderId="7" xfId="0" applyNumberFormat="1" applyFont="1" applyFill="1" applyBorder="1" applyAlignment="1">
      <alignment horizontal="left" vertical="center"/>
    </xf>
    <xf numFmtId="44" fontId="20" fillId="6" borderId="38" xfId="20" applyFont="1" applyFill="1" applyBorder="1" applyAlignment="1">
      <alignment horizontal="right" vertical="center"/>
    </xf>
    <xf numFmtId="44" fontId="20" fillId="6" borderId="39" xfId="20" applyFont="1" applyFill="1" applyBorder="1" applyAlignment="1">
      <alignment horizontal="right" vertical="center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/>
    <xf numFmtId="0" fontId="0" fillId="0" borderId="4" xfId="0" applyBorder="1"/>
    <xf numFmtId="0" fontId="0" fillId="0" borderId="12" xfId="0" applyBorder="1"/>
    <xf numFmtId="0" fontId="2" fillId="0" borderId="0" xfId="0" applyFont="1" applyBorder="1"/>
    <xf numFmtId="0" fontId="0" fillId="0" borderId="14" xfId="0" applyBorder="1"/>
    <xf numFmtId="0" fontId="0" fillId="0" borderId="14" xfId="0" applyBorder="1" applyAlignment="1">
      <alignment vertical="top" wrapText="1"/>
    </xf>
    <xf numFmtId="0" fontId="0" fillId="0" borderId="13" xfId="0" applyBorder="1"/>
    <xf numFmtId="0" fontId="0" fillId="0" borderId="1" xfId="0" applyBorder="1"/>
    <xf numFmtId="0" fontId="0" fillId="0" borderId="20" xfId="0" applyBorder="1"/>
    <xf numFmtId="4" fontId="0" fillId="0" borderId="4" xfId="0" applyNumberFormat="1" applyFill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3" fillId="5" borderId="30" xfId="0" applyNumberFormat="1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41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49" fontId="2" fillId="2" borderId="16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49" fontId="3" fillId="4" borderId="30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3" fillId="4" borderId="7" xfId="0" applyNumberFormat="1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 vertical="center"/>
    </xf>
    <xf numFmtId="0" fontId="3" fillId="5" borderId="38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left" vertical="center"/>
    </xf>
    <xf numFmtId="49" fontId="2" fillId="2" borderId="45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TMETAL%20DOKUMENTY\1_SLO&#381;KY%20M&#282;ST\&#268;ASLAV\EFEKT%202019\Projekt%20ART\Specifikace_&#268;&#225;slav%20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>
        <row r="9">
          <cell r="E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 topLeftCell="A1">
      <selection activeCell="A45" sqref="A45"/>
    </sheetView>
  </sheetViews>
  <sheetFormatPr defaultColWidth="9.140625" defaultRowHeight="15"/>
  <cols>
    <col min="1" max="1" width="53.140625" style="3" customWidth="1"/>
    <col min="2" max="2" width="25.7109375" style="3" customWidth="1"/>
    <col min="3" max="3" width="25.7109375" style="0" customWidth="1"/>
    <col min="4" max="4" width="5.28125" style="0" bestFit="1" customWidth="1"/>
    <col min="5" max="5" width="10.00390625" style="4" bestFit="1" customWidth="1"/>
    <col min="6" max="6" width="10.00390625" style="4" customWidth="1"/>
    <col min="7" max="7" width="11.421875" style="4" bestFit="1" customWidth="1"/>
  </cols>
  <sheetData>
    <row r="1" spans="1:3" ht="39.95" customHeight="1">
      <c r="A1" s="86" t="s">
        <v>166</v>
      </c>
      <c r="B1" s="140" t="s">
        <v>182</v>
      </c>
      <c r="C1" s="141"/>
    </row>
    <row r="2" spans="1:3" ht="39.95" customHeight="1">
      <c r="A2" s="87" t="s">
        <v>167</v>
      </c>
      <c r="B2" s="138" t="s">
        <v>181</v>
      </c>
      <c r="C2" s="139"/>
    </row>
    <row r="3" spans="1:3" ht="21.95" customHeight="1">
      <c r="A3" s="87" t="s">
        <v>168</v>
      </c>
      <c r="B3" s="138" t="s">
        <v>180</v>
      </c>
      <c r="C3" s="139"/>
    </row>
    <row r="4" spans="1:3" ht="21.95" customHeight="1">
      <c r="A4" s="87" t="s">
        <v>169</v>
      </c>
      <c r="B4" s="138" t="s">
        <v>179</v>
      </c>
      <c r="C4" s="139"/>
    </row>
    <row r="5" spans="1:3" ht="21.95" customHeight="1">
      <c r="A5" s="87" t="s">
        <v>170</v>
      </c>
      <c r="B5" s="138" t="s">
        <v>183</v>
      </c>
      <c r="C5" s="139"/>
    </row>
    <row r="6" spans="1:3" ht="21.95" customHeight="1">
      <c r="A6" s="87" t="s">
        <v>171</v>
      </c>
      <c r="B6" s="138" t="s">
        <v>183</v>
      </c>
      <c r="C6" s="139"/>
    </row>
    <row r="7" spans="1:3" ht="21.95" customHeight="1">
      <c r="A7" s="87" t="s">
        <v>172</v>
      </c>
      <c r="B7" s="138"/>
      <c r="C7" s="139"/>
    </row>
    <row r="8" spans="1:3" ht="21.95" customHeight="1">
      <c r="A8" s="87" t="s">
        <v>173</v>
      </c>
      <c r="B8" s="138" t="s">
        <v>203</v>
      </c>
      <c r="C8" s="139"/>
    </row>
    <row r="9" spans="1:3" ht="21.95" customHeight="1">
      <c r="A9" s="87" t="s">
        <v>174</v>
      </c>
      <c r="B9" s="138" t="s">
        <v>87</v>
      </c>
      <c r="C9" s="139"/>
    </row>
    <row r="10" spans="1:3" ht="21.95" customHeight="1">
      <c r="A10" s="87" t="s">
        <v>175</v>
      </c>
      <c r="B10" s="138" t="s">
        <v>157</v>
      </c>
      <c r="C10" s="139"/>
    </row>
    <row r="11" spans="1:3" ht="21.95" customHeight="1">
      <c r="A11" s="87" t="s">
        <v>176</v>
      </c>
      <c r="B11" s="138" t="s">
        <v>178</v>
      </c>
      <c r="C11" s="139"/>
    </row>
    <row r="12" spans="1:3" ht="21.95" customHeight="1" thickBot="1">
      <c r="A12" s="88" t="s">
        <v>177</v>
      </c>
      <c r="B12" s="142">
        <v>2019</v>
      </c>
      <c r="C12" s="143"/>
    </row>
    <row r="13" spans="2:3" ht="3" customHeight="1" thickBot="1">
      <c r="B13" s="144"/>
      <c r="C13" s="145"/>
    </row>
    <row r="14" spans="1:7" ht="20.1" customHeight="1" thickBot="1">
      <c r="A14" s="90" t="s">
        <v>158</v>
      </c>
      <c r="B14" s="91" t="s">
        <v>184</v>
      </c>
      <c r="C14" s="92" t="s">
        <v>185</v>
      </c>
      <c r="D14" s="1"/>
      <c r="E14" s="2"/>
      <c r="F14" s="2"/>
      <c r="G14" s="2"/>
    </row>
    <row r="15" spans="1:7" ht="20.1" customHeight="1">
      <c r="A15" s="93" t="s">
        <v>193</v>
      </c>
      <c r="B15" s="94"/>
      <c r="C15" s="95"/>
      <c r="D15" s="81"/>
      <c r="E15" s="82"/>
      <c r="F15" s="82"/>
      <c r="G15" s="82"/>
    </row>
    <row r="16" spans="1:7" ht="20.1" customHeight="1">
      <c r="A16" s="96" t="s">
        <v>186</v>
      </c>
      <c r="B16" s="97">
        <f>('[1]Rozpočet'!E9)+SUM('SO1 VÝMĚNA SVÍTIDEL'!F26)</f>
        <v>0</v>
      </c>
      <c r="C16" s="106">
        <f>SUM('SO2 REKONSTRUKCE-OPTIMALIZACE'!F10+'SO2 REKONSTRUKCE-OPTIMALIZACE'!F11+'SO2 REKONSTRUKCE-OPTIMALIZACE'!F43+'SO2 REKONSTRUKCE-OPTIMALIZACE'!F44+'SO2 REKONSTRUKCE-OPTIMALIZACE'!F63+'SO2 REKONSTRUKCE-OPTIMALIZACE'!F64)</f>
        <v>0</v>
      </c>
      <c r="D16" s="45"/>
      <c r="E16" s="51"/>
      <c r="F16" s="5"/>
      <c r="G16" s="51"/>
    </row>
    <row r="17" spans="1:7" ht="20.1" customHeight="1">
      <c r="A17" s="96" t="s">
        <v>192</v>
      </c>
      <c r="B17" s="97">
        <v>0</v>
      </c>
      <c r="C17" s="106">
        <f>SUM('SO2 REKONSTRUKCE-OPTIMALIZACE'!F9+'SO2 REKONSTRUKCE-OPTIMALIZACE'!F12+'SO2 REKONSTRUKCE-OPTIMALIZACE'!F13+'SO2 REKONSTRUKCE-OPTIMALIZACE'!F14+'SO2 REKONSTRUKCE-OPTIMALIZACE'!F15+'SO2 REKONSTRUKCE-OPTIMALIZACE'!F16+'SO2 REKONSTRUKCE-OPTIMALIZACE'!F17+'SO2 REKONSTRUKCE-OPTIMALIZACE'!F18+'SO2 REKONSTRUKCE-OPTIMALIZACE'!F19+'SO2 REKONSTRUKCE-OPTIMALIZACE'!F20+'SO2 REKONSTRUKCE-OPTIMALIZACE'!F21+'SO2 REKONSTRUKCE-OPTIMALIZACE'!F22+'SO2 REKONSTRUKCE-OPTIMALIZACE'!F23+'SO2 REKONSTRUKCE-OPTIMALIZACE'!F24+'SO2 REKONSTRUKCE-OPTIMALIZACE'!F25+'SO2 REKONSTRUKCE-OPTIMALIZACE'!F26+'SO2 REKONSTRUKCE-OPTIMALIZACE'!F27+'SO2 REKONSTRUKCE-OPTIMALIZACE'!F28+'SO2 REKONSTRUKCE-OPTIMALIZACE'!F29+'SO2 REKONSTRUKCE-OPTIMALIZACE'!F30+'SO2 REKONSTRUKCE-OPTIMALIZACE'!F31+'SO2 REKONSTRUKCE-OPTIMALIZACE'!F32+'SO2 REKONSTRUKCE-OPTIMALIZACE'!F33+'SO2 REKONSTRUKCE-OPTIMALIZACE'!F34+'SO2 REKONSTRUKCE-OPTIMALIZACE'!F35+'SO2 REKONSTRUKCE-OPTIMALIZACE'!F36+'SO2 REKONSTRUKCE-OPTIMALIZACE'!F37+'SO2 REKONSTRUKCE-OPTIMALIZACE'!F42+'SO2 REKONSTRUKCE-OPTIMALIZACE'!F45+'SO2 REKONSTRUKCE-OPTIMALIZACE'!F46+'SO2 REKONSTRUKCE-OPTIMALIZACE'!F47+'SO2 REKONSTRUKCE-OPTIMALIZACE'!F48+'SO2 REKONSTRUKCE-OPTIMALIZACE'!F49+'SO2 REKONSTRUKCE-OPTIMALIZACE'!F50+'SO2 REKONSTRUKCE-OPTIMALIZACE'!F51+'SO2 REKONSTRUKCE-OPTIMALIZACE'!F52+'SO2 REKONSTRUKCE-OPTIMALIZACE'!F53+'SO2 REKONSTRUKCE-OPTIMALIZACE'!F54+'SO2 REKONSTRUKCE-OPTIMALIZACE'!F55+'SO2 REKONSTRUKCE-OPTIMALIZACE'!F56+'SO2 REKONSTRUKCE-OPTIMALIZACE'!F57+'SO2 REKONSTRUKCE-OPTIMALIZACE'!F62+'SO2 REKONSTRUKCE-OPTIMALIZACE'!F65+'SO2 REKONSTRUKCE-OPTIMALIZACE'!F66+'SO2 REKONSTRUKCE-OPTIMALIZACE'!F67+'SO2 REKONSTRUKCE-OPTIMALIZACE'!F68+'SO2 REKONSTRUKCE-OPTIMALIZACE'!F69+'SO2 REKONSTRUKCE-OPTIMALIZACE'!F70+'SO2 REKONSTRUKCE-OPTIMALIZACE'!F71+'SO2 REKONSTRUKCE-OPTIMALIZACE'!F72)</f>
        <v>0</v>
      </c>
      <c r="D17" s="45"/>
      <c r="E17" s="51"/>
      <c r="F17" s="5"/>
      <c r="G17" s="51"/>
    </row>
    <row r="18" spans="1:7" ht="20.1" customHeight="1">
      <c r="A18" s="96" t="s">
        <v>204</v>
      </c>
      <c r="B18" s="97">
        <f>SUM('SO1 VÝMĚNA SVÍTIDEL'!H9:H17)</f>
        <v>0</v>
      </c>
      <c r="C18" s="106">
        <f>SUM('SO2 REKONSTRUKCE-OPTIMALIZACE'!H9+'SO2 REKONSTRUKCE-OPTIMALIZACE'!H10+'SO2 REKONSTRUKCE-OPTIMALIZACE'!H11+'SO2 REKONSTRUKCE-OPTIMALIZACE'!H14+'SO2 REKONSTRUKCE-OPTIMALIZACE'!H15+'SO2 REKONSTRUKCE-OPTIMALIZACE'!H16+'SO2 REKONSTRUKCE-OPTIMALIZACE'!H17+'SO2 REKONSTRUKCE-OPTIMALIZACE'!H18+'SO2 REKONSTRUKCE-OPTIMALIZACE'!H19+'SO2 REKONSTRUKCE-OPTIMALIZACE'!H20+'SO2 REKONSTRUKCE-OPTIMALIZACE'!H21+'SO2 REKONSTRUKCE-OPTIMALIZACE'!H22+'SO2 REKONSTRUKCE-OPTIMALIZACE'!H23+'SO2 REKONSTRUKCE-OPTIMALIZACE'!H25+'SO2 REKONSTRUKCE-OPTIMALIZACE'!H26+'SO2 REKONSTRUKCE-OPTIMALIZACE'!H27+'SO2 REKONSTRUKCE-OPTIMALIZACE'!H29+'SO2 REKONSTRUKCE-OPTIMALIZACE'!H30+'SO2 REKONSTRUKCE-OPTIMALIZACE'!H31+'SO2 REKONSTRUKCE-OPTIMALIZACE'!H32+'SO2 REKONSTRUKCE-OPTIMALIZACE'!H37+'SO2 REKONSTRUKCE-OPTIMALIZACE'!H42+'SO2 REKONSTRUKCE-OPTIMALIZACE'!H43+'SO2 REKONSTRUKCE-OPTIMALIZACE'!H44+'SO2 REKONSTRUKCE-OPTIMALIZACE'!H45+'SO2 REKONSTRUKCE-OPTIMALIZACE'!H46+'SO2 REKONSTRUKCE-OPTIMALIZACE'!H49+'SO2 REKONSTRUKCE-OPTIMALIZACE'!H50+'SO2 REKONSTRUKCE-OPTIMALIZACE'!H51+'SO2 REKONSTRUKCE-OPTIMALIZACE'!H52+'SO2 REKONSTRUKCE-OPTIMALIZACE'!H53+'SO2 REKONSTRUKCE-OPTIMALIZACE'!H54+'SO2 REKONSTRUKCE-OPTIMALIZACE'!H57+'SO2 REKONSTRUKCE-OPTIMALIZACE'!H62+'SO2 REKONSTRUKCE-OPTIMALIZACE'!H63+'SO2 REKONSTRUKCE-OPTIMALIZACE'!H64+'SO2 REKONSTRUKCE-OPTIMALIZACE'!H65+'SO2 REKONSTRUKCE-OPTIMALIZACE'!H68+'SO2 REKONSTRUKCE-OPTIMALIZACE'!H69+'SO2 REKONSTRUKCE-OPTIMALIZACE'!H70+'SO2 REKONSTRUKCE-OPTIMALIZACE'!H72+'SO2 REKONSTRUKCE-OPTIMALIZACE'!I80)</f>
        <v>0</v>
      </c>
      <c r="D18" s="83"/>
      <c r="E18" s="84"/>
      <c r="F18" s="85"/>
      <c r="G18" s="84"/>
    </row>
    <row r="19" spans="1:7" s="31" customFormat="1" ht="20.1" customHeight="1">
      <c r="A19" s="96" t="s">
        <v>159</v>
      </c>
      <c r="B19" s="97">
        <v>0</v>
      </c>
      <c r="C19" s="106">
        <f>SUM('SO2 REKONSTRUKCE-OPTIMALIZACE'!H36+'SO2 REKONSTRUKCE-OPTIMALIZACE'!H56+'SO2 REKONSTRUKCE-OPTIMALIZACE'!H71)</f>
        <v>0</v>
      </c>
      <c r="D19" s="41"/>
      <c r="E19" s="42"/>
      <c r="F19" s="42"/>
      <c r="G19" s="43"/>
    </row>
    <row r="20" spans="1:7" s="31" customFormat="1" ht="20.1" customHeight="1">
      <c r="A20" s="96" t="s">
        <v>201</v>
      </c>
      <c r="B20" s="97">
        <f>SUM('SO1 VÝMĚNA SVÍTIDEL'!H18+'SO1 VÝMĚNA SVÍTIDEL'!H19+'SO1 VÝMĚNA SVÍTIDEL'!H21)</f>
        <v>0</v>
      </c>
      <c r="C20" s="106">
        <f>SUM('SO2 REKONSTRUKCE-OPTIMALIZACE'!I76+'SO2 REKONSTRUKCE-OPTIMALIZACE'!I77+'SO2 REKONSTRUKCE-OPTIMALIZACE'!I78)</f>
        <v>0</v>
      </c>
      <c r="E20" s="32"/>
      <c r="F20" s="32"/>
      <c r="G20" s="32"/>
    </row>
    <row r="21" spans="1:3" ht="20.1" customHeight="1">
      <c r="A21" s="96" t="s">
        <v>160</v>
      </c>
      <c r="B21" s="97">
        <v>0</v>
      </c>
      <c r="C21" s="106">
        <f>SUM('SO2 REKONSTRUKCE-OPTIMALIZACE'!H12+'SO2 REKONSTRUKCE-OPTIMALIZACE'!H13+'SO2 REKONSTRUKCE-OPTIMALIZACE'!H24+'SO2 REKONSTRUKCE-OPTIMALIZACE'!H28+'SO2 REKONSTRUKCE-OPTIMALIZACE'!H33+'SO2 REKONSTRUKCE-OPTIMALIZACE'!H34+'SO2 REKONSTRUKCE-OPTIMALIZACE'!H35+'SO2 REKONSTRUKCE-OPTIMALIZACE'!H47+'SO2 REKONSTRUKCE-OPTIMALIZACE'!H48+'SO2 REKONSTRUKCE-OPTIMALIZACE'!H55+'SO2 REKONSTRUKCE-OPTIMALIZACE'!H66+'SO2 REKONSTRUKCE-OPTIMALIZACE'!H67)</f>
        <v>0</v>
      </c>
    </row>
    <row r="22" spans="1:3" ht="20.1" customHeight="1">
      <c r="A22" s="96" t="s">
        <v>194</v>
      </c>
      <c r="B22" s="97">
        <f>SUM('SO1 VÝMĚNA SVÍTIDEL'!H22+'SO1 VÝMĚNA SVÍTIDEL'!H23+'SO1 VÝMĚNA SVÍTIDEL'!H25)</f>
        <v>0</v>
      </c>
      <c r="C22" s="106">
        <f>SUM('SO2 REKONSTRUKCE-OPTIMALIZACE'!I81+'SO2 REKONSTRUKCE-OPTIMALIZACE'!I82)</f>
        <v>0</v>
      </c>
    </row>
    <row r="23" spans="1:3" ht="20.1" customHeight="1">
      <c r="A23" s="96" t="s">
        <v>195</v>
      </c>
      <c r="B23" s="97">
        <v>0</v>
      </c>
      <c r="C23" s="106">
        <v>0</v>
      </c>
    </row>
    <row r="24" spans="1:3" ht="20.1" customHeight="1">
      <c r="A24" s="98" t="s">
        <v>161</v>
      </c>
      <c r="B24" s="110">
        <f>SUM(B16:B23)</f>
        <v>0</v>
      </c>
      <c r="C24" s="107">
        <f>SUM(C16:C23)</f>
        <v>0</v>
      </c>
    </row>
    <row r="25" spans="1:3" ht="20.1" customHeight="1">
      <c r="A25" s="119" t="s">
        <v>162</v>
      </c>
      <c r="B25" s="120"/>
      <c r="C25" s="121"/>
    </row>
    <row r="26" spans="1:3" ht="20.1" customHeight="1">
      <c r="A26" s="96" t="s">
        <v>39</v>
      </c>
      <c r="B26" s="97">
        <f>SUM('SO1 VÝMĚNA SVÍTIDEL'!H20)</f>
        <v>0</v>
      </c>
      <c r="C26" s="106">
        <f>SUM('SO2 REKONSTRUKCE-OPTIMALIZACE'!I79)</f>
        <v>0</v>
      </c>
    </row>
    <row r="27" spans="1:3" ht="20.1" customHeight="1">
      <c r="A27" s="96" t="s">
        <v>202</v>
      </c>
      <c r="B27" s="97">
        <f>SUM('SO1 VÝMĚNA SVÍTIDEL'!H24)</f>
        <v>0</v>
      </c>
      <c r="C27" s="106">
        <v>0</v>
      </c>
    </row>
    <row r="28" spans="1:3" ht="20.1" customHeight="1">
      <c r="A28" s="96" t="s">
        <v>215</v>
      </c>
      <c r="B28" s="97">
        <f>SUM('PROTOKOL MĚŘENÍ OSVĚTLENOSTI'!C3)</f>
        <v>0</v>
      </c>
      <c r="C28" s="106">
        <v>0</v>
      </c>
    </row>
    <row r="29" spans="1:3" ht="20.1" customHeight="1">
      <c r="A29" s="96" t="s">
        <v>216</v>
      </c>
      <c r="B29" s="97">
        <v>0</v>
      </c>
      <c r="C29" s="106">
        <f>SUM('VYHODNOCENÍ ÚSPOR EL.EN.'!C3)</f>
        <v>0</v>
      </c>
    </row>
    <row r="30" spans="1:3" ht="20.1" customHeight="1">
      <c r="A30" s="98" t="s">
        <v>163</v>
      </c>
      <c r="B30" s="110">
        <f>SUM(B26:B29)</f>
        <v>0</v>
      </c>
      <c r="C30" s="107">
        <f>SUM(C26:C29)</f>
        <v>0</v>
      </c>
    </row>
    <row r="31" spans="1:3" ht="20.1" customHeight="1">
      <c r="A31" s="99" t="s">
        <v>196</v>
      </c>
      <c r="B31" s="111">
        <f>SUM(B24+B30)</f>
        <v>0</v>
      </c>
      <c r="C31" s="108">
        <f>SUM(C24+C30)</f>
        <v>0</v>
      </c>
    </row>
    <row r="32" spans="1:3" ht="20.1" customHeight="1">
      <c r="A32" s="96" t="s">
        <v>164</v>
      </c>
      <c r="B32" s="97">
        <f>SUM(B31*21%)</f>
        <v>0</v>
      </c>
      <c r="C32" s="106">
        <f>SUM(C31*21%)</f>
        <v>0</v>
      </c>
    </row>
    <row r="33" spans="1:3" ht="20.1" customHeight="1" thickBot="1">
      <c r="A33" s="100" t="s">
        <v>165</v>
      </c>
      <c r="B33" s="112">
        <v>0</v>
      </c>
      <c r="C33" s="109">
        <v>0</v>
      </c>
    </row>
    <row r="34" spans="1:3" ht="20.1" customHeight="1" thickBot="1">
      <c r="A34" s="113" t="s">
        <v>197</v>
      </c>
      <c r="B34" s="114">
        <f>SUM(B31:B33)</f>
        <v>0</v>
      </c>
      <c r="C34" s="115">
        <f>SUM(C31+C32)</f>
        <v>0</v>
      </c>
    </row>
    <row r="35" spans="1:3" ht="20.1" customHeight="1">
      <c r="A35" s="146" t="s">
        <v>198</v>
      </c>
      <c r="B35" s="147"/>
      <c r="C35" s="116">
        <f>SUM(B31+C31)</f>
        <v>0</v>
      </c>
    </row>
    <row r="36" spans="1:3" ht="20.1" customHeight="1">
      <c r="A36" s="150" t="s">
        <v>199</v>
      </c>
      <c r="B36" s="151"/>
      <c r="C36" s="117">
        <f>SUM(B32+C32)</f>
        <v>0</v>
      </c>
    </row>
    <row r="37" spans="1:3" ht="20.1" customHeight="1" thickBot="1">
      <c r="A37" s="148" t="s">
        <v>200</v>
      </c>
      <c r="B37" s="149"/>
      <c r="C37" s="118">
        <f>SUM(C35+C36)</f>
        <v>0</v>
      </c>
    </row>
  </sheetData>
  <mergeCells count="16">
    <mergeCell ref="B12:C12"/>
    <mergeCell ref="B13:C13"/>
    <mergeCell ref="A35:B35"/>
    <mergeCell ref="A37:B37"/>
    <mergeCell ref="A36:B36"/>
    <mergeCell ref="B11:C11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 horizontalCentered="1"/>
  <pageMargins left="0.7086614173228347" right="0.7086614173228347" top="0.984251968503937" bottom="0.5905511811023623" header="0.31496062992125984" footer="0.31496062992125984"/>
  <pageSetup horizontalDpi="600" verticalDpi="600" orientation="portrait" paperSize="9" scale="80" r:id="rId1"/>
  <headerFooter>
    <oddHeader>&amp;R&amp;10SNÍŽENÍ ENERGETICKÉ NÁROČNOSTI VO KOLÍN II ETAPA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A7">
      <selection activeCell="G24" sqref="G24"/>
    </sheetView>
  </sheetViews>
  <sheetFormatPr defaultColWidth="9.140625" defaultRowHeight="15"/>
  <cols>
    <col min="1" max="1" width="11.140625" style="3" customWidth="1"/>
    <col min="2" max="2" width="62.57421875" style="3" customWidth="1"/>
    <col min="3" max="3" width="8.00390625" style="0" bestFit="1" customWidth="1"/>
    <col min="4" max="4" width="5.28125" style="0" bestFit="1" customWidth="1"/>
    <col min="5" max="5" width="10.00390625" style="4" bestFit="1" customWidth="1"/>
    <col min="6" max="8" width="10.00390625" style="4" customWidth="1"/>
    <col min="9" max="9" width="11.421875" style="4" bestFit="1" customWidth="1"/>
  </cols>
  <sheetData>
    <row r="1" spans="1:9" ht="21">
      <c r="A1" s="152" t="s">
        <v>156</v>
      </c>
      <c r="B1" s="153"/>
      <c r="C1" s="153"/>
      <c r="D1" s="153"/>
      <c r="E1" s="153"/>
      <c r="F1" s="153"/>
      <c r="G1" s="153"/>
      <c r="H1" s="153"/>
      <c r="I1" s="154"/>
    </row>
    <row r="2" spans="1:9" ht="17.25">
      <c r="A2" s="48" t="s">
        <v>3</v>
      </c>
      <c r="B2" s="155" t="s">
        <v>155</v>
      </c>
      <c r="C2" s="155"/>
      <c r="D2" s="155"/>
      <c r="E2" s="155"/>
      <c r="F2" s="155"/>
      <c r="G2" s="155"/>
      <c r="H2" s="155"/>
      <c r="I2" s="156"/>
    </row>
    <row r="3" spans="1:9" ht="33.75" customHeight="1">
      <c r="A3" s="48" t="s">
        <v>4</v>
      </c>
      <c r="B3" s="157" t="s">
        <v>86</v>
      </c>
      <c r="C3" s="158"/>
      <c r="D3" s="158"/>
      <c r="E3" s="158"/>
      <c r="F3" s="158"/>
      <c r="G3" s="158"/>
      <c r="H3" s="158"/>
      <c r="I3" s="159"/>
    </row>
    <row r="4" spans="1:9" ht="15">
      <c r="A4" s="48" t="s">
        <v>5</v>
      </c>
      <c r="B4" s="160" t="s">
        <v>87</v>
      </c>
      <c r="C4" s="160"/>
      <c r="D4" s="160"/>
      <c r="E4" s="160"/>
      <c r="F4" s="160"/>
      <c r="G4" s="160"/>
      <c r="H4" s="160"/>
      <c r="I4" s="161"/>
    </row>
    <row r="5" spans="1:9" ht="15.75" thickBot="1">
      <c r="A5" s="49" t="s">
        <v>6</v>
      </c>
      <c r="B5" s="162" t="s">
        <v>157</v>
      </c>
      <c r="C5" s="162"/>
      <c r="D5" s="162"/>
      <c r="E5" s="162"/>
      <c r="F5" s="162"/>
      <c r="G5" s="162"/>
      <c r="H5" s="162"/>
      <c r="I5" s="163"/>
    </row>
    <row r="6" spans="1:9" ht="15.75" thickBot="1">
      <c r="A6" s="48"/>
      <c r="B6" s="50"/>
      <c r="C6" s="45"/>
      <c r="D6" s="45"/>
      <c r="E6" s="51"/>
      <c r="F6" s="51"/>
      <c r="G6" s="51"/>
      <c r="H6" s="51"/>
      <c r="I6" s="52"/>
    </row>
    <row r="7" spans="1:11" ht="30">
      <c r="A7" s="53" t="s">
        <v>7</v>
      </c>
      <c r="B7" s="54" t="s">
        <v>8</v>
      </c>
      <c r="C7" s="17" t="s">
        <v>9</v>
      </c>
      <c r="D7" s="17" t="s">
        <v>10</v>
      </c>
      <c r="E7" s="101" t="s">
        <v>188</v>
      </c>
      <c r="F7" s="101" t="s">
        <v>187</v>
      </c>
      <c r="G7" s="101" t="s">
        <v>189</v>
      </c>
      <c r="H7" s="103" t="s">
        <v>190</v>
      </c>
      <c r="I7" s="104" t="s">
        <v>52</v>
      </c>
      <c r="K7" s="89"/>
    </row>
    <row r="8" spans="1:9" ht="15">
      <c r="A8" s="55"/>
      <c r="B8" s="11"/>
      <c r="C8" s="12"/>
      <c r="D8" s="12"/>
      <c r="E8" s="56"/>
      <c r="F8" s="56"/>
      <c r="G8" s="56"/>
      <c r="H8" s="18"/>
      <c r="I8" s="57"/>
    </row>
    <row r="9" spans="1:9" ht="15">
      <c r="A9" s="22" t="s">
        <v>11</v>
      </c>
      <c r="B9" s="23" t="s">
        <v>12</v>
      </c>
      <c r="C9" s="24">
        <v>216</v>
      </c>
      <c r="D9" s="24" t="s">
        <v>0</v>
      </c>
      <c r="E9" s="28">
        <v>0</v>
      </c>
      <c r="F9" s="28">
        <f>SUM(C9*E9)</f>
        <v>0</v>
      </c>
      <c r="G9" s="28">
        <v>0</v>
      </c>
      <c r="H9" s="25">
        <f>SUM(C9*G9)</f>
        <v>0</v>
      </c>
      <c r="I9" s="58">
        <f aca="true" t="shared" si="0" ref="I9:I25">(E9+G9)*C9</f>
        <v>0</v>
      </c>
    </row>
    <row r="10" spans="1:9" ht="15">
      <c r="A10" s="55" t="s">
        <v>13</v>
      </c>
      <c r="B10" s="23" t="s">
        <v>14</v>
      </c>
      <c r="C10" s="24">
        <v>216</v>
      </c>
      <c r="D10" s="24" t="s">
        <v>0</v>
      </c>
      <c r="E10" s="28">
        <v>0</v>
      </c>
      <c r="F10" s="28">
        <f aca="true" t="shared" si="1" ref="F10:F25">SUM(C10*E10)</f>
        <v>0</v>
      </c>
      <c r="G10" s="28">
        <v>0</v>
      </c>
      <c r="H10" s="25">
        <f aca="true" t="shared" si="2" ref="H10:H25">SUM(C10*G10)</f>
        <v>0</v>
      </c>
      <c r="I10" s="58">
        <f t="shared" si="0"/>
        <v>0</v>
      </c>
    </row>
    <row r="11" spans="1:9" ht="15">
      <c r="A11" s="55" t="s">
        <v>15</v>
      </c>
      <c r="B11" s="23" t="s">
        <v>18</v>
      </c>
      <c r="C11" s="24">
        <v>216</v>
      </c>
      <c r="D11" s="24" t="s">
        <v>0</v>
      </c>
      <c r="E11" s="28">
        <v>0</v>
      </c>
      <c r="F11" s="28">
        <f t="shared" si="1"/>
        <v>0</v>
      </c>
      <c r="G11" s="28">
        <v>0</v>
      </c>
      <c r="H11" s="25">
        <f t="shared" si="2"/>
        <v>0</v>
      </c>
      <c r="I11" s="58">
        <f t="shared" si="0"/>
        <v>0</v>
      </c>
    </row>
    <row r="12" spans="1:9" ht="15">
      <c r="A12" s="22" t="s">
        <v>16</v>
      </c>
      <c r="B12" s="23" t="s">
        <v>83</v>
      </c>
      <c r="C12" s="24">
        <v>53</v>
      </c>
      <c r="D12" s="24" t="s">
        <v>0</v>
      </c>
      <c r="E12" s="28">
        <v>0</v>
      </c>
      <c r="F12" s="28">
        <f t="shared" si="1"/>
        <v>0</v>
      </c>
      <c r="G12" s="28">
        <v>0</v>
      </c>
      <c r="H12" s="25">
        <f t="shared" si="2"/>
        <v>0</v>
      </c>
      <c r="I12" s="58">
        <f t="shared" si="0"/>
        <v>0</v>
      </c>
    </row>
    <row r="13" spans="1:9" ht="15">
      <c r="A13" s="22" t="s">
        <v>17</v>
      </c>
      <c r="B13" s="23" t="s">
        <v>84</v>
      </c>
      <c r="C13" s="24">
        <v>63</v>
      </c>
      <c r="D13" s="24" t="s">
        <v>0</v>
      </c>
      <c r="E13" s="28">
        <v>0</v>
      </c>
      <c r="F13" s="28">
        <f t="shared" si="1"/>
        <v>0</v>
      </c>
      <c r="G13" s="28">
        <v>0</v>
      </c>
      <c r="H13" s="25">
        <f t="shared" si="2"/>
        <v>0</v>
      </c>
      <c r="I13" s="58">
        <f t="shared" si="0"/>
        <v>0</v>
      </c>
    </row>
    <row r="14" spans="1:9" ht="15">
      <c r="A14" s="22" t="s">
        <v>19</v>
      </c>
      <c r="B14" s="23" t="s">
        <v>147</v>
      </c>
      <c r="C14" s="24">
        <v>100</v>
      </c>
      <c r="D14" s="24" t="s">
        <v>0</v>
      </c>
      <c r="E14" s="28">
        <v>0</v>
      </c>
      <c r="F14" s="28">
        <f t="shared" si="1"/>
        <v>0</v>
      </c>
      <c r="G14" s="28">
        <v>0</v>
      </c>
      <c r="H14" s="25">
        <f t="shared" si="2"/>
        <v>0</v>
      </c>
      <c r="I14" s="58">
        <f t="shared" si="0"/>
        <v>0</v>
      </c>
    </row>
    <row r="15" spans="1:9" ht="15">
      <c r="A15" s="22" t="s">
        <v>20</v>
      </c>
      <c r="B15" s="23" t="s">
        <v>28</v>
      </c>
      <c r="C15" s="24">
        <v>53</v>
      </c>
      <c r="D15" s="24" t="s">
        <v>0</v>
      </c>
      <c r="E15" s="28">
        <v>0</v>
      </c>
      <c r="F15" s="28">
        <f t="shared" si="1"/>
        <v>0</v>
      </c>
      <c r="G15" s="28">
        <v>0</v>
      </c>
      <c r="H15" s="25">
        <f t="shared" si="2"/>
        <v>0</v>
      </c>
      <c r="I15" s="58">
        <f t="shared" si="0"/>
        <v>0</v>
      </c>
    </row>
    <row r="16" spans="1:9" ht="15">
      <c r="A16" s="22" t="s">
        <v>21</v>
      </c>
      <c r="B16" s="23" t="s">
        <v>30</v>
      </c>
      <c r="C16" s="24">
        <v>63</v>
      </c>
      <c r="D16" s="24" t="s">
        <v>0</v>
      </c>
      <c r="E16" s="28">
        <v>0</v>
      </c>
      <c r="F16" s="28">
        <f t="shared" si="1"/>
        <v>0</v>
      </c>
      <c r="G16" s="28">
        <v>0</v>
      </c>
      <c r="H16" s="25">
        <f t="shared" si="2"/>
        <v>0</v>
      </c>
      <c r="I16" s="58">
        <f t="shared" si="0"/>
        <v>0</v>
      </c>
    </row>
    <row r="17" spans="1:9" ht="15">
      <c r="A17" s="22" t="s">
        <v>22</v>
      </c>
      <c r="B17" s="23" t="s">
        <v>32</v>
      </c>
      <c r="C17" s="24">
        <v>1800</v>
      </c>
      <c r="D17" s="24" t="s">
        <v>1</v>
      </c>
      <c r="E17" s="28">
        <v>0</v>
      </c>
      <c r="F17" s="28">
        <f t="shared" si="1"/>
        <v>0</v>
      </c>
      <c r="G17" s="28">
        <v>0</v>
      </c>
      <c r="H17" s="25">
        <f t="shared" si="2"/>
        <v>0</v>
      </c>
      <c r="I17" s="58">
        <f t="shared" si="0"/>
        <v>0</v>
      </c>
    </row>
    <row r="18" spans="1:9" ht="15">
      <c r="A18" s="55" t="s">
        <v>23</v>
      </c>
      <c r="B18" s="23" t="s">
        <v>34</v>
      </c>
      <c r="C18" s="24">
        <v>1</v>
      </c>
      <c r="D18" s="24" t="s">
        <v>35</v>
      </c>
      <c r="E18" s="28">
        <v>0</v>
      </c>
      <c r="F18" s="28">
        <f t="shared" si="1"/>
        <v>0</v>
      </c>
      <c r="G18" s="28">
        <v>0</v>
      </c>
      <c r="H18" s="25">
        <f t="shared" si="2"/>
        <v>0</v>
      </c>
      <c r="I18" s="58">
        <f t="shared" si="0"/>
        <v>0</v>
      </c>
    </row>
    <row r="19" spans="1:9" ht="15">
      <c r="A19" s="55" t="s">
        <v>24</v>
      </c>
      <c r="B19" s="23" t="s">
        <v>37</v>
      </c>
      <c r="C19" s="24">
        <v>1</v>
      </c>
      <c r="D19" s="24" t="s">
        <v>35</v>
      </c>
      <c r="E19" s="28">
        <v>0</v>
      </c>
      <c r="F19" s="28">
        <f t="shared" si="1"/>
        <v>0</v>
      </c>
      <c r="G19" s="28">
        <v>0</v>
      </c>
      <c r="H19" s="25">
        <f t="shared" si="2"/>
        <v>0</v>
      </c>
      <c r="I19" s="58">
        <f t="shared" si="0"/>
        <v>0</v>
      </c>
    </row>
    <row r="20" spans="1:9" ht="15">
      <c r="A20" s="55" t="s">
        <v>25</v>
      </c>
      <c r="B20" s="23" t="s">
        <v>39</v>
      </c>
      <c r="C20" s="24">
        <v>20</v>
      </c>
      <c r="D20" s="24" t="s">
        <v>2</v>
      </c>
      <c r="E20" s="28">
        <v>0</v>
      </c>
      <c r="F20" s="28">
        <f t="shared" si="1"/>
        <v>0</v>
      </c>
      <c r="G20" s="28">
        <v>0</v>
      </c>
      <c r="H20" s="25">
        <f t="shared" si="2"/>
        <v>0</v>
      </c>
      <c r="I20" s="58">
        <f t="shared" si="0"/>
        <v>0</v>
      </c>
    </row>
    <row r="21" spans="1:10" ht="15">
      <c r="A21" s="22" t="s">
        <v>26</v>
      </c>
      <c r="B21" s="23" t="s">
        <v>41</v>
      </c>
      <c r="C21" s="24">
        <v>400</v>
      </c>
      <c r="D21" s="24" t="s">
        <v>2</v>
      </c>
      <c r="E21" s="28">
        <v>0</v>
      </c>
      <c r="F21" s="28">
        <f t="shared" si="1"/>
        <v>0</v>
      </c>
      <c r="G21" s="28">
        <v>0</v>
      </c>
      <c r="H21" s="25">
        <f t="shared" si="2"/>
        <v>0</v>
      </c>
      <c r="I21" s="58">
        <f t="shared" si="0"/>
        <v>0</v>
      </c>
      <c r="J21" s="26"/>
    </row>
    <row r="22" spans="1:10" ht="15">
      <c r="A22" s="22" t="s">
        <v>27</v>
      </c>
      <c r="B22" s="23" t="s">
        <v>43</v>
      </c>
      <c r="C22" s="24">
        <v>3</v>
      </c>
      <c r="D22" s="24" t="s">
        <v>0</v>
      </c>
      <c r="E22" s="28">
        <v>0</v>
      </c>
      <c r="F22" s="28">
        <f t="shared" si="1"/>
        <v>0</v>
      </c>
      <c r="G22" s="28">
        <v>0</v>
      </c>
      <c r="H22" s="25">
        <f t="shared" si="2"/>
        <v>0</v>
      </c>
      <c r="I22" s="58">
        <f t="shared" si="0"/>
        <v>0</v>
      </c>
      <c r="J22" s="27"/>
    </row>
    <row r="23" spans="1:10" ht="15">
      <c r="A23" s="22" t="s">
        <v>29</v>
      </c>
      <c r="B23" s="23" t="s">
        <v>146</v>
      </c>
      <c r="C23" s="24">
        <v>1</v>
      </c>
      <c r="D23" s="24" t="s">
        <v>35</v>
      </c>
      <c r="E23" s="28">
        <v>0</v>
      </c>
      <c r="F23" s="28">
        <f t="shared" si="1"/>
        <v>0</v>
      </c>
      <c r="G23" s="28">
        <v>0</v>
      </c>
      <c r="H23" s="25">
        <f t="shared" si="2"/>
        <v>0</v>
      </c>
      <c r="I23" s="58">
        <f t="shared" si="0"/>
        <v>0</v>
      </c>
      <c r="J23" s="27"/>
    </row>
    <row r="24" spans="1:10" ht="15">
      <c r="A24" s="55" t="s">
        <v>33</v>
      </c>
      <c r="B24" s="11" t="s">
        <v>45</v>
      </c>
      <c r="C24" s="12">
        <v>1</v>
      </c>
      <c r="D24" s="12" t="s">
        <v>35</v>
      </c>
      <c r="E24" s="28">
        <v>0</v>
      </c>
      <c r="F24" s="28">
        <f t="shared" si="1"/>
        <v>0</v>
      </c>
      <c r="G24" s="28">
        <v>0</v>
      </c>
      <c r="H24" s="25">
        <f t="shared" si="2"/>
        <v>0</v>
      </c>
      <c r="I24" s="57">
        <f t="shared" si="0"/>
        <v>0</v>
      </c>
      <c r="J24" s="27"/>
    </row>
    <row r="25" spans="1:10" ht="15.75" thickBot="1">
      <c r="A25" s="59" t="s">
        <v>36</v>
      </c>
      <c r="B25" s="60" t="s">
        <v>47</v>
      </c>
      <c r="C25" s="61">
        <v>1</v>
      </c>
      <c r="D25" s="61" t="s">
        <v>0</v>
      </c>
      <c r="E25" s="62">
        <v>0</v>
      </c>
      <c r="F25" s="62">
        <f t="shared" si="1"/>
        <v>0</v>
      </c>
      <c r="G25" s="62">
        <v>0</v>
      </c>
      <c r="H25" s="102">
        <f t="shared" si="2"/>
        <v>0</v>
      </c>
      <c r="I25" s="63">
        <f t="shared" si="0"/>
        <v>0</v>
      </c>
      <c r="J25" s="27"/>
    </row>
    <row r="26" spans="2:9" ht="15.75" thickBot="1">
      <c r="B26" s="3" t="s">
        <v>191</v>
      </c>
      <c r="F26" s="105">
        <f>SUM(F9:F25)</f>
        <v>0</v>
      </c>
      <c r="H26" s="4">
        <f>SUM(H9:H25)</f>
        <v>0</v>
      </c>
      <c r="I26" s="4">
        <f>SUM(F26+H26)</f>
        <v>0</v>
      </c>
    </row>
    <row r="27" spans="2:9" ht="15">
      <c r="B27" s="64" t="s">
        <v>48</v>
      </c>
      <c r="C27" s="65"/>
      <c r="D27" s="65"/>
      <c r="E27" s="66"/>
      <c r="F27" s="66"/>
      <c r="G27" s="66"/>
      <c r="H27" s="66"/>
      <c r="I27" s="67">
        <f>SUM(I9:I25)</f>
        <v>0</v>
      </c>
    </row>
    <row r="28" spans="2:9" ht="15">
      <c r="B28" s="48" t="s">
        <v>49</v>
      </c>
      <c r="C28" s="45"/>
      <c r="D28" s="45"/>
      <c r="E28" s="51"/>
      <c r="F28" s="51"/>
      <c r="G28" s="5"/>
      <c r="H28" s="5" t="s">
        <v>50</v>
      </c>
      <c r="I28" s="52">
        <f>SUM(I27*21%)</f>
        <v>0</v>
      </c>
    </row>
    <row r="29" spans="2:9" ht="15.75" thickBot="1">
      <c r="B29" s="68" t="s">
        <v>51</v>
      </c>
      <c r="C29" s="69"/>
      <c r="D29" s="69"/>
      <c r="E29" s="70"/>
      <c r="F29" s="70"/>
      <c r="G29" s="6"/>
      <c r="H29" s="6" t="s">
        <v>50</v>
      </c>
      <c r="I29" s="71">
        <f>SUM(I27:I28)</f>
        <v>0</v>
      </c>
    </row>
    <row r="30" ht="15">
      <c r="B30" s="7"/>
    </row>
    <row r="31" spans="1:9" s="31" customFormat="1" ht="15" hidden="1">
      <c r="A31" s="29"/>
      <c r="B31" s="30"/>
      <c r="E31" s="32"/>
      <c r="F31" s="32"/>
      <c r="G31" s="32"/>
      <c r="H31" s="32"/>
      <c r="I31" s="32"/>
    </row>
    <row r="32" spans="1:9" s="31" customFormat="1" ht="15" hidden="1">
      <c r="A32" s="29"/>
      <c r="B32" s="29"/>
      <c r="E32" s="32"/>
      <c r="F32" s="32"/>
      <c r="G32" s="32"/>
      <c r="H32" s="32"/>
      <c r="I32" s="32"/>
    </row>
    <row r="33" spans="1:9" s="31" customFormat="1" ht="15" hidden="1">
      <c r="A33" s="29"/>
      <c r="B33" s="33"/>
      <c r="E33" s="32"/>
      <c r="F33" s="32"/>
      <c r="G33" s="32"/>
      <c r="H33" s="32"/>
      <c r="I33" s="32"/>
    </row>
    <row r="34" spans="1:9" s="31" customFormat="1" ht="15" hidden="1">
      <c r="A34" s="29"/>
      <c r="B34" s="29"/>
      <c r="E34" s="32"/>
      <c r="F34" s="32"/>
      <c r="G34" s="32"/>
      <c r="H34" s="32"/>
      <c r="I34" s="32"/>
    </row>
    <row r="35" spans="1:9" s="31" customFormat="1" ht="15" hidden="1">
      <c r="A35" s="29"/>
      <c r="B35" s="33"/>
      <c r="E35" s="32"/>
      <c r="F35" s="32"/>
      <c r="G35" s="32"/>
      <c r="H35" s="32"/>
      <c r="I35" s="32"/>
    </row>
    <row r="36" spans="1:9" s="31" customFormat="1" ht="15" hidden="1">
      <c r="A36" s="29"/>
      <c r="B36" s="29"/>
      <c r="E36" s="32"/>
      <c r="F36" s="32"/>
      <c r="G36" s="32"/>
      <c r="H36" s="32"/>
      <c r="I36" s="32"/>
    </row>
    <row r="37" spans="1:9" s="31" customFormat="1" ht="15.75" hidden="1">
      <c r="A37" s="29"/>
      <c r="B37" s="34"/>
      <c r="C37" s="35"/>
      <c r="D37" s="35"/>
      <c r="E37" s="36"/>
      <c r="F37" s="36"/>
      <c r="G37" s="36"/>
      <c r="H37" s="36"/>
      <c r="I37" s="36"/>
    </row>
    <row r="38" spans="1:9" s="31" customFormat="1" ht="15" hidden="1">
      <c r="A38" s="29"/>
      <c r="B38" s="29"/>
      <c r="E38" s="32"/>
      <c r="F38" s="32"/>
      <c r="G38" s="32"/>
      <c r="H38" s="32"/>
      <c r="I38" s="32"/>
    </row>
    <row r="39" spans="1:9" s="31" customFormat="1" ht="15.75" hidden="1">
      <c r="A39" s="29"/>
      <c r="B39" s="37"/>
      <c r="C39" s="38"/>
      <c r="D39" s="38"/>
      <c r="E39" s="39"/>
      <c r="F39" s="39"/>
      <c r="G39" s="39"/>
      <c r="H39" s="39"/>
      <c r="I39" s="39"/>
    </row>
    <row r="40" spans="1:9" s="31" customFormat="1" ht="15">
      <c r="A40" s="29"/>
      <c r="B40" s="29"/>
      <c r="E40" s="32"/>
      <c r="F40" s="32"/>
      <c r="G40" s="32"/>
      <c r="H40" s="32"/>
      <c r="I40" s="32"/>
    </row>
    <row r="41" spans="1:9" s="31" customFormat="1" ht="18.75">
      <c r="A41" s="29"/>
      <c r="B41" s="40"/>
      <c r="C41" s="41"/>
      <c r="D41" s="41"/>
      <c r="E41" s="42"/>
      <c r="F41" s="42"/>
      <c r="G41" s="42"/>
      <c r="H41" s="42"/>
      <c r="I41" s="43"/>
    </row>
    <row r="42" spans="1:9" s="31" customFormat="1" ht="15">
      <c r="A42" s="29"/>
      <c r="B42" s="29"/>
      <c r="E42" s="32"/>
      <c r="F42" s="32"/>
      <c r="G42" s="32"/>
      <c r="H42" s="32"/>
      <c r="I42" s="32"/>
    </row>
  </sheetData>
  <mergeCells count="5">
    <mergeCell ref="A1:I1"/>
    <mergeCell ref="B2:I2"/>
    <mergeCell ref="B3:I3"/>
    <mergeCell ref="B4:I4"/>
    <mergeCell ref="B5:I5"/>
  </mergeCells>
  <printOptions horizontalCentered="1"/>
  <pageMargins left="0.7086614173228347" right="0.7086614173228347" top="0.984251968503937" bottom="0.5905511811023623" header="0.31496062992125984" footer="0.31496062992125984"/>
  <pageSetup horizontalDpi="600" verticalDpi="600" orientation="landscape" paperSize="9" scale="90" r:id="rId1"/>
  <headerFooter>
    <oddHeader>&amp;RSNÍŽENÍ ENERGETICKÉ NÁROČNOSTI VO KOLÍN II ETAPA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 topLeftCell="A10">
      <selection activeCell="B26" sqref="B26"/>
    </sheetView>
  </sheetViews>
  <sheetFormatPr defaultColWidth="9.140625" defaultRowHeight="15"/>
  <cols>
    <col min="1" max="1" width="11.140625" style="3" customWidth="1"/>
    <col min="2" max="2" width="57.28125" style="3" customWidth="1"/>
    <col min="3" max="3" width="8.00390625" style="0" bestFit="1" customWidth="1"/>
    <col min="4" max="4" width="5.28125" style="0" bestFit="1" customWidth="1"/>
    <col min="5" max="5" width="10.00390625" style="4" bestFit="1" customWidth="1"/>
    <col min="6" max="8" width="10.00390625" style="4" customWidth="1"/>
    <col min="9" max="9" width="11.421875" style="4" bestFit="1" customWidth="1"/>
  </cols>
  <sheetData>
    <row r="1" spans="1:9" ht="21">
      <c r="A1" s="152" t="s">
        <v>156</v>
      </c>
      <c r="B1" s="153"/>
      <c r="C1" s="153"/>
      <c r="D1" s="153"/>
      <c r="E1" s="153"/>
      <c r="F1" s="153"/>
      <c r="G1" s="153"/>
      <c r="H1" s="153"/>
      <c r="I1" s="154"/>
    </row>
    <row r="2" spans="1:9" ht="17.25">
      <c r="A2" s="48" t="s">
        <v>3</v>
      </c>
      <c r="B2" s="155" t="s">
        <v>155</v>
      </c>
      <c r="C2" s="155"/>
      <c r="D2" s="155"/>
      <c r="E2" s="155"/>
      <c r="F2" s="155"/>
      <c r="G2" s="155"/>
      <c r="H2" s="155"/>
      <c r="I2" s="156"/>
    </row>
    <row r="3" spans="1:9" ht="33.75" customHeight="1">
      <c r="A3" s="48" t="s">
        <v>4</v>
      </c>
      <c r="B3" s="157" t="s">
        <v>154</v>
      </c>
      <c r="C3" s="157"/>
      <c r="D3" s="157"/>
      <c r="E3" s="157"/>
      <c r="F3" s="157"/>
      <c r="G3" s="157"/>
      <c r="H3" s="157"/>
      <c r="I3" s="168"/>
    </row>
    <row r="4" spans="1:9" ht="15">
      <c r="A4" s="48" t="s">
        <v>5</v>
      </c>
      <c r="B4" s="160" t="s">
        <v>144</v>
      </c>
      <c r="C4" s="160"/>
      <c r="D4" s="160"/>
      <c r="E4" s="160"/>
      <c r="F4" s="160"/>
      <c r="G4" s="160"/>
      <c r="H4" s="160"/>
      <c r="I4" s="161"/>
    </row>
    <row r="5" spans="1:9" ht="15.75" thickBot="1">
      <c r="A5" s="49" t="s">
        <v>6</v>
      </c>
      <c r="B5" s="162" t="s">
        <v>157</v>
      </c>
      <c r="C5" s="162"/>
      <c r="D5" s="162"/>
      <c r="E5" s="162"/>
      <c r="F5" s="162"/>
      <c r="G5" s="162"/>
      <c r="H5" s="162"/>
      <c r="I5" s="163"/>
    </row>
    <row r="6" spans="1:9" ht="15.75" thickBot="1">
      <c r="A6" s="48"/>
      <c r="B6" s="50"/>
      <c r="C6" s="45"/>
      <c r="D6" s="45"/>
      <c r="E6" s="51"/>
      <c r="F6" s="51"/>
      <c r="G6" s="51"/>
      <c r="H6" s="51"/>
      <c r="I6" s="52"/>
    </row>
    <row r="7" spans="1:9" ht="22.5">
      <c r="A7" s="8" t="s">
        <v>7</v>
      </c>
      <c r="B7" s="9" t="s">
        <v>8</v>
      </c>
      <c r="C7" s="10" t="s">
        <v>9</v>
      </c>
      <c r="D7" s="10" t="s">
        <v>10</v>
      </c>
      <c r="E7" s="122" t="s">
        <v>205</v>
      </c>
      <c r="F7" s="122" t="s">
        <v>187</v>
      </c>
      <c r="G7" s="122" t="s">
        <v>206</v>
      </c>
      <c r="H7" s="123" t="s">
        <v>190</v>
      </c>
      <c r="I7" s="75" t="s">
        <v>52</v>
      </c>
    </row>
    <row r="8" spans="1:9" ht="18.75">
      <c r="A8" s="164" t="s">
        <v>88</v>
      </c>
      <c r="B8" s="165"/>
      <c r="C8" s="166"/>
      <c r="D8" s="166"/>
      <c r="E8" s="166"/>
      <c r="F8" s="166"/>
      <c r="G8" s="166"/>
      <c r="H8" s="166"/>
      <c r="I8" s="167"/>
    </row>
    <row r="9" spans="1:9" ht="15">
      <c r="A9" s="125" t="s">
        <v>11</v>
      </c>
      <c r="B9" s="23" t="s">
        <v>151</v>
      </c>
      <c r="C9" s="24">
        <v>1</v>
      </c>
      <c r="D9" s="24" t="s">
        <v>0</v>
      </c>
      <c r="E9" s="28">
        <v>0</v>
      </c>
      <c r="F9" s="28">
        <f>SUM(C9*E9)</f>
        <v>0</v>
      </c>
      <c r="G9" s="28">
        <v>0</v>
      </c>
      <c r="H9" s="25">
        <f>SUM(C9*G9)</f>
        <v>0</v>
      </c>
      <c r="I9" s="58">
        <f aca="true" t="shared" si="0" ref="I9:I82">(E9+G9)*C9</f>
        <v>0</v>
      </c>
    </row>
    <row r="10" spans="1:9" ht="30">
      <c r="A10" s="125" t="s">
        <v>13</v>
      </c>
      <c r="B10" s="80" t="s">
        <v>89</v>
      </c>
      <c r="C10" s="24">
        <v>1</v>
      </c>
      <c r="D10" s="24" t="s">
        <v>0</v>
      </c>
      <c r="E10" s="28">
        <v>0</v>
      </c>
      <c r="F10" s="28">
        <f aca="true" t="shared" si="1" ref="F10:F37">SUM(C10*E10)</f>
        <v>0</v>
      </c>
      <c r="G10" s="28">
        <v>0</v>
      </c>
      <c r="H10" s="25">
        <f aca="true" t="shared" si="2" ref="H10:H37">SUM(C10*G10)</f>
        <v>0</v>
      </c>
      <c r="I10" s="58">
        <f t="shared" si="0"/>
        <v>0</v>
      </c>
    </row>
    <row r="11" spans="1:9" ht="15">
      <c r="A11" s="125" t="s">
        <v>15</v>
      </c>
      <c r="B11" s="23" t="s">
        <v>85</v>
      </c>
      <c r="C11" s="24">
        <v>1</v>
      </c>
      <c r="D11" s="24" t="s">
        <v>0</v>
      </c>
      <c r="E11" s="28">
        <v>0</v>
      </c>
      <c r="F11" s="28">
        <f t="shared" si="1"/>
        <v>0</v>
      </c>
      <c r="G11" s="28">
        <v>0</v>
      </c>
      <c r="H11" s="25">
        <f t="shared" si="2"/>
        <v>0</v>
      </c>
      <c r="I11" s="58">
        <f t="shared" si="0"/>
        <v>0</v>
      </c>
    </row>
    <row r="12" spans="1:9" ht="15">
      <c r="A12" s="125" t="s">
        <v>16</v>
      </c>
      <c r="B12" s="23" t="s">
        <v>109</v>
      </c>
      <c r="C12" s="24">
        <v>1</v>
      </c>
      <c r="D12" s="24" t="s">
        <v>0</v>
      </c>
      <c r="E12" s="28">
        <v>0</v>
      </c>
      <c r="F12" s="28">
        <f t="shared" si="1"/>
        <v>0</v>
      </c>
      <c r="G12" s="28">
        <v>0</v>
      </c>
      <c r="H12" s="25">
        <f t="shared" si="2"/>
        <v>0</v>
      </c>
      <c r="I12" s="58">
        <f t="shared" si="0"/>
        <v>0</v>
      </c>
    </row>
    <row r="13" spans="1:9" ht="15">
      <c r="A13" s="125" t="s">
        <v>17</v>
      </c>
      <c r="B13" s="23" t="s">
        <v>53</v>
      </c>
      <c r="C13" s="24">
        <v>1</v>
      </c>
      <c r="D13" s="24" t="s">
        <v>0</v>
      </c>
      <c r="E13" s="28">
        <v>0</v>
      </c>
      <c r="F13" s="28">
        <f t="shared" si="1"/>
        <v>0</v>
      </c>
      <c r="G13" s="28">
        <v>0</v>
      </c>
      <c r="H13" s="25">
        <f t="shared" si="2"/>
        <v>0</v>
      </c>
      <c r="I13" s="58">
        <f t="shared" si="0"/>
        <v>0</v>
      </c>
    </row>
    <row r="14" spans="1:9" ht="15">
      <c r="A14" s="125" t="s">
        <v>19</v>
      </c>
      <c r="B14" s="23" t="s">
        <v>90</v>
      </c>
      <c r="C14" s="24">
        <v>550</v>
      </c>
      <c r="D14" s="24" t="s">
        <v>54</v>
      </c>
      <c r="E14" s="28">
        <v>0</v>
      </c>
      <c r="F14" s="28">
        <f t="shared" si="1"/>
        <v>0</v>
      </c>
      <c r="G14" s="28">
        <v>0</v>
      </c>
      <c r="H14" s="25">
        <f t="shared" si="2"/>
        <v>0</v>
      </c>
      <c r="I14" s="58">
        <f t="shared" si="0"/>
        <v>0</v>
      </c>
    </row>
    <row r="15" spans="1:9" ht="15">
      <c r="A15" s="125" t="s">
        <v>20</v>
      </c>
      <c r="B15" s="23" t="s">
        <v>91</v>
      </c>
      <c r="C15" s="24">
        <v>550</v>
      </c>
      <c r="D15" s="24" t="s">
        <v>54</v>
      </c>
      <c r="E15" s="28">
        <v>0</v>
      </c>
      <c r="F15" s="28">
        <f t="shared" si="1"/>
        <v>0</v>
      </c>
      <c r="G15" s="28">
        <v>0</v>
      </c>
      <c r="H15" s="25">
        <f t="shared" si="2"/>
        <v>0</v>
      </c>
      <c r="I15" s="58">
        <f t="shared" si="0"/>
        <v>0</v>
      </c>
    </row>
    <row r="16" spans="1:9" ht="15">
      <c r="A16" s="125" t="s">
        <v>21</v>
      </c>
      <c r="B16" s="23" t="s">
        <v>55</v>
      </c>
      <c r="C16" s="24">
        <v>2</v>
      </c>
      <c r="D16" s="24" t="s">
        <v>1</v>
      </c>
      <c r="E16" s="28">
        <v>0</v>
      </c>
      <c r="F16" s="28">
        <f t="shared" si="1"/>
        <v>0</v>
      </c>
      <c r="G16" s="28">
        <v>0</v>
      </c>
      <c r="H16" s="25">
        <f t="shared" si="2"/>
        <v>0</v>
      </c>
      <c r="I16" s="58">
        <f t="shared" si="0"/>
        <v>0</v>
      </c>
    </row>
    <row r="17" spans="1:9" ht="15">
      <c r="A17" s="125" t="s">
        <v>22</v>
      </c>
      <c r="B17" s="23" t="s">
        <v>56</v>
      </c>
      <c r="C17" s="24">
        <v>2</v>
      </c>
      <c r="D17" s="24" t="s">
        <v>1</v>
      </c>
      <c r="E17" s="28">
        <v>0</v>
      </c>
      <c r="F17" s="28">
        <f t="shared" si="1"/>
        <v>0</v>
      </c>
      <c r="G17" s="28">
        <v>0</v>
      </c>
      <c r="H17" s="25">
        <f t="shared" si="2"/>
        <v>0</v>
      </c>
      <c r="I17" s="58">
        <f t="shared" si="0"/>
        <v>0</v>
      </c>
    </row>
    <row r="18" spans="1:9" ht="15">
      <c r="A18" s="125" t="s">
        <v>23</v>
      </c>
      <c r="B18" s="23" t="s">
        <v>57</v>
      </c>
      <c r="C18" s="24">
        <v>2</v>
      </c>
      <c r="D18" s="24" t="s">
        <v>1</v>
      </c>
      <c r="E18" s="28">
        <v>0</v>
      </c>
      <c r="F18" s="28">
        <f t="shared" si="1"/>
        <v>0</v>
      </c>
      <c r="G18" s="28">
        <v>0</v>
      </c>
      <c r="H18" s="25">
        <f t="shared" si="2"/>
        <v>0</v>
      </c>
      <c r="I18" s="58">
        <f t="shared" si="0"/>
        <v>0</v>
      </c>
    </row>
    <row r="19" spans="1:9" ht="15">
      <c r="A19" s="125" t="s">
        <v>24</v>
      </c>
      <c r="B19" s="23" t="s">
        <v>97</v>
      </c>
      <c r="C19" s="24">
        <v>10</v>
      </c>
      <c r="D19" s="24" t="s">
        <v>0</v>
      </c>
      <c r="E19" s="28">
        <v>0</v>
      </c>
      <c r="F19" s="28">
        <f t="shared" si="1"/>
        <v>0</v>
      </c>
      <c r="G19" s="28">
        <v>0</v>
      </c>
      <c r="H19" s="25">
        <f t="shared" si="2"/>
        <v>0</v>
      </c>
      <c r="I19" s="58">
        <f t="shared" si="0"/>
        <v>0</v>
      </c>
    </row>
    <row r="20" spans="1:9" ht="15">
      <c r="A20" s="125" t="s">
        <v>25</v>
      </c>
      <c r="B20" s="23" t="s">
        <v>98</v>
      </c>
      <c r="C20" s="24">
        <v>10</v>
      </c>
      <c r="D20" s="24" t="s">
        <v>0</v>
      </c>
      <c r="E20" s="28">
        <v>0</v>
      </c>
      <c r="F20" s="28">
        <f t="shared" si="1"/>
        <v>0</v>
      </c>
      <c r="G20" s="28">
        <v>0</v>
      </c>
      <c r="H20" s="25">
        <f t="shared" si="2"/>
        <v>0</v>
      </c>
      <c r="I20" s="58">
        <f t="shared" si="0"/>
        <v>0</v>
      </c>
    </row>
    <row r="21" spans="1:9" ht="15">
      <c r="A21" s="125" t="s">
        <v>26</v>
      </c>
      <c r="B21" s="23" t="s">
        <v>99</v>
      </c>
      <c r="C21" s="24">
        <v>14</v>
      </c>
      <c r="D21" s="24" t="s">
        <v>0</v>
      </c>
      <c r="E21" s="28">
        <v>0</v>
      </c>
      <c r="F21" s="28">
        <f t="shared" si="1"/>
        <v>0</v>
      </c>
      <c r="G21" s="28">
        <v>0</v>
      </c>
      <c r="H21" s="25">
        <f t="shared" si="2"/>
        <v>0</v>
      </c>
      <c r="I21" s="58">
        <f t="shared" si="0"/>
        <v>0</v>
      </c>
    </row>
    <row r="22" spans="1:9" ht="15">
      <c r="A22" s="125" t="s">
        <v>27</v>
      </c>
      <c r="B22" s="23" t="s">
        <v>100</v>
      </c>
      <c r="C22" s="24">
        <v>14</v>
      </c>
      <c r="D22" s="24" t="s">
        <v>0</v>
      </c>
      <c r="E22" s="28">
        <v>0</v>
      </c>
      <c r="F22" s="28">
        <f t="shared" si="1"/>
        <v>0</v>
      </c>
      <c r="G22" s="28">
        <v>0</v>
      </c>
      <c r="H22" s="25">
        <f t="shared" si="2"/>
        <v>0</v>
      </c>
      <c r="I22" s="58">
        <f t="shared" si="0"/>
        <v>0</v>
      </c>
    </row>
    <row r="23" spans="1:9" ht="15">
      <c r="A23" s="125" t="s">
        <v>29</v>
      </c>
      <c r="B23" s="23" t="s">
        <v>101</v>
      </c>
      <c r="C23" s="24">
        <v>24</v>
      </c>
      <c r="D23" s="24" t="s">
        <v>0</v>
      </c>
      <c r="E23" s="28">
        <v>0</v>
      </c>
      <c r="F23" s="28">
        <f t="shared" si="1"/>
        <v>0</v>
      </c>
      <c r="G23" s="28">
        <v>0</v>
      </c>
      <c r="H23" s="25">
        <f t="shared" si="2"/>
        <v>0</v>
      </c>
      <c r="I23" s="58">
        <f t="shared" si="0"/>
        <v>0</v>
      </c>
    </row>
    <row r="24" spans="1:9" ht="15">
      <c r="A24" s="125" t="s">
        <v>31</v>
      </c>
      <c r="B24" s="23" t="s">
        <v>102</v>
      </c>
      <c r="C24" s="24">
        <v>24</v>
      </c>
      <c r="D24" s="24" t="s">
        <v>0</v>
      </c>
      <c r="E24" s="28">
        <v>0</v>
      </c>
      <c r="F24" s="28">
        <f t="shared" si="1"/>
        <v>0</v>
      </c>
      <c r="G24" s="28">
        <v>0</v>
      </c>
      <c r="H24" s="25">
        <f t="shared" si="2"/>
        <v>0</v>
      </c>
      <c r="I24" s="58">
        <f t="shared" si="0"/>
        <v>0</v>
      </c>
    </row>
    <row r="25" spans="1:9" ht="15">
      <c r="A25" s="125" t="s">
        <v>33</v>
      </c>
      <c r="B25" s="23" t="s">
        <v>103</v>
      </c>
      <c r="C25" s="24">
        <v>43</v>
      </c>
      <c r="D25" s="24" t="s">
        <v>0</v>
      </c>
      <c r="E25" s="28">
        <v>0</v>
      </c>
      <c r="F25" s="28">
        <f t="shared" si="1"/>
        <v>0</v>
      </c>
      <c r="G25" s="28">
        <v>0</v>
      </c>
      <c r="H25" s="25">
        <f t="shared" si="2"/>
        <v>0</v>
      </c>
      <c r="I25" s="58">
        <f t="shared" si="0"/>
        <v>0</v>
      </c>
    </row>
    <row r="26" spans="1:9" ht="15">
      <c r="A26" s="125" t="s">
        <v>36</v>
      </c>
      <c r="B26" s="23" t="s">
        <v>104</v>
      </c>
      <c r="C26" s="24">
        <v>43</v>
      </c>
      <c r="D26" s="24" t="s">
        <v>0</v>
      </c>
      <c r="E26" s="28">
        <v>0</v>
      </c>
      <c r="F26" s="28">
        <f t="shared" si="1"/>
        <v>0</v>
      </c>
      <c r="G26" s="28">
        <v>0</v>
      </c>
      <c r="H26" s="25">
        <f t="shared" si="2"/>
        <v>0</v>
      </c>
      <c r="I26" s="58">
        <f t="shared" si="0"/>
        <v>0</v>
      </c>
    </row>
    <row r="27" spans="1:9" ht="15">
      <c r="A27" s="125" t="s">
        <v>38</v>
      </c>
      <c r="B27" s="23" t="s">
        <v>105</v>
      </c>
      <c r="C27" s="24">
        <v>77</v>
      </c>
      <c r="D27" s="24" t="s">
        <v>0</v>
      </c>
      <c r="E27" s="28">
        <v>0</v>
      </c>
      <c r="F27" s="28">
        <f t="shared" si="1"/>
        <v>0</v>
      </c>
      <c r="G27" s="28">
        <v>0</v>
      </c>
      <c r="H27" s="25">
        <f t="shared" si="2"/>
        <v>0</v>
      </c>
      <c r="I27" s="58">
        <f t="shared" si="0"/>
        <v>0</v>
      </c>
    </row>
    <row r="28" spans="1:9" ht="15">
      <c r="A28" s="125" t="s">
        <v>40</v>
      </c>
      <c r="B28" s="23" t="s">
        <v>111</v>
      </c>
      <c r="C28" s="24">
        <v>43</v>
      </c>
      <c r="D28" s="24" t="s">
        <v>0</v>
      </c>
      <c r="E28" s="28">
        <v>0</v>
      </c>
      <c r="F28" s="28">
        <f t="shared" si="1"/>
        <v>0</v>
      </c>
      <c r="G28" s="28">
        <v>0</v>
      </c>
      <c r="H28" s="25">
        <f t="shared" si="2"/>
        <v>0</v>
      </c>
      <c r="I28" s="58">
        <f t="shared" si="0"/>
        <v>0</v>
      </c>
    </row>
    <row r="29" spans="1:9" ht="15">
      <c r="A29" s="125" t="s">
        <v>42</v>
      </c>
      <c r="B29" s="23" t="s">
        <v>58</v>
      </c>
      <c r="C29" s="24">
        <v>1004</v>
      </c>
      <c r="D29" s="24" t="s">
        <v>1</v>
      </c>
      <c r="E29" s="28">
        <v>0</v>
      </c>
      <c r="F29" s="28">
        <f t="shared" si="1"/>
        <v>0</v>
      </c>
      <c r="G29" s="28">
        <v>0</v>
      </c>
      <c r="H29" s="25">
        <f t="shared" si="2"/>
        <v>0</v>
      </c>
      <c r="I29" s="58">
        <f t="shared" si="0"/>
        <v>0</v>
      </c>
    </row>
    <row r="30" spans="1:9" ht="15">
      <c r="A30" s="125" t="s">
        <v>44</v>
      </c>
      <c r="B30" s="23" t="s">
        <v>59</v>
      </c>
      <c r="C30" s="24">
        <v>1004</v>
      </c>
      <c r="D30" s="24" t="s">
        <v>1</v>
      </c>
      <c r="E30" s="28">
        <v>0</v>
      </c>
      <c r="F30" s="28">
        <f t="shared" si="1"/>
        <v>0</v>
      </c>
      <c r="G30" s="28">
        <v>0</v>
      </c>
      <c r="H30" s="25">
        <f t="shared" si="2"/>
        <v>0</v>
      </c>
      <c r="I30" s="58">
        <f t="shared" si="0"/>
        <v>0</v>
      </c>
    </row>
    <row r="31" spans="1:9" ht="15">
      <c r="A31" s="125" t="s">
        <v>46</v>
      </c>
      <c r="B31" s="23" t="s">
        <v>60</v>
      </c>
      <c r="C31" s="24">
        <v>1004</v>
      </c>
      <c r="D31" s="24" t="s">
        <v>1</v>
      </c>
      <c r="E31" s="28">
        <v>0</v>
      </c>
      <c r="F31" s="28">
        <f t="shared" si="1"/>
        <v>0</v>
      </c>
      <c r="G31" s="28">
        <v>0</v>
      </c>
      <c r="H31" s="25">
        <f t="shared" si="2"/>
        <v>0</v>
      </c>
      <c r="I31" s="58">
        <f t="shared" si="0"/>
        <v>0</v>
      </c>
    </row>
    <row r="32" spans="1:9" ht="15">
      <c r="A32" s="125" t="s">
        <v>61</v>
      </c>
      <c r="B32" s="23" t="s">
        <v>93</v>
      </c>
      <c r="C32" s="24">
        <v>82</v>
      </c>
      <c r="D32" s="24" t="s">
        <v>0</v>
      </c>
      <c r="E32" s="28">
        <v>0</v>
      </c>
      <c r="F32" s="28">
        <f t="shared" si="1"/>
        <v>0</v>
      </c>
      <c r="G32" s="28">
        <v>0</v>
      </c>
      <c r="H32" s="25">
        <f t="shared" si="2"/>
        <v>0</v>
      </c>
      <c r="I32" s="58">
        <f t="shared" si="0"/>
        <v>0</v>
      </c>
    </row>
    <row r="33" spans="1:9" ht="15">
      <c r="A33" s="125" t="s">
        <v>63</v>
      </c>
      <c r="B33" s="23" t="s">
        <v>92</v>
      </c>
      <c r="C33" s="24">
        <v>1004</v>
      </c>
      <c r="D33" s="24" t="s">
        <v>54</v>
      </c>
      <c r="E33" s="28">
        <v>0</v>
      </c>
      <c r="F33" s="28">
        <f t="shared" si="1"/>
        <v>0</v>
      </c>
      <c r="G33" s="28">
        <v>0</v>
      </c>
      <c r="H33" s="25">
        <f t="shared" si="2"/>
        <v>0</v>
      </c>
      <c r="I33" s="58">
        <f t="shared" si="0"/>
        <v>0</v>
      </c>
    </row>
    <row r="34" spans="1:9" ht="15">
      <c r="A34" s="125" t="s">
        <v>65</v>
      </c>
      <c r="B34" s="23" t="s">
        <v>94</v>
      </c>
      <c r="C34" s="24">
        <v>1004</v>
      </c>
      <c r="D34" s="24" t="s">
        <v>54</v>
      </c>
      <c r="E34" s="28">
        <v>0</v>
      </c>
      <c r="F34" s="28">
        <f t="shared" si="1"/>
        <v>0</v>
      </c>
      <c r="G34" s="28">
        <v>0</v>
      </c>
      <c r="H34" s="25">
        <f t="shared" si="2"/>
        <v>0</v>
      </c>
      <c r="I34" s="58">
        <f t="shared" si="0"/>
        <v>0</v>
      </c>
    </row>
    <row r="35" spans="1:9" ht="15">
      <c r="A35" s="125" t="s">
        <v>66</v>
      </c>
      <c r="B35" s="23" t="s">
        <v>95</v>
      </c>
      <c r="C35" s="24">
        <v>1004</v>
      </c>
      <c r="D35" s="24" t="s">
        <v>54</v>
      </c>
      <c r="E35" s="28">
        <v>0</v>
      </c>
      <c r="F35" s="28">
        <f t="shared" si="1"/>
        <v>0</v>
      </c>
      <c r="G35" s="28">
        <v>0</v>
      </c>
      <c r="H35" s="25">
        <f t="shared" si="2"/>
        <v>0</v>
      </c>
      <c r="I35" s="58">
        <f t="shared" si="0"/>
        <v>0</v>
      </c>
    </row>
    <row r="36" spans="1:9" ht="15">
      <c r="A36" s="125" t="s">
        <v>67</v>
      </c>
      <c r="B36" s="23" t="s">
        <v>62</v>
      </c>
      <c r="C36" s="24">
        <v>1</v>
      </c>
      <c r="D36" s="24" t="s">
        <v>35</v>
      </c>
      <c r="E36" s="28">
        <v>0</v>
      </c>
      <c r="F36" s="28">
        <f t="shared" si="1"/>
        <v>0</v>
      </c>
      <c r="G36" s="28">
        <v>0</v>
      </c>
      <c r="H36" s="25">
        <f t="shared" si="2"/>
        <v>0</v>
      </c>
      <c r="I36" s="58">
        <f t="shared" si="0"/>
        <v>0</v>
      </c>
    </row>
    <row r="37" spans="1:9" ht="15">
      <c r="A37" s="125" t="s">
        <v>68</v>
      </c>
      <c r="B37" s="23" t="s">
        <v>64</v>
      </c>
      <c r="C37" s="24">
        <v>15</v>
      </c>
      <c r="D37" s="24" t="s">
        <v>0</v>
      </c>
      <c r="E37" s="28">
        <v>0</v>
      </c>
      <c r="F37" s="28">
        <f t="shared" si="1"/>
        <v>0</v>
      </c>
      <c r="G37" s="28">
        <v>0</v>
      </c>
      <c r="H37" s="25">
        <f t="shared" si="2"/>
        <v>0</v>
      </c>
      <c r="I37" s="58">
        <f t="shared" si="0"/>
        <v>0</v>
      </c>
    </row>
    <row r="38" spans="1:9" ht="19.5" thickBot="1">
      <c r="A38" s="19"/>
      <c r="B38" s="177" t="s">
        <v>96</v>
      </c>
      <c r="C38" s="178"/>
      <c r="D38" s="178"/>
      <c r="E38" s="178"/>
      <c r="F38" s="178"/>
      <c r="G38" s="179"/>
      <c r="H38" s="46"/>
      <c r="I38" s="76">
        <f>SUM(I9:I37)</f>
        <v>0</v>
      </c>
    </row>
    <row r="39" spans="1:9" ht="15.75" thickBot="1">
      <c r="A39" s="180"/>
      <c r="B39" s="181"/>
      <c r="C39" s="182"/>
      <c r="D39" s="182"/>
      <c r="E39" s="182"/>
      <c r="F39" s="182"/>
      <c r="G39" s="182"/>
      <c r="H39" s="182"/>
      <c r="I39" s="183"/>
    </row>
    <row r="40" spans="1:9" ht="22.5">
      <c r="A40" s="8" t="s">
        <v>7</v>
      </c>
      <c r="B40" s="9" t="s">
        <v>8</v>
      </c>
      <c r="C40" s="10" t="s">
        <v>9</v>
      </c>
      <c r="D40" s="10" t="s">
        <v>10</v>
      </c>
      <c r="E40" s="122" t="s">
        <v>205</v>
      </c>
      <c r="F40" s="122" t="s">
        <v>187</v>
      </c>
      <c r="G40" s="122" t="s">
        <v>206</v>
      </c>
      <c r="H40" s="123" t="s">
        <v>190</v>
      </c>
      <c r="I40" s="75" t="s">
        <v>52</v>
      </c>
    </row>
    <row r="41" spans="1:9" ht="18.75">
      <c r="A41" s="188" t="s">
        <v>152</v>
      </c>
      <c r="B41" s="189"/>
      <c r="C41" s="190"/>
      <c r="D41" s="190"/>
      <c r="E41" s="190"/>
      <c r="F41" s="190"/>
      <c r="G41" s="190"/>
      <c r="H41" s="190"/>
      <c r="I41" s="191"/>
    </row>
    <row r="42" spans="1:9" ht="15">
      <c r="A42" s="16" t="s">
        <v>69</v>
      </c>
      <c r="B42" s="11" t="s">
        <v>150</v>
      </c>
      <c r="C42" s="12">
        <v>1</v>
      </c>
      <c r="D42" s="12" t="s">
        <v>0</v>
      </c>
      <c r="E42" s="28">
        <v>0</v>
      </c>
      <c r="F42" s="28">
        <f>SUM(C42*E42)</f>
        <v>0</v>
      </c>
      <c r="G42" s="28">
        <v>0</v>
      </c>
      <c r="H42" s="25">
        <f>SUM(C42*G42)</f>
        <v>0</v>
      </c>
      <c r="I42" s="57">
        <f t="shared" si="0"/>
        <v>0</v>
      </c>
    </row>
    <row r="43" spans="1:9" ht="30" customHeight="1">
      <c r="A43" s="16" t="s">
        <v>70</v>
      </c>
      <c r="B43" s="80" t="s">
        <v>107</v>
      </c>
      <c r="C43" s="24">
        <v>1</v>
      </c>
      <c r="D43" s="24" t="s">
        <v>0</v>
      </c>
      <c r="E43" s="28">
        <v>0</v>
      </c>
      <c r="F43" s="28">
        <f aca="true" t="shared" si="3" ref="F43:F57">SUM(C43*E43)</f>
        <v>0</v>
      </c>
      <c r="G43" s="28">
        <v>0</v>
      </c>
      <c r="H43" s="25">
        <f aca="true" t="shared" si="4" ref="H43:H57">SUM(C43*G43)</f>
        <v>0</v>
      </c>
      <c r="I43" s="58">
        <f t="shared" si="0"/>
        <v>0</v>
      </c>
    </row>
    <row r="44" spans="1:9" ht="15">
      <c r="A44" s="16" t="s">
        <v>71</v>
      </c>
      <c r="B44" s="23" t="s">
        <v>85</v>
      </c>
      <c r="C44" s="24">
        <v>1</v>
      </c>
      <c r="D44" s="24" t="s">
        <v>0</v>
      </c>
      <c r="E44" s="28">
        <v>0</v>
      </c>
      <c r="F44" s="28">
        <f t="shared" si="3"/>
        <v>0</v>
      </c>
      <c r="G44" s="28">
        <v>0</v>
      </c>
      <c r="H44" s="25">
        <f t="shared" si="4"/>
        <v>0</v>
      </c>
      <c r="I44" s="58">
        <f t="shared" si="0"/>
        <v>0</v>
      </c>
    </row>
    <row r="45" spans="1:9" ht="15">
      <c r="A45" s="16" t="s">
        <v>72</v>
      </c>
      <c r="B45" s="23" t="s">
        <v>108</v>
      </c>
      <c r="C45" s="24">
        <v>1</v>
      </c>
      <c r="D45" s="24" t="s">
        <v>0</v>
      </c>
      <c r="E45" s="28">
        <v>0</v>
      </c>
      <c r="F45" s="28">
        <f t="shared" si="3"/>
        <v>0</v>
      </c>
      <c r="G45" s="28">
        <v>0</v>
      </c>
      <c r="H45" s="25">
        <f t="shared" si="4"/>
        <v>0</v>
      </c>
      <c r="I45" s="58">
        <f t="shared" si="0"/>
        <v>0</v>
      </c>
    </row>
    <row r="46" spans="1:9" ht="15">
      <c r="A46" s="16" t="s">
        <v>73</v>
      </c>
      <c r="B46" s="23" t="s">
        <v>153</v>
      </c>
      <c r="C46" s="24">
        <v>1</v>
      </c>
      <c r="D46" s="24" t="s">
        <v>0</v>
      </c>
      <c r="E46" s="28">
        <v>0</v>
      </c>
      <c r="F46" s="28">
        <f t="shared" si="3"/>
        <v>0</v>
      </c>
      <c r="G46" s="28">
        <v>0</v>
      </c>
      <c r="H46" s="25">
        <f t="shared" si="4"/>
        <v>0</v>
      </c>
      <c r="I46" s="58">
        <f t="shared" si="0"/>
        <v>0</v>
      </c>
    </row>
    <row r="47" spans="1:9" ht="15">
      <c r="A47" s="16" t="s">
        <v>74</v>
      </c>
      <c r="B47" s="23" t="s">
        <v>121</v>
      </c>
      <c r="C47" s="24">
        <v>1</v>
      </c>
      <c r="D47" s="24" t="s">
        <v>0</v>
      </c>
      <c r="E47" s="28">
        <v>0</v>
      </c>
      <c r="F47" s="28">
        <f t="shared" si="3"/>
        <v>0</v>
      </c>
      <c r="G47" s="28">
        <v>0</v>
      </c>
      <c r="H47" s="25">
        <f t="shared" si="4"/>
        <v>0</v>
      </c>
      <c r="I47" s="58">
        <f t="shared" si="0"/>
        <v>0</v>
      </c>
    </row>
    <row r="48" spans="1:9" ht="15">
      <c r="A48" s="16" t="s">
        <v>75</v>
      </c>
      <c r="B48" s="23" t="s">
        <v>53</v>
      </c>
      <c r="C48" s="24">
        <v>1</v>
      </c>
      <c r="D48" s="24" t="s">
        <v>0</v>
      </c>
      <c r="E48" s="28">
        <v>0</v>
      </c>
      <c r="F48" s="28">
        <f t="shared" si="3"/>
        <v>0</v>
      </c>
      <c r="G48" s="28">
        <v>0</v>
      </c>
      <c r="H48" s="25">
        <f t="shared" si="4"/>
        <v>0</v>
      </c>
      <c r="I48" s="58">
        <f t="shared" si="0"/>
        <v>0</v>
      </c>
    </row>
    <row r="49" spans="1:9" ht="15">
      <c r="A49" s="16" t="s">
        <v>76</v>
      </c>
      <c r="B49" s="23" t="s">
        <v>55</v>
      </c>
      <c r="C49" s="24">
        <v>2</v>
      </c>
      <c r="D49" s="24" t="s">
        <v>1</v>
      </c>
      <c r="E49" s="28">
        <v>0</v>
      </c>
      <c r="F49" s="28">
        <f t="shared" si="3"/>
        <v>0</v>
      </c>
      <c r="G49" s="28">
        <v>0</v>
      </c>
      <c r="H49" s="25">
        <f t="shared" si="4"/>
        <v>0</v>
      </c>
      <c r="I49" s="58">
        <f t="shared" si="0"/>
        <v>0</v>
      </c>
    </row>
    <row r="50" spans="1:9" ht="15">
      <c r="A50" s="16" t="s">
        <v>114</v>
      </c>
      <c r="B50" s="23" t="s">
        <v>56</v>
      </c>
      <c r="C50" s="24">
        <v>2</v>
      </c>
      <c r="D50" s="24" t="s">
        <v>1</v>
      </c>
      <c r="E50" s="28">
        <v>0</v>
      </c>
      <c r="F50" s="28">
        <f t="shared" si="3"/>
        <v>0</v>
      </c>
      <c r="G50" s="28">
        <v>0</v>
      </c>
      <c r="H50" s="25">
        <f t="shared" si="4"/>
        <v>0</v>
      </c>
      <c r="I50" s="58">
        <f t="shared" si="0"/>
        <v>0</v>
      </c>
    </row>
    <row r="51" spans="1:9" ht="15">
      <c r="A51" s="16" t="s">
        <v>115</v>
      </c>
      <c r="B51" s="23" t="s">
        <v>57</v>
      </c>
      <c r="C51" s="24">
        <v>2</v>
      </c>
      <c r="D51" s="24" t="s">
        <v>1</v>
      </c>
      <c r="E51" s="28">
        <v>0</v>
      </c>
      <c r="F51" s="28">
        <f t="shared" si="3"/>
        <v>0</v>
      </c>
      <c r="G51" s="28">
        <v>0</v>
      </c>
      <c r="H51" s="25">
        <f t="shared" si="4"/>
        <v>0</v>
      </c>
      <c r="I51" s="58">
        <f t="shared" si="0"/>
        <v>0</v>
      </c>
    </row>
    <row r="52" spans="1:9" ht="15">
      <c r="A52" s="16" t="s">
        <v>116</v>
      </c>
      <c r="B52" s="23" t="s">
        <v>112</v>
      </c>
      <c r="C52" s="24">
        <v>2</v>
      </c>
      <c r="D52" s="24" t="s">
        <v>0</v>
      </c>
      <c r="E52" s="28">
        <v>0</v>
      </c>
      <c r="F52" s="28">
        <f t="shared" si="3"/>
        <v>0</v>
      </c>
      <c r="G52" s="28">
        <v>0</v>
      </c>
      <c r="H52" s="25">
        <f t="shared" si="4"/>
        <v>0</v>
      </c>
      <c r="I52" s="58">
        <f t="shared" si="0"/>
        <v>0</v>
      </c>
    </row>
    <row r="53" spans="1:9" ht="15">
      <c r="A53" s="16" t="s">
        <v>117</v>
      </c>
      <c r="B53" s="23" t="s">
        <v>113</v>
      </c>
      <c r="C53" s="24">
        <v>2</v>
      </c>
      <c r="D53" s="24" t="s">
        <v>0</v>
      </c>
      <c r="E53" s="28">
        <v>0</v>
      </c>
      <c r="F53" s="28">
        <f t="shared" si="3"/>
        <v>0</v>
      </c>
      <c r="G53" s="28">
        <v>0</v>
      </c>
      <c r="H53" s="25">
        <f t="shared" si="4"/>
        <v>0</v>
      </c>
      <c r="I53" s="58">
        <f t="shared" si="0"/>
        <v>0</v>
      </c>
    </row>
    <row r="54" spans="1:9" ht="15">
      <c r="A54" s="16" t="s">
        <v>118</v>
      </c>
      <c r="B54" s="23" t="s">
        <v>105</v>
      </c>
      <c r="C54" s="24">
        <v>2</v>
      </c>
      <c r="D54" s="24" t="s">
        <v>0</v>
      </c>
      <c r="E54" s="28">
        <v>0</v>
      </c>
      <c r="F54" s="28">
        <f t="shared" si="3"/>
        <v>0</v>
      </c>
      <c r="G54" s="28">
        <v>0</v>
      </c>
      <c r="H54" s="25">
        <f t="shared" si="4"/>
        <v>0</v>
      </c>
      <c r="I54" s="58">
        <f t="shared" si="0"/>
        <v>0</v>
      </c>
    </row>
    <row r="55" spans="1:9" ht="15">
      <c r="A55" s="16" t="s">
        <v>119</v>
      </c>
      <c r="B55" s="23" t="s">
        <v>111</v>
      </c>
      <c r="C55" s="24">
        <v>2</v>
      </c>
      <c r="D55" s="24" t="s">
        <v>0</v>
      </c>
      <c r="E55" s="28">
        <v>0</v>
      </c>
      <c r="F55" s="28">
        <f t="shared" si="3"/>
        <v>0</v>
      </c>
      <c r="G55" s="28">
        <v>0</v>
      </c>
      <c r="H55" s="25">
        <f t="shared" si="4"/>
        <v>0</v>
      </c>
      <c r="I55" s="58">
        <f t="shared" si="0"/>
        <v>0</v>
      </c>
    </row>
    <row r="56" spans="1:9" ht="15">
      <c r="A56" s="16" t="s">
        <v>120</v>
      </c>
      <c r="B56" s="23" t="s">
        <v>62</v>
      </c>
      <c r="C56" s="24">
        <v>1</v>
      </c>
      <c r="D56" s="24" t="s">
        <v>35</v>
      </c>
      <c r="E56" s="28">
        <v>0</v>
      </c>
      <c r="F56" s="28">
        <f t="shared" si="3"/>
        <v>0</v>
      </c>
      <c r="G56" s="28">
        <v>0</v>
      </c>
      <c r="H56" s="25">
        <f t="shared" si="4"/>
        <v>0</v>
      </c>
      <c r="I56" s="58">
        <f t="shared" si="0"/>
        <v>0</v>
      </c>
    </row>
    <row r="57" spans="1:9" ht="15">
      <c r="A57" s="16" t="s">
        <v>125</v>
      </c>
      <c r="B57" s="23" t="s">
        <v>64</v>
      </c>
      <c r="C57" s="24">
        <v>30</v>
      </c>
      <c r="D57" s="24" t="s">
        <v>0</v>
      </c>
      <c r="E57" s="28">
        <v>0</v>
      </c>
      <c r="F57" s="28">
        <f t="shared" si="3"/>
        <v>0</v>
      </c>
      <c r="G57" s="28">
        <v>0</v>
      </c>
      <c r="H57" s="25">
        <f t="shared" si="4"/>
        <v>0</v>
      </c>
      <c r="I57" s="58">
        <f t="shared" si="0"/>
        <v>0</v>
      </c>
    </row>
    <row r="58" spans="1:9" ht="19.5" thickBot="1">
      <c r="A58" s="20"/>
      <c r="B58" s="184" t="s">
        <v>106</v>
      </c>
      <c r="C58" s="185"/>
      <c r="D58" s="185"/>
      <c r="E58" s="185"/>
      <c r="F58" s="185"/>
      <c r="G58" s="186"/>
      <c r="H58" s="47"/>
      <c r="I58" s="77">
        <f>SUM(I42:I57)</f>
        <v>0</v>
      </c>
    </row>
    <row r="59" spans="1:9" ht="15.75" thickBot="1">
      <c r="A59" s="187"/>
      <c r="B59" s="173"/>
      <c r="C59" s="173"/>
      <c r="D59" s="173"/>
      <c r="E59" s="173"/>
      <c r="F59" s="173"/>
      <c r="G59" s="173"/>
      <c r="H59" s="173"/>
      <c r="I59" s="174"/>
    </row>
    <row r="60" spans="1:9" ht="22.5">
      <c r="A60" s="8" t="s">
        <v>7</v>
      </c>
      <c r="B60" s="9" t="s">
        <v>8</v>
      </c>
      <c r="C60" s="10" t="s">
        <v>9</v>
      </c>
      <c r="D60" s="10" t="s">
        <v>10</v>
      </c>
      <c r="E60" s="122" t="s">
        <v>205</v>
      </c>
      <c r="F60" s="122" t="s">
        <v>187</v>
      </c>
      <c r="G60" s="122" t="s">
        <v>206</v>
      </c>
      <c r="H60" s="123" t="s">
        <v>190</v>
      </c>
      <c r="I60" s="75" t="s">
        <v>52</v>
      </c>
    </row>
    <row r="61" spans="1:9" ht="18.75">
      <c r="A61" s="192" t="s">
        <v>110</v>
      </c>
      <c r="B61" s="193"/>
      <c r="C61" s="194"/>
      <c r="D61" s="194"/>
      <c r="E61" s="194"/>
      <c r="F61" s="194"/>
      <c r="G61" s="194"/>
      <c r="H61" s="194"/>
      <c r="I61" s="195"/>
    </row>
    <row r="62" spans="1:9" ht="15">
      <c r="A62" s="16" t="s">
        <v>129</v>
      </c>
      <c r="B62" s="11" t="s">
        <v>149</v>
      </c>
      <c r="C62" s="12">
        <v>1</v>
      </c>
      <c r="D62" s="12" t="s">
        <v>0</v>
      </c>
      <c r="E62" s="28">
        <v>0</v>
      </c>
      <c r="F62" s="28">
        <f>SUM(C62*E62)</f>
        <v>0</v>
      </c>
      <c r="G62" s="28">
        <v>0</v>
      </c>
      <c r="H62" s="25">
        <f>SUM(C62*G62)</f>
        <v>0</v>
      </c>
      <c r="I62" s="57">
        <f aca="true" t="shared" si="5" ref="I62:I72">(E62+G62)*C62</f>
        <v>0</v>
      </c>
    </row>
    <row r="63" spans="1:9" ht="30" customHeight="1">
      <c r="A63" s="16" t="s">
        <v>130</v>
      </c>
      <c r="B63" s="80" t="s">
        <v>122</v>
      </c>
      <c r="C63" s="24">
        <v>1</v>
      </c>
      <c r="D63" s="24" t="s">
        <v>0</v>
      </c>
      <c r="E63" s="28">
        <v>0</v>
      </c>
      <c r="F63" s="28">
        <f aca="true" t="shared" si="6" ref="F63:F72">SUM(C63*E63)</f>
        <v>0</v>
      </c>
      <c r="G63" s="28">
        <v>0</v>
      </c>
      <c r="H63" s="25">
        <f aca="true" t="shared" si="7" ref="H63:H72">SUM(C63*G63)</f>
        <v>0</v>
      </c>
      <c r="I63" s="58">
        <f t="shared" si="5"/>
        <v>0</v>
      </c>
    </row>
    <row r="64" spans="1:9" ht="15">
      <c r="A64" s="16" t="s">
        <v>128</v>
      </c>
      <c r="B64" s="23" t="s">
        <v>85</v>
      </c>
      <c r="C64" s="24">
        <v>1</v>
      </c>
      <c r="D64" s="24" t="s">
        <v>0</v>
      </c>
      <c r="E64" s="28">
        <v>0</v>
      </c>
      <c r="F64" s="28">
        <f t="shared" si="6"/>
        <v>0</v>
      </c>
      <c r="G64" s="28">
        <v>0</v>
      </c>
      <c r="H64" s="25">
        <f t="shared" si="7"/>
        <v>0</v>
      </c>
      <c r="I64" s="58">
        <f t="shared" si="5"/>
        <v>0</v>
      </c>
    </row>
    <row r="65" spans="1:9" ht="15">
      <c r="A65" s="16" t="s">
        <v>127</v>
      </c>
      <c r="B65" s="23" t="s">
        <v>123</v>
      </c>
      <c r="C65" s="24">
        <v>1</v>
      </c>
      <c r="D65" s="24" t="s">
        <v>0</v>
      </c>
      <c r="E65" s="28">
        <v>0</v>
      </c>
      <c r="F65" s="28">
        <f t="shared" si="6"/>
        <v>0</v>
      </c>
      <c r="G65" s="28">
        <v>0</v>
      </c>
      <c r="H65" s="25">
        <f t="shared" si="7"/>
        <v>0</v>
      </c>
      <c r="I65" s="58">
        <f t="shared" si="5"/>
        <v>0</v>
      </c>
    </row>
    <row r="66" spans="1:9" ht="15">
      <c r="A66" s="16" t="s">
        <v>131</v>
      </c>
      <c r="B66" s="23" t="s">
        <v>124</v>
      </c>
      <c r="C66" s="24">
        <v>1</v>
      </c>
      <c r="D66" s="24" t="s">
        <v>0</v>
      </c>
      <c r="E66" s="28">
        <v>0</v>
      </c>
      <c r="F66" s="28">
        <f t="shared" si="6"/>
        <v>0</v>
      </c>
      <c r="G66" s="28">
        <v>0</v>
      </c>
      <c r="H66" s="25">
        <f t="shared" si="7"/>
        <v>0</v>
      </c>
      <c r="I66" s="58">
        <f t="shared" si="5"/>
        <v>0</v>
      </c>
    </row>
    <row r="67" spans="1:9" ht="15">
      <c r="A67" s="16" t="s">
        <v>132</v>
      </c>
      <c r="B67" s="23" t="s">
        <v>53</v>
      </c>
      <c r="C67" s="24">
        <v>1</v>
      </c>
      <c r="D67" s="24" t="s">
        <v>0</v>
      </c>
      <c r="E67" s="28">
        <v>0</v>
      </c>
      <c r="F67" s="28">
        <f t="shared" si="6"/>
        <v>0</v>
      </c>
      <c r="G67" s="28">
        <v>0</v>
      </c>
      <c r="H67" s="25">
        <f t="shared" si="7"/>
        <v>0</v>
      </c>
      <c r="I67" s="58">
        <f t="shared" si="5"/>
        <v>0</v>
      </c>
    </row>
    <row r="68" spans="1:9" ht="15">
      <c r="A68" s="16" t="s">
        <v>133</v>
      </c>
      <c r="B68" s="23" t="s">
        <v>55</v>
      </c>
      <c r="C68" s="24">
        <v>2</v>
      </c>
      <c r="D68" s="24" t="s">
        <v>1</v>
      </c>
      <c r="E68" s="28">
        <v>0</v>
      </c>
      <c r="F68" s="28">
        <f t="shared" si="6"/>
        <v>0</v>
      </c>
      <c r="G68" s="28">
        <v>0</v>
      </c>
      <c r="H68" s="25">
        <f t="shared" si="7"/>
        <v>0</v>
      </c>
      <c r="I68" s="58">
        <f t="shared" si="5"/>
        <v>0</v>
      </c>
    </row>
    <row r="69" spans="1:9" ht="15">
      <c r="A69" s="16" t="s">
        <v>134</v>
      </c>
      <c r="B69" s="23" t="s">
        <v>56</v>
      </c>
      <c r="C69" s="24">
        <v>2</v>
      </c>
      <c r="D69" s="24" t="s">
        <v>1</v>
      </c>
      <c r="E69" s="28">
        <v>0</v>
      </c>
      <c r="F69" s="28">
        <f t="shared" si="6"/>
        <v>0</v>
      </c>
      <c r="G69" s="28">
        <v>0</v>
      </c>
      <c r="H69" s="25">
        <f t="shared" si="7"/>
        <v>0</v>
      </c>
      <c r="I69" s="58">
        <f t="shared" si="5"/>
        <v>0</v>
      </c>
    </row>
    <row r="70" spans="1:9" ht="15">
      <c r="A70" s="16" t="s">
        <v>135</v>
      </c>
      <c r="B70" s="23" t="s">
        <v>57</v>
      </c>
      <c r="C70" s="24">
        <v>2</v>
      </c>
      <c r="D70" s="24" t="s">
        <v>1</v>
      </c>
      <c r="E70" s="28">
        <v>0</v>
      </c>
      <c r="F70" s="28">
        <f t="shared" si="6"/>
        <v>0</v>
      </c>
      <c r="G70" s="28">
        <v>0</v>
      </c>
      <c r="H70" s="25">
        <f t="shared" si="7"/>
        <v>0</v>
      </c>
      <c r="I70" s="58">
        <f t="shared" si="5"/>
        <v>0</v>
      </c>
    </row>
    <row r="71" spans="1:9" ht="15">
      <c r="A71" s="16" t="s">
        <v>136</v>
      </c>
      <c r="B71" s="23" t="s">
        <v>62</v>
      </c>
      <c r="C71" s="24">
        <v>1</v>
      </c>
      <c r="D71" s="24" t="s">
        <v>35</v>
      </c>
      <c r="E71" s="28">
        <v>0</v>
      </c>
      <c r="F71" s="28">
        <f t="shared" si="6"/>
        <v>0</v>
      </c>
      <c r="G71" s="28">
        <v>0</v>
      </c>
      <c r="H71" s="25">
        <f t="shared" si="7"/>
        <v>0</v>
      </c>
      <c r="I71" s="58">
        <f t="shared" si="5"/>
        <v>0</v>
      </c>
    </row>
    <row r="72" spans="1:9" ht="15">
      <c r="A72" s="16" t="s">
        <v>137</v>
      </c>
      <c r="B72" s="23" t="s">
        <v>64</v>
      </c>
      <c r="C72" s="24">
        <v>18</v>
      </c>
      <c r="D72" s="24" t="s">
        <v>0</v>
      </c>
      <c r="E72" s="28">
        <v>0</v>
      </c>
      <c r="F72" s="28">
        <f t="shared" si="6"/>
        <v>0</v>
      </c>
      <c r="G72" s="28">
        <v>0</v>
      </c>
      <c r="H72" s="25">
        <f t="shared" si="7"/>
        <v>0</v>
      </c>
      <c r="I72" s="58">
        <f t="shared" si="5"/>
        <v>0</v>
      </c>
    </row>
    <row r="73" spans="1:9" ht="19.5" thickBot="1">
      <c r="A73" s="21"/>
      <c r="B73" s="169" t="s">
        <v>126</v>
      </c>
      <c r="C73" s="170"/>
      <c r="D73" s="170"/>
      <c r="E73" s="170"/>
      <c r="F73" s="170"/>
      <c r="G73" s="171"/>
      <c r="H73" s="44"/>
      <c r="I73" s="78">
        <f>SUM(I62:I72)</f>
        <v>0</v>
      </c>
    </row>
    <row r="74" spans="1:9" ht="15.75" thickBot="1">
      <c r="A74" s="172"/>
      <c r="B74" s="173"/>
      <c r="C74" s="173"/>
      <c r="D74" s="173"/>
      <c r="E74" s="173"/>
      <c r="F74" s="173"/>
      <c r="G74" s="173"/>
      <c r="H74" s="173"/>
      <c r="I74" s="174"/>
    </row>
    <row r="75" spans="1:9" ht="15">
      <c r="A75" s="196" t="s">
        <v>77</v>
      </c>
      <c r="B75" s="197"/>
      <c r="C75" s="197"/>
      <c r="D75" s="197"/>
      <c r="E75" s="197"/>
      <c r="F75" s="197"/>
      <c r="G75" s="197"/>
      <c r="H75" s="197"/>
      <c r="I75" s="198"/>
    </row>
    <row r="76" spans="1:9" ht="15">
      <c r="A76" s="22" t="s">
        <v>138</v>
      </c>
      <c r="B76" s="23" t="s">
        <v>78</v>
      </c>
      <c r="C76" s="24">
        <v>20</v>
      </c>
      <c r="D76" s="24" t="s">
        <v>2</v>
      </c>
      <c r="E76" s="28"/>
      <c r="F76" s="28"/>
      <c r="G76" s="28">
        <v>0</v>
      </c>
      <c r="H76" s="25"/>
      <c r="I76" s="58">
        <f t="shared" si="0"/>
        <v>0</v>
      </c>
    </row>
    <row r="77" spans="1:9" ht="15">
      <c r="A77" s="22" t="s">
        <v>139</v>
      </c>
      <c r="B77" s="23" t="s">
        <v>34</v>
      </c>
      <c r="C77" s="24">
        <v>1</v>
      </c>
      <c r="D77" s="24" t="s">
        <v>35</v>
      </c>
      <c r="E77" s="28"/>
      <c r="F77" s="28"/>
      <c r="G77" s="28">
        <v>0</v>
      </c>
      <c r="H77" s="25"/>
      <c r="I77" s="58">
        <f t="shared" si="0"/>
        <v>0</v>
      </c>
    </row>
    <row r="78" spans="1:9" ht="15">
      <c r="A78" s="22" t="s">
        <v>140</v>
      </c>
      <c r="B78" s="23" t="s">
        <v>37</v>
      </c>
      <c r="C78" s="24">
        <v>1</v>
      </c>
      <c r="D78" s="24" t="s">
        <v>35</v>
      </c>
      <c r="E78" s="28"/>
      <c r="F78" s="28"/>
      <c r="G78" s="28">
        <v>0</v>
      </c>
      <c r="H78" s="25"/>
      <c r="I78" s="58">
        <f t="shared" si="0"/>
        <v>0</v>
      </c>
    </row>
    <row r="79" spans="1:9" ht="15">
      <c r="A79" s="22" t="s">
        <v>141</v>
      </c>
      <c r="B79" s="23" t="s">
        <v>79</v>
      </c>
      <c r="C79" s="24">
        <v>20</v>
      </c>
      <c r="D79" s="24" t="s">
        <v>2</v>
      </c>
      <c r="E79" s="28"/>
      <c r="F79" s="28"/>
      <c r="G79" s="28">
        <v>0</v>
      </c>
      <c r="H79" s="25"/>
      <c r="I79" s="58">
        <f t="shared" si="0"/>
        <v>0</v>
      </c>
    </row>
    <row r="80" spans="1:9" ht="15">
      <c r="A80" s="22" t="s">
        <v>142</v>
      </c>
      <c r="B80" s="23" t="s">
        <v>80</v>
      </c>
      <c r="C80" s="24">
        <v>1</v>
      </c>
      <c r="D80" s="24" t="s">
        <v>35</v>
      </c>
      <c r="E80" s="28"/>
      <c r="F80" s="28"/>
      <c r="G80" s="28">
        <v>0</v>
      </c>
      <c r="H80" s="25"/>
      <c r="I80" s="58">
        <f t="shared" si="0"/>
        <v>0</v>
      </c>
    </row>
    <row r="81" spans="1:9" ht="15">
      <c r="A81" s="22" t="s">
        <v>143</v>
      </c>
      <c r="B81" s="23" t="s">
        <v>148</v>
      </c>
      <c r="C81" s="24">
        <v>3</v>
      </c>
      <c r="D81" s="24" t="s">
        <v>0</v>
      </c>
      <c r="E81" s="28"/>
      <c r="F81" s="28"/>
      <c r="G81" s="28">
        <v>0</v>
      </c>
      <c r="H81" s="25"/>
      <c r="I81" s="58">
        <f t="shared" si="0"/>
        <v>0</v>
      </c>
    </row>
    <row r="82" spans="1:9" ht="30" customHeight="1">
      <c r="A82" s="22" t="s">
        <v>145</v>
      </c>
      <c r="B82" s="13" t="s">
        <v>81</v>
      </c>
      <c r="C82" s="12">
        <v>1</v>
      </c>
      <c r="D82" s="12" t="s">
        <v>0</v>
      </c>
      <c r="E82" s="28"/>
      <c r="F82" s="28"/>
      <c r="G82" s="28">
        <v>0</v>
      </c>
      <c r="H82" s="25"/>
      <c r="I82" s="58">
        <f t="shared" si="0"/>
        <v>0</v>
      </c>
    </row>
    <row r="83" spans="1:9" ht="15" customHeight="1" thickBot="1">
      <c r="A83" s="14"/>
      <c r="B83" s="175" t="s">
        <v>82</v>
      </c>
      <c r="C83" s="176"/>
      <c r="D83" s="176"/>
      <c r="E83" s="176"/>
      <c r="F83" s="176"/>
      <c r="G83" s="176"/>
      <c r="H83" s="124"/>
      <c r="I83" s="79">
        <f>SUM(I76:I82)</f>
        <v>0</v>
      </c>
    </row>
    <row r="84" spans="1:9" ht="15.75" thickBot="1">
      <c r="A84" s="72"/>
      <c r="B84" s="72"/>
      <c r="C84" s="73"/>
      <c r="D84" s="73"/>
      <c r="E84" s="74"/>
      <c r="F84" s="74"/>
      <c r="G84" s="74"/>
      <c r="H84" s="74"/>
      <c r="I84" s="74"/>
    </row>
    <row r="85" spans="1:9" ht="15">
      <c r="A85" s="72"/>
      <c r="B85" s="64" t="s">
        <v>48</v>
      </c>
      <c r="C85" s="65"/>
      <c r="D85" s="65"/>
      <c r="E85" s="66"/>
      <c r="F85" s="66"/>
      <c r="G85" s="15" t="s">
        <v>50</v>
      </c>
      <c r="H85" s="15"/>
      <c r="I85" s="67">
        <f>SUM(I38+I58+I73+I83)</f>
        <v>0</v>
      </c>
    </row>
    <row r="86" spans="1:9" ht="15">
      <c r="A86" s="72"/>
      <c r="B86" s="48" t="s">
        <v>49</v>
      </c>
      <c r="C86" s="45"/>
      <c r="D86" s="45"/>
      <c r="E86" s="51"/>
      <c r="F86" s="51"/>
      <c r="G86" s="5" t="s">
        <v>50</v>
      </c>
      <c r="H86" s="5"/>
      <c r="I86" s="52">
        <f>SUM(I85*21%)</f>
        <v>0</v>
      </c>
    </row>
    <row r="87" spans="1:9" ht="15.75" thickBot="1">
      <c r="A87" s="72"/>
      <c r="B87" s="68" t="s">
        <v>51</v>
      </c>
      <c r="C87" s="69"/>
      <c r="D87" s="69"/>
      <c r="E87" s="70"/>
      <c r="F87" s="70"/>
      <c r="G87" s="6" t="s">
        <v>50</v>
      </c>
      <c r="H87" s="6"/>
      <c r="I87" s="71">
        <f>SUM(I85:I86)</f>
        <v>0</v>
      </c>
    </row>
    <row r="88" ht="15">
      <c r="B88" s="7"/>
    </row>
    <row r="89" spans="2:9" ht="15">
      <c r="B89" s="33"/>
      <c r="C89" s="31"/>
      <c r="D89" s="31"/>
      <c r="E89" s="32"/>
      <c r="F89" s="32"/>
      <c r="G89" s="32"/>
      <c r="H89" s="32"/>
      <c r="I89" s="32"/>
    </row>
  </sheetData>
  <mergeCells count="16">
    <mergeCell ref="B73:G73"/>
    <mergeCell ref="A74:I74"/>
    <mergeCell ref="B83:G83"/>
    <mergeCell ref="B38:G38"/>
    <mergeCell ref="A39:I39"/>
    <mergeCell ref="B58:G58"/>
    <mergeCell ref="A59:I59"/>
    <mergeCell ref="A41:I41"/>
    <mergeCell ref="A61:I61"/>
    <mergeCell ref="A75:I75"/>
    <mergeCell ref="A8:I8"/>
    <mergeCell ref="A1:I1"/>
    <mergeCell ref="B2:I2"/>
    <mergeCell ref="B3:I3"/>
    <mergeCell ref="B4:I4"/>
    <mergeCell ref="B5:I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Header>&amp;R&amp;10SNÍŽENÍ ENERGETICKÉ NÁROČNOSTI VO KOLÍN II ETAPA</oddHead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C3" sqref="C3"/>
    </sheetView>
  </sheetViews>
  <sheetFormatPr defaultColWidth="9.140625" defaultRowHeight="15"/>
  <cols>
    <col min="2" max="2" width="48.7109375" style="0" customWidth="1"/>
    <col min="3" max="3" width="22.7109375" style="0" customWidth="1"/>
  </cols>
  <sheetData>
    <row r="1" spans="1:5" ht="21.75" thickBot="1">
      <c r="A1" s="199" t="s">
        <v>207</v>
      </c>
      <c r="B1" s="200"/>
      <c r="C1" s="200"/>
      <c r="D1" s="200"/>
      <c r="E1" s="201"/>
    </row>
    <row r="2" spans="1:5" ht="15">
      <c r="A2" s="130"/>
      <c r="B2" s="131" t="s">
        <v>208</v>
      </c>
      <c r="C2" s="131" t="s">
        <v>209</v>
      </c>
      <c r="D2" s="131" t="s">
        <v>210</v>
      </c>
      <c r="E2" s="132"/>
    </row>
    <row r="3" spans="1:5" ht="32.25" customHeight="1">
      <c r="A3" s="130"/>
      <c r="B3" s="126" t="s">
        <v>211</v>
      </c>
      <c r="C3" s="137">
        <v>0</v>
      </c>
      <c r="D3" s="127" t="s">
        <v>50</v>
      </c>
      <c r="E3" s="133"/>
    </row>
    <row r="4" spans="1:5" ht="15">
      <c r="A4" s="130"/>
      <c r="B4" s="126" t="s">
        <v>212</v>
      </c>
      <c r="C4" s="128">
        <f>C3*0.21</f>
        <v>0</v>
      </c>
      <c r="D4" s="127" t="s">
        <v>50</v>
      </c>
      <c r="E4" s="133"/>
    </row>
    <row r="5" spans="1:5" ht="15">
      <c r="A5" s="130"/>
      <c r="B5" s="129" t="s">
        <v>213</v>
      </c>
      <c r="C5" s="128">
        <f>C3+C4</f>
        <v>0</v>
      </c>
      <c r="D5" s="127" t="s">
        <v>50</v>
      </c>
      <c r="E5" s="132"/>
    </row>
    <row r="6" spans="1:5" ht="15.75" thickBot="1">
      <c r="A6" s="134"/>
      <c r="B6" s="135"/>
      <c r="C6" s="135"/>
      <c r="D6" s="135"/>
      <c r="E6" s="136"/>
    </row>
  </sheetData>
  <mergeCells count="1">
    <mergeCell ref="A1:E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&amp;RSNÍŽENÍ ENERGETICKÉ NÁROČNOSTI VO KOLÍN II ETAPA</oddHead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C4" sqref="C4"/>
    </sheetView>
  </sheetViews>
  <sheetFormatPr defaultColWidth="9.140625" defaultRowHeight="15"/>
  <cols>
    <col min="2" max="2" width="48.7109375" style="0" customWidth="1"/>
    <col min="3" max="3" width="22.7109375" style="0" customWidth="1"/>
  </cols>
  <sheetData>
    <row r="1" spans="1:5" ht="21.75" thickBot="1">
      <c r="A1" s="199" t="s">
        <v>207</v>
      </c>
      <c r="B1" s="200"/>
      <c r="C1" s="200"/>
      <c r="D1" s="200"/>
      <c r="E1" s="201"/>
    </row>
    <row r="2" spans="1:5" ht="15">
      <c r="A2" s="130"/>
      <c r="B2" s="131" t="s">
        <v>208</v>
      </c>
      <c r="C2" s="131" t="s">
        <v>209</v>
      </c>
      <c r="D2" s="131" t="s">
        <v>210</v>
      </c>
      <c r="E2" s="132"/>
    </row>
    <row r="3" spans="1:5" ht="32.25" customHeight="1">
      <c r="A3" s="130"/>
      <c r="B3" s="126" t="s">
        <v>214</v>
      </c>
      <c r="C3" s="137">
        <v>0</v>
      </c>
      <c r="D3" s="127" t="s">
        <v>50</v>
      </c>
      <c r="E3" s="133"/>
    </row>
    <row r="4" spans="1:5" ht="15">
      <c r="A4" s="130"/>
      <c r="B4" s="126" t="s">
        <v>212</v>
      </c>
      <c r="C4" s="128">
        <f>C3*0.21</f>
        <v>0</v>
      </c>
      <c r="D4" s="127" t="s">
        <v>50</v>
      </c>
      <c r="E4" s="133"/>
    </row>
    <row r="5" spans="1:5" ht="15">
      <c r="A5" s="130"/>
      <c r="B5" s="129" t="s">
        <v>213</v>
      </c>
      <c r="C5" s="128">
        <f>C3+C4</f>
        <v>0</v>
      </c>
      <c r="D5" s="127" t="s">
        <v>50</v>
      </c>
      <c r="E5" s="132"/>
    </row>
    <row r="6" spans="1:5" ht="15.75" thickBot="1">
      <c r="A6" s="134"/>
      <c r="B6" s="135"/>
      <c r="C6" s="135"/>
      <c r="D6" s="135"/>
      <c r="E6" s="136"/>
    </row>
  </sheetData>
  <mergeCells count="1">
    <mergeCell ref="A1:E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&amp;RSNÍŽENÍ ENERGETICKÉ NÁROČNOSTI VO KOLÍN II ETAPA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Tesař</dc:creator>
  <cp:keywords/>
  <dc:description/>
  <cp:lastModifiedBy>Luťhová Iveta</cp:lastModifiedBy>
  <cp:lastPrinted>2019-07-30T07:47:45Z</cp:lastPrinted>
  <dcterms:created xsi:type="dcterms:W3CDTF">2017-02-15T15:24:49Z</dcterms:created>
  <dcterms:modified xsi:type="dcterms:W3CDTF">2019-08-20T05:38:44Z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