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48" windowWidth="15852" windowHeight="55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list'!$F$4</definedName>
    <definedName name="MJ">'Krycí list'!$G$4</definedName>
    <definedName name="Mont">Rekapitulace!$H$18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Položky!$A$1:$G$99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4" i="1"/>
  <c r="BE98" i="3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D99" s="1"/>
  <c r="H17" i="2" s="1"/>
  <c r="BC95" i="3"/>
  <c r="BC99" s="1"/>
  <c r="G17" i="2" s="1"/>
  <c r="BB95" i="3"/>
  <c r="BB99" s="1"/>
  <c r="F17" i="2" s="1"/>
  <c r="BA95" i="3"/>
  <c r="G95"/>
  <c r="B17" i="2"/>
  <c r="A17"/>
  <c r="C99" i="3"/>
  <c r="BE92"/>
  <c r="BD92"/>
  <c r="BD93" s="1"/>
  <c r="H16" i="2" s="1"/>
  <c r="BC92" i="3"/>
  <c r="BB92"/>
  <c r="BB93" s="1"/>
  <c r="F16" i="2" s="1"/>
  <c r="G92" i="3"/>
  <c r="BA92" s="1"/>
  <c r="BA93" s="1"/>
  <c r="E16" i="2" s="1"/>
  <c r="B16"/>
  <c r="A16"/>
  <c r="BE93" i="3"/>
  <c r="I16" i="2" s="1"/>
  <c r="BC93" i="3"/>
  <c r="G16" i="2" s="1"/>
  <c r="G93" i="3"/>
  <c r="C93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E90" s="1"/>
  <c r="I15" i="2" s="1"/>
  <c r="BD80" i="3"/>
  <c r="BC80"/>
  <c r="BB80"/>
  <c r="G80"/>
  <c r="BA80" s="1"/>
  <c r="BE79"/>
  <c r="BD79"/>
  <c r="BC79"/>
  <c r="BB79"/>
  <c r="BB90" s="1"/>
  <c r="F15" i="2" s="1"/>
  <c r="G79" i="3"/>
  <c r="BA79" s="1"/>
  <c r="B15" i="2"/>
  <c r="A15"/>
  <c r="BC90" i="3"/>
  <c r="G15" i="2" s="1"/>
  <c r="C90" i="3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C77" s="1"/>
  <c r="G14" i="2" s="1"/>
  <c r="BB72" i="3"/>
  <c r="G72"/>
  <c r="BA72" s="1"/>
  <c r="B14" i="2"/>
  <c r="A14"/>
  <c r="C77" i="3"/>
  <c r="BE69"/>
  <c r="BD69"/>
  <c r="BD70" s="1"/>
  <c r="H13" i="2" s="1"/>
  <c r="BC69" i="3"/>
  <c r="BB69"/>
  <c r="BB70" s="1"/>
  <c r="F13" i="2" s="1"/>
  <c r="G69" i="3"/>
  <c r="BA69" s="1"/>
  <c r="BA70" s="1"/>
  <c r="E13" i="2" s="1"/>
  <c r="B13"/>
  <c r="A13"/>
  <c r="BE70" i="3"/>
  <c r="I13" i="2" s="1"/>
  <c r="BC70" i="3"/>
  <c r="G13" i="2" s="1"/>
  <c r="G70" i="3"/>
  <c r="C70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E67" s="1"/>
  <c r="I12" i="2" s="1"/>
  <c r="BD59" i="3"/>
  <c r="BC59"/>
  <c r="BB59"/>
  <c r="G59"/>
  <c r="BA59" s="1"/>
  <c r="BA67" s="1"/>
  <c r="E12" i="2" s="1"/>
  <c r="B12"/>
  <c r="A12"/>
  <c r="C67" i="3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C57" s="1"/>
  <c r="G11" i="2" s="1"/>
  <c r="BB53" i="3"/>
  <c r="G53"/>
  <c r="BA53" s="1"/>
  <c r="BE52"/>
  <c r="BD52"/>
  <c r="BC52"/>
  <c r="BB52"/>
  <c r="BB57" s="1"/>
  <c r="F11" i="2" s="1"/>
  <c r="G52" i="3"/>
  <c r="BA52" s="1"/>
  <c r="B11" i="2"/>
  <c r="A11"/>
  <c r="BE57" i="3"/>
  <c r="I11" i="2" s="1"/>
  <c r="C57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E50" s="1"/>
  <c r="I10" i="2" s="1"/>
  <c r="BD46" i="3"/>
  <c r="BC46"/>
  <c r="BC50" s="1"/>
  <c r="G10" i="2" s="1"/>
  <c r="BB46" i="3"/>
  <c r="G46"/>
  <c r="B10" i="2"/>
  <c r="A10"/>
  <c r="C50" i="3"/>
  <c r="BE43"/>
  <c r="BE44" s="1"/>
  <c r="I9" i="2" s="1"/>
  <c r="BD43" i="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D44" s="1"/>
  <c r="H9" i="2" s="1"/>
  <c r="BC40" i="3"/>
  <c r="BC44" s="1"/>
  <c r="G9" i="2" s="1"/>
  <c r="BB40" i="3"/>
  <c r="G40"/>
  <c r="BA40" s="1"/>
  <c r="B9" i="2"/>
  <c r="A9"/>
  <c r="C44" i="3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E38" s="1"/>
  <c r="I8" i="2" s="1"/>
  <c r="BD34" i="3"/>
  <c r="BC34"/>
  <c r="BB34"/>
  <c r="G34"/>
  <c r="G38" s="1"/>
  <c r="B8" i="2"/>
  <c r="A8"/>
  <c r="BC38" i="3"/>
  <c r="G8" i="2" s="1"/>
  <c r="C38" i="3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C32" s="1"/>
  <c r="G7" i="2" s="1"/>
  <c r="BB9" i="3"/>
  <c r="G9"/>
  <c r="BA9" s="1"/>
  <c r="BE8"/>
  <c r="BD8"/>
  <c r="BC8"/>
  <c r="BB8"/>
  <c r="BB32" s="1"/>
  <c r="F7" i="2" s="1"/>
  <c r="G8" i="3"/>
  <c r="BA8" s="1"/>
  <c r="B7" i="2"/>
  <c r="A7"/>
  <c r="BE32" i="3"/>
  <c r="I7" i="2" s="1"/>
  <c r="C32" i="3"/>
  <c r="C4"/>
  <c r="F3"/>
  <c r="C3"/>
  <c r="C2" i="2"/>
  <c r="C1"/>
  <c r="F33" i="1"/>
  <c r="G8"/>
  <c r="BD32" i="3" l="1"/>
  <c r="H7" i="2" s="1"/>
  <c r="BB44" i="3"/>
  <c r="F9" i="2" s="1"/>
  <c r="G50" i="3"/>
  <c r="BD57"/>
  <c r="H11" i="2" s="1"/>
  <c r="BB67" i="3"/>
  <c r="F12" i="2" s="1"/>
  <c r="BD77" i="3"/>
  <c r="H14" i="2" s="1"/>
  <c r="BB38" i="3"/>
  <c r="F8" i="2" s="1"/>
  <c r="F18" s="1"/>
  <c r="C17" i="1" s="1"/>
  <c r="BA44" i="3"/>
  <c r="E9" i="2" s="1"/>
  <c r="BD50" i="3"/>
  <c r="H10" i="2" s="1"/>
  <c r="G99" i="3"/>
  <c r="BA99"/>
  <c r="E17" i="2" s="1"/>
  <c r="BD38" i="3"/>
  <c r="H8" i="2" s="1"/>
  <c r="BB50" i="3"/>
  <c r="F10" i="2" s="1"/>
  <c r="BD67" i="3"/>
  <c r="H12" i="2" s="1"/>
  <c r="BC67" i="3"/>
  <c r="G12" i="2" s="1"/>
  <c r="G18" s="1"/>
  <c r="C14" i="1" s="1"/>
  <c r="BB77" i="3"/>
  <c r="F14" i="2" s="1"/>
  <c r="BE77" i="3"/>
  <c r="I14" i="2" s="1"/>
  <c r="I18" s="1"/>
  <c r="C20" i="1" s="1"/>
  <c r="BD90" i="3"/>
  <c r="H15" i="2" s="1"/>
  <c r="BE99" i="3"/>
  <c r="I17" i="2" s="1"/>
  <c r="F34" i="1"/>
  <c r="BA32" i="3"/>
  <c r="E7" i="2" s="1"/>
  <c r="BA57" i="3"/>
  <c r="E11" i="2" s="1"/>
  <c r="BA90" i="3"/>
  <c r="E15" i="2" s="1"/>
  <c r="H18"/>
  <c r="C15" i="1" s="1"/>
  <c r="BA77" i="3"/>
  <c r="E14" i="2" s="1"/>
  <c r="G32" i="3"/>
  <c r="BA34"/>
  <c r="BA38" s="1"/>
  <c r="E8" i="2" s="1"/>
  <c r="G44" i="3"/>
  <c r="BA46"/>
  <c r="BA50" s="1"/>
  <c r="E10" i="2" s="1"/>
  <c r="G57" i="3"/>
  <c r="G67"/>
  <c r="G77"/>
  <c r="G90"/>
  <c r="E18" i="2" l="1"/>
  <c r="G23" s="1"/>
  <c r="I23" s="1"/>
  <c r="C16" i="1" l="1"/>
  <c r="C18" s="1"/>
  <c r="C21" s="1"/>
  <c r="G14"/>
  <c r="H24" i="2"/>
  <c r="G22" i="1" s="1"/>
  <c r="G21" s="1"/>
  <c r="C22" l="1"/>
</calcChain>
</file>

<file path=xl/sharedStrings.xml><?xml version="1.0" encoding="utf-8"?>
<sst xmlns="http://schemas.openxmlformats.org/spreadsheetml/2006/main" count="349" uniqueCount="240">
  <si>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</si>
  <si>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</si>
  <si>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</si>
  <si>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</si>
  <si>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</si>
  <si>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</si>
  <si>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</si>
  <si>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</si>
  <si>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</si>
  <si>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</si>
  <si>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</si>
  <si>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</si>
  <si>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</si>
  <si>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</si>
  <si>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</si>
  <si>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</si>
  <si>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</si>
  <si>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</si>
  <si>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</si>
  <si>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</si>
  <si>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</si>
  <si>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</si>
  <si>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</si>
  <si>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</si>
  <si>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</si>
  <si>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</si>
  <si>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</si>
  <si>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</si>
  <si>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</si>
  <si>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</si>
  <si>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</si>
  <si>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</si>
  <si>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</si>
  <si>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</si>
  <si>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</si>
  <si>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</si>
  <si>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</si>
  <si>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</si>
  <si>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</si>
  <si>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</si>
  <si>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</si>
  <si>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</si>
  <si>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</si>
  <si>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</si>
  <si>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</si>
  <si>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</si>
  <si>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</si>
  <si>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</si>
  <si>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</si>
  <si>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</si>
  <si>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</si>
  <si>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</si>
  <si>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</si>
  <si>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</si>
  <si>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</si>
  <si>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</si>
  <si>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</si>
  <si>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</si>
  <si>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</si>
  <si>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</si>
  <si>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</si>
  <si>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</si>
  <si>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</si>
  <si>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</si>
  <si>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</si>
  <si>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</si>
  <si>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</si>
  <si>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</si>
  <si>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</si>
  <si>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SCHODIŠTĚ A VEŘEJNÉ PROSTRANSTVÍ </t>
  </si>
  <si>
    <t>-B- stavební část -zeď a schody</t>
  </si>
  <si>
    <t>131 20-1101.R00</t>
  </si>
  <si>
    <t>Hloubení nezapažených jam v hor.3 do 100 m3 / pod chodník mozaik</t>
  </si>
  <si>
    <t>m3</t>
  </si>
  <si>
    <t>Hloubení nezapažených jam v hor.3 do 100 m3 /pod schody a lavičkou</t>
  </si>
  <si>
    <t>460 12-0061.RT1</t>
  </si>
  <si>
    <t>Odvoz zeminy odvoz zeminy včetně naložení</t>
  </si>
  <si>
    <t>162 70-2199.R00</t>
  </si>
  <si>
    <t xml:space="preserve">Poplatek za skládku zeminy </t>
  </si>
  <si>
    <t>t</t>
  </si>
  <si>
    <t>460 60-0002.RT1</t>
  </si>
  <si>
    <t>Příplatek za odvoz zeminy za každý další 1km, /22 km /21*12,9</t>
  </si>
  <si>
    <t>174 10-1102.R00</t>
  </si>
  <si>
    <t>Zásyp ruční se zhutněním ŠP16/20</t>
  </si>
  <si>
    <t>460 01-0011.RT4</t>
  </si>
  <si>
    <t>Vytýčení tras podzemního  vedení  v obci délka do 1000 m/ včet.poplatků</t>
  </si>
  <si>
    <t>100m</t>
  </si>
  <si>
    <t>111 20-7111.R00</t>
  </si>
  <si>
    <t xml:space="preserve">Prořez porostu do 60 mm 5 ks/m2, svah 1:4 </t>
  </si>
  <si>
    <t>m2</t>
  </si>
  <si>
    <t>113 20-3111.R00</t>
  </si>
  <si>
    <t>Vytrhání obrub z dlažebních kostek /chodník-záhon</t>
  </si>
  <si>
    <t>m</t>
  </si>
  <si>
    <t>113 15-2112.R00</t>
  </si>
  <si>
    <t>Odstranění podkladu z kameniva drceného /mozaik plocha. 85*0,25</t>
  </si>
  <si>
    <t>132 20-0010.RAA</t>
  </si>
  <si>
    <t>Hloubení nezapaž. rýh šířky do 60 cm v hor.1-4 /prodlouž.opěrné zdi u chodníku mozaik</t>
  </si>
  <si>
    <t>113 10-6221.R00</t>
  </si>
  <si>
    <t>Rozebrání dlažeb z drobných kostek v kam. těženém /chodník+podesta.</t>
  </si>
  <si>
    <t>130 00-1101.R00</t>
  </si>
  <si>
    <t xml:space="preserve">Příplatek za ztížené hloubení v blízkosti vedení </t>
  </si>
  <si>
    <t>113 15-3111.R00</t>
  </si>
  <si>
    <t>Odstranění podkladu  stabilizovaný cementem tl.01m /původ. podkladní vrstvy pod schody</t>
  </si>
  <si>
    <t>181 20-1102.R00</t>
  </si>
  <si>
    <t>Úprava pláně v násypech v hor. 1-4, se zhutněním /chodník mozaik</t>
  </si>
  <si>
    <t>185 80-3211.R00</t>
  </si>
  <si>
    <t xml:space="preserve">Uválcování trávníku v rovině </t>
  </si>
  <si>
    <t>181 30-0010.RAB</t>
  </si>
  <si>
    <t>Rozprostření ornice v rovině tloušťka 15 cm/na40%, dovoz ornice, osetí trávou</t>
  </si>
  <si>
    <t>111 25-1111.R00</t>
  </si>
  <si>
    <t xml:space="preserve">Drcení ořezaných větví průměru do 20 cm </t>
  </si>
  <si>
    <t>184 10-2114.R00</t>
  </si>
  <si>
    <t>Výsadba dřevin s balem D do 50 cm, v rovině / dosadba VAJGELIJÍ</t>
  </si>
  <si>
    <t>kus</t>
  </si>
  <si>
    <t>183 40-5291.R00</t>
  </si>
  <si>
    <t xml:space="preserve">Příplatek za mulčování součastně s osevem </t>
  </si>
  <si>
    <t>182 00-1111.R00</t>
  </si>
  <si>
    <t xml:space="preserve">Plošná úprava terénu, nerovnosti do 10 cm v rovině </t>
  </si>
  <si>
    <t>184 80-6134.R00</t>
  </si>
  <si>
    <t>Řez větví / netrnitých stromů, koruny do 8 m odstranění nebezpečných větví lípy</t>
  </si>
  <si>
    <t>171 10-1101.R00</t>
  </si>
  <si>
    <t>Uložení sypaniny do násypů zhutněných na 95% PS /dosypání pod šikmý chodník</t>
  </si>
  <si>
    <t>184 80-1131.R00</t>
  </si>
  <si>
    <t xml:space="preserve">Ošetřování vysazených dřevin ve skupině, v rovině </t>
  </si>
  <si>
    <t>2</t>
  </si>
  <si>
    <t>Základy,zvláštní zakládání</t>
  </si>
  <si>
    <t>279 35-0001.RAA</t>
  </si>
  <si>
    <t>Bednění a odbednění základových konstrukcí bednění ISD-NOE SL 2000/ schody</t>
  </si>
  <si>
    <t>273 32-1411.R00</t>
  </si>
  <si>
    <t>Železobeton základových desek B 30 (C 30/37) /deska pod schody</t>
  </si>
  <si>
    <t>272 31-3711.R00</t>
  </si>
  <si>
    <t>Beton základových kleneb prostý B 30 (C 30/37) /boční  opěra schodů</t>
  </si>
  <si>
    <t>Beton základových kleneb prostý B 30 (C 25/30) /základové pasy pod schody</t>
  </si>
  <si>
    <t>3</t>
  </si>
  <si>
    <t>Svislé a kompletní konstrukce</t>
  </si>
  <si>
    <t>329 35-1010.R00</t>
  </si>
  <si>
    <t>Obednění konstrukcí ostatních ploch rovinných /  ochrana  dřevin</t>
  </si>
  <si>
    <t>345 35-1105.R00</t>
  </si>
  <si>
    <t>Bednění pomocné zídek prolamovaných - zřízení / koruna opěrné zdi.40*0.2</t>
  </si>
  <si>
    <t>345 35-1106.R00</t>
  </si>
  <si>
    <t>Bednění zídek prolamovaných - odstranění /koruna opěr.zdi</t>
  </si>
  <si>
    <t>311 32-0042.RAA</t>
  </si>
  <si>
    <t>Zdi  základové ŽB z bet. C 30/37, roz.40*70*250cm, / prodloužení opěrné zdi podél chodníku</t>
  </si>
  <si>
    <t>4</t>
  </si>
  <si>
    <t>Vodorovné konstrukce</t>
  </si>
  <si>
    <t>430 36-1921.RT8</t>
  </si>
  <si>
    <t>Výztuž schodišťových konstrukcí svařovanou sítí oc B500B - drát 6,0  mm, oka 100*100 mm/ deska</t>
  </si>
  <si>
    <t>592-89016.A</t>
  </si>
  <si>
    <t>Lavička parková Aluma Třebíč bez opěrky /včetně ukotvení k dlažbě.</t>
  </si>
  <si>
    <t>551-49039</t>
  </si>
  <si>
    <t xml:space="preserve">Koš odpadkový, uliční, na sloupku, obsah 20 l </t>
  </si>
  <si>
    <t>434 19-1421.R00</t>
  </si>
  <si>
    <t>Osazení stupňů kamenných na desku, broušení spár / materiál-původní stupně</t>
  </si>
  <si>
    <t>5</t>
  </si>
  <si>
    <t>Komunikace</t>
  </si>
  <si>
    <t>564 86-1111.R00</t>
  </si>
  <si>
    <t>Podklad ze štěrkodrti 32po zhutnění tloušťky 20 cm / chodník mozaik</t>
  </si>
  <si>
    <t>564 83-1111.R00</t>
  </si>
  <si>
    <t>Podklad ze štěrkodrti 16po zhutnění tloušťky 10 cm /chodník mozaik,</t>
  </si>
  <si>
    <t>596 11-1111.R00</t>
  </si>
  <si>
    <t xml:space="preserve">Kladení dlažby mozaika 1barva, lože z kam.do 4 cm </t>
  </si>
  <si>
    <t>591 10-0010.RAA</t>
  </si>
  <si>
    <t>Chodník z dlažby zámkové, podklad beton, barva přírodní, tl. 6 cm/  pod lavičku</t>
  </si>
  <si>
    <t>596 13-2111.R00</t>
  </si>
  <si>
    <t>Kladení dlažby mozaika 2barvy, lože MV do 4 cm /podesta u schodů</t>
  </si>
  <si>
    <t>62</t>
  </si>
  <si>
    <t>Upravy povrchů vnější</t>
  </si>
  <si>
    <t>585-81709</t>
  </si>
  <si>
    <t>Přednátěr  Weber, Pas Uni 150gm před  reprofilací bet.plochy</t>
  </si>
  <si>
    <t>kg</t>
  </si>
  <si>
    <t>620 90-1118.R00</t>
  </si>
  <si>
    <t>Kamenické opracování, příplat.za frézování bezpečnostního protiskluz. pásku š.4cm</t>
  </si>
  <si>
    <t>bm</t>
  </si>
  <si>
    <t>622 45-4511.R00</t>
  </si>
  <si>
    <t>Oprava vnějších omítek cement.,hladkých do 50 % /při poškození stěn plotu u domů</t>
  </si>
  <si>
    <t>216 90-4113.R00</t>
  </si>
  <si>
    <t>Očištění tlakovou vodou líce kleneb / opěrná zed</t>
  </si>
  <si>
    <t>620 41-1125.R00</t>
  </si>
  <si>
    <t>Finální nátěr vnější omítky epoxyester. sl. 1-2 /opěrná zed a boky schodiště</t>
  </si>
  <si>
    <t>601 01-1193.R00</t>
  </si>
  <si>
    <t>Kontaktní nátěr pod omítky - penetrace, podklad /opěr.zed a boky schodiště</t>
  </si>
  <si>
    <t>614 47-1713.R00</t>
  </si>
  <si>
    <t>Vyspravení - Reprofilace beton. konstrukcí Mapei-Planitop Rasa ripara- tl.10-40mm</t>
  </si>
  <si>
    <t>783 22-0010.RAA</t>
  </si>
  <si>
    <t>Nátěr kovových  výztuží betonu- syntetický základní / ochrana původ. výztuže</t>
  </si>
  <si>
    <t>8</t>
  </si>
  <si>
    <t>Trubní vedení</t>
  </si>
  <si>
    <t>894 11-5111.R00</t>
  </si>
  <si>
    <t>Šachtice.domovní.kanalizač.z cihel pál.,1,3 m3 /Oprava šachty,do 0,5m shora,upevnění poklopu</t>
  </si>
  <si>
    <t>91</t>
  </si>
  <si>
    <t>Doplňující práce na komunikaci</t>
  </si>
  <si>
    <t>917 16-1111.R00</t>
  </si>
  <si>
    <t>Osazení  obrubníku kamen. s opěrou, lože z BP 12,5 /chodník-záhon,kámen původní</t>
  </si>
  <si>
    <t>583-80010</t>
  </si>
  <si>
    <t>Mozaika dlažební štípaná 4/6 cm  1t = 8 - 8,5 m2 , / dlažba použita původní</t>
  </si>
  <si>
    <t>583-80351</t>
  </si>
  <si>
    <t>Obrubník kamenný přímý   20x20 cm /chodník-záhon/ použitá  původní</t>
  </si>
  <si>
    <t>916 56-1111.R00</t>
  </si>
  <si>
    <t xml:space="preserve">Osazení záhon.obrubníků do lože z B 12,5 s opěrou </t>
  </si>
  <si>
    <t>592-17468</t>
  </si>
  <si>
    <t>Obrubník zahradní 100x30x5 /okolo lavičky</t>
  </si>
  <si>
    <t>96</t>
  </si>
  <si>
    <t>Bourání konstrukcí</t>
  </si>
  <si>
    <t>979 08-1111.R00</t>
  </si>
  <si>
    <t xml:space="preserve">Odvoz stav. suti a vybour. hmot na skládku do 1 km </t>
  </si>
  <si>
    <t>979 08-1121.R00</t>
  </si>
  <si>
    <t>Příplatek k odvozu za každý další 1 km skl.  20 km/ 19kmx18t</t>
  </si>
  <si>
    <t>979 08-2111.R00</t>
  </si>
  <si>
    <t xml:space="preserve">Vnitrostaveništní doprava suti do 10 m </t>
  </si>
  <si>
    <t>979 99-9997.R00</t>
  </si>
  <si>
    <t xml:space="preserve">Poplatek za skládku čistá suť </t>
  </si>
  <si>
    <t>962 10-0021.RA0</t>
  </si>
  <si>
    <t xml:space="preserve">Bourání nadzákladového zdiva z betonu prostého </t>
  </si>
  <si>
    <t>963 02-3612.R00</t>
  </si>
  <si>
    <t>Vybourání schod.stupňů ze zdi ,kamenné oboustranně / ke zpětnému použití</t>
  </si>
  <si>
    <t>961 04-4111.R00</t>
  </si>
  <si>
    <t>Bourání základů z betonu prostého / 02*0,2*0,4*24/ po ZÁBRADLÍ na zdi</t>
  </si>
  <si>
    <t>Odvoz  vybouraného ocel. zábradlí- na sběrné místo /184 bm*3,43kg / ZÁBRADLÍ na zdi</t>
  </si>
  <si>
    <t>979 08-2316.R00</t>
  </si>
  <si>
    <t>Vodorovná doprava  vyšetř. materiálu do areálu AVE / 4 km. (jen dlaž. kostky a žula)</t>
  </si>
  <si>
    <t>Odpočet za výkup železného šrotu / ZÁBRADLÍ</t>
  </si>
  <si>
    <t>966 00-5111.R00</t>
  </si>
  <si>
    <t>Rozřezání, rozebrání  zábradlí, sloupky s patkami / ZÁBRADLÍ na zdi</t>
  </si>
  <si>
    <t>99</t>
  </si>
  <si>
    <t>Staveništní přesun hmot</t>
  </si>
  <si>
    <t>998 22-3011.R00</t>
  </si>
  <si>
    <t xml:space="preserve">Přesun hmot, pozemní komunikace, kryt dlážděný </t>
  </si>
  <si>
    <t>767</t>
  </si>
  <si>
    <t>Konstrukce zámečnické</t>
  </si>
  <si>
    <t>348 94-2112.R00</t>
  </si>
  <si>
    <t>Zábradlí ocelové,/ VÝROBEK ,ze 3 trubek, sloupky / ZÁBRADLÍ - na zdi a schod</t>
  </si>
  <si>
    <t>348 17-1211.R00</t>
  </si>
  <si>
    <t>Osazení oc.zábradlí na zdech a valech do 100 kg/m /  ZÁBRADLÍ- na zdi a schod</t>
  </si>
  <si>
    <t>971 04-2151.R00</t>
  </si>
  <si>
    <t>Vyvrtání  otvorů zdi betonové d = 6 cm, tl. 45 cm / ZÁBRADLÍ na zdi a schod</t>
  </si>
  <si>
    <t>275 31-3511.R00</t>
  </si>
  <si>
    <t>Beton/tmel- kotvení sloupků zábr. B 12,5 (C 12/15) / ZÁBRADLÍ - kotvení v otvorech</t>
  </si>
  <si>
    <t>Zařízení staveniště.</t>
  </si>
  <si>
    <t>rozpočet projektanta</t>
  </si>
  <si>
    <t>Město Kolín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</si>
</sst>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25" workbookViewId="0">
      <selection activeCell="C33" sqref="C33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>
      <c r="A4" s="7"/>
      <c r="B4" s="8"/>
      <c r="C4" s="9" t="s">
        <v>70</v>
      </c>
      <c r="D4" s="10"/>
      <c r="E4" s="10"/>
      <c r="F4" s="11"/>
      <c r="G4" s="12"/>
    </row>
    <row r="5" spans="1:57" ht="12.9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76" t="s">
        <v>239</v>
      </c>
      <c r="D8" s="177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 t="s">
        <v>238</v>
      </c>
      <c r="F11" s="179"/>
      <c r="G11" s="180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>
      <c r="A14" s="40"/>
      <c r="B14" s="41" t="s">
        <v>19</v>
      </c>
      <c r="C14" s="42">
        <f>Dodavka</f>
        <v>0</v>
      </c>
      <c r="D14" s="43" t="str">
        <f>Rekapitulace!A23</f>
        <v>Zařízení staveniště.</v>
      </c>
      <c r="E14" s="44"/>
      <c r="F14" s="45"/>
      <c r="G14" s="42">
        <f>Rekapitulace!I23</f>
        <v>0</v>
      </c>
    </row>
    <row r="15" spans="1:57" ht="15.9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>
      <c r="A19" s="49"/>
      <c r="B19" s="41"/>
      <c r="C19" s="42"/>
      <c r="D19" s="24"/>
      <c r="E19" s="46"/>
      <c r="F19" s="47"/>
      <c r="G19" s="42"/>
    </row>
    <row r="20" spans="1:7" ht="15.9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/>
      <c r="D29" s="15"/>
      <c r="E29" s="16"/>
      <c r="F29" s="59"/>
      <c r="G29" s="17"/>
    </row>
    <row r="30" spans="1:7">
      <c r="A30" s="13" t="s">
        <v>39</v>
      </c>
      <c r="B30" s="15"/>
      <c r="C30" s="58"/>
      <c r="D30" s="15"/>
      <c r="E30" s="16"/>
      <c r="F30" s="59"/>
      <c r="G30" s="17"/>
    </row>
    <row r="31" spans="1:7">
      <c r="A31" s="13" t="s">
        <v>41</v>
      </c>
      <c r="B31" s="15"/>
      <c r="C31" s="58"/>
      <c r="D31" s="15"/>
      <c r="E31" s="16"/>
      <c r="F31" s="60"/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topLeftCell="A5"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82" t="s">
        <v>5</v>
      </c>
      <c r="B1" s="183"/>
      <c r="C1" s="69" t="str">
        <f>CONCATENATE(cislostavby," ",nazevstavby)</f>
        <v xml:space="preserve"> OPRAVA SCHODIŠTĚ A VEŘEJNÉ PROSTRANSTVÍ </v>
      </c>
      <c r="D1" s="70"/>
      <c r="E1" s="71"/>
      <c r="F1" s="70"/>
      <c r="G1" s="72"/>
      <c r="H1" s="73"/>
      <c r="I1" s="74"/>
    </row>
    <row r="2" spans="1:9" ht="13.8" thickBot="1">
      <c r="A2" s="184" t="s">
        <v>1</v>
      </c>
      <c r="B2" s="185"/>
      <c r="C2" s="75" t="str">
        <f>CONCATENATE(cisloobjektu," ",nazevobjektu)</f>
        <v xml:space="preserve"> -B- stavební část -zeď a schody</v>
      </c>
      <c r="D2" s="76"/>
      <c r="E2" s="77"/>
      <c r="F2" s="76"/>
      <c r="G2" s="186"/>
      <c r="H2" s="186"/>
      <c r="I2" s="187"/>
    </row>
    <row r="3" spans="1:9" ht="13.8" thickTop="1">
      <c r="F3" s="11"/>
    </row>
    <row r="4" spans="1:9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8" thickBot="1"/>
    <row r="6" spans="1:9" s="11" customFormat="1" ht="13.8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Položky!BA32</f>
        <v>0</v>
      </c>
      <c r="F7" s="173">
        <f>Položky!BB32</f>
        <v>0</v>
      </c>
      <c r="G7" s="173">
        <f>Položky!BC32</f>
        <v>0</v>
      </c>
      <c r="H7" s="173">
        <f>Položky!BD32</f>
        <v>0</v>
      </c>
      <c r="I7" s="174">
        <f>Položky!BE32</f>
        <v>0</v>
      </c>
    </row>
    <row r="8" spans="1:9" s="11" customFormat="1">
      <c r="A8" s="171" t="str">
        <f>Položky!B33</f>
        <v>2</v>
      </c>
      <c r="B8" s="86" t="str">
        <f>Položky!C33</f>
        <v>Základy,zvláštní zakládání</v>
      </c>
      <c r="C8" s="87"/>
      <c r="D8" s="88"/>
      <c r="E8" s="172">
        <f>Položky!BA38</f>
        <v>0</v>
      </c>
      <c r="F8" s="173">
        <f>Položky!BB38</f>
        <v>0</v>
      </c>
      <c r="G8" s="173">
        <f>Položky!BC38</f>
        <v>0</v>
      </c>
      <c r="H8" s="173">
        <f>Položky!BD38</f>
        <v>0</v>
      </c>
      <c r="I8" s="174">
        <f>Položky!BE38</f>
        <v>0</v>
      </c>
    </row>
    <row r="9" spans="1:9" s="11" customFormat="1">
      <c r="A9" s="171" t="str">
        <f>Položky!B39</f>
        <v>3</v>
      </c>
      <c r="B9" s="86" t="str">
        <f>Položky!C39</f>
        <v>Svislé a kompletní konstrukce</v>
      </c>
      <c r="C9" s="87"/>
      <c r="D9" s="88"/>
      <c r="E9" s="172">
        <f>Položky!BA44</f>
        <v>0</v>
      </c>
      <c r="F9" s="173">
        <f>Položky!BB44</f>
        <v>0</v>
      </c>
      <c r="G9" s="173">
        <f>Položky!BC44</f>
        <v>0</v>
      </c>
      <c r="H9" s="173">
        <f>Položky!BD44</f>
        <v>0</v>
      </c>
      <c r="I9" s="174">
        <f>Položky!BE44</f>
        <v>0</v>
      </c>
    </row>
    <row r="10" spans="1:9" s="11" customFormat="1">
      <c r="A10" s="171" t="str">
        <f>Položky!B45</f>
        <v>4</v>
      </c>
      <c r="B10" s="86" t="str">
        <f>Položky!C45</f>
        <v>Vodorovné konstrukce</v>
      </c>
      <c r="C10" s="87"/>
      <c r="D10" s="88"/>
      <c r="E10" s="172">
        <f>Položky!BA50</f>
        <v>0</v>
      </c>
      <c r="F10" s="173">
        <f>Položky!BB50</f>
        <v>0</v>
      </c>
      <c r="G10" s="173">
        <f>Položky!BC50</f>
        <v>0</v>
      </c>
      <c r="H10" s="173">
        <f>Položky!BD50</f>
        <v>0</v>
      </c>
      <c r="I10" s="174">
        <f>Položky!BE50</f>
        <v>0</v>
      </c>
    </row>
    <row r="11" spans="1:9" s="11" customFormat="1">
      <c r="A11" s="171" t="str">
        <f>Položky!B51</f>
        <v>5</v>
      </c>
      <c r="B11" s="86" t="str">
        <f>Položky!C51</f>
        <v>Komunikace</v>
      </c>
      <c r="C11" s="87"/>
      <c r="D11" s="88"/>
      <c r="E11" s="172">
        <f>Položky!BA57</f>
        <v>0</v>
      </c>
      <c r="F11" s="173">
        <f>Položky!BB57</f>
        <v>0</v>
      </c>
      <c r="G11" s="173">
        <f>Položky!BC57</f>
        <v>0</v>
      </c>
      <c r="H11" s="173">
        <f>Položky!BD57</f>
        <v>0</v>
      </c>
      <c r="I11" s="174">
        <f>Položky!BE57</f>
        <v>0</v>
      </c>
    </row>
    <row r="12" spans="1:9" s="11" customFormat="1">
      <c r="A12" s="171" t="str">
        <f>Položky!B58</f>
        <v>62</v>
      </c>
      <c r="B12" s="86" t="str">
        <f>Položky!C58</f>
        <v>Upravy povrchů vnější</v>
      </c>
      <c r="C12" s="87"/>
      <c r="D12" s="88"/>
      <c r="E12" s="172">
        <f>Položky!BA67</f>
        <v>0</v>
      </c>
      <c r="F12" s="173">
        <f>Položky!BB67</f>
        <v>0</v>
      </c>
      <c r="G12" s="173">
        <f>Položky!BC67</f>
        <v>0</v>
      </c>
      <c r="H12" s="173">
        <f>Položky!BD67</f>
        <v>0</v>
      </c>
      <c r="I12" s="174">
        <f>Položky!BE67</f>
        <v>0</v>
      </c>
    </row>
    <row r="13" spans="1:9" s="11" customFormat="1">
      <c r="A13" s="171" t="str">
        <f>Položky!B68</f>
        <v>8</v>
      </c>
      <c r="B13" s="86" t="str">
        <f>Položky!C68</f>
        <v>Trubní vedení</v>
      </c>
      <c r="C13" s="87"/>
      <c r="D13" s="88"/>
      <c r="E13" s="172">
        <f>Položky!BA70</f>
        <v>0</v>
      </c>
      <c r="F13" s="173">
        <f>Položky!BB70</f>
        <v>0</v>
      </c>
      <c r="G13" s="173">
        <f>Položky!BC70</f>
        <v>0</v>
      </c>
      <c r="H13" s="173">
        <f>Položky!BD70</f>
        <v>0</v>
      </c>
      <c r="I13" s="174">
        <f>Položky!BE70</f>
        <v>0</v>
      </c>
    </row>
    <row r="14" spans="1:9" s="11" customFormat="1">
      <c r="A14" s="171" t="str">
        <f>Položky!B71</f>
        <v>91</v>
      </c>
      <c r="B14" s="86" t="str">
        <f>Položky!C71</f>
        <v>Doplňující práce na komunikaci</v>
      </c>
      <c r="C14" s="87"/>
      <c r="D14" s="88"/>
      <c r="E14" s="172">
        <f>Položky!BA77</f>
        <v>0</v>
      </c>
      <c r="F14" s="173">
        <f>Položky!BB77</f>
        <v>0</v>
      </c>
      <c r="G14" s="173">
        <f>Položky!BC77</f>
        <v>0</v>
      </c>
      <c r="H14" s="173">
        <f>Položky!BD77</f>
        <v>0</v>
      </c>
      <c r="I14" s="174">
        <f>Položky!BE77</f>
        <v>0</v>
      </c>
    </row>
    <row r="15" spans="1:9" s="11" customFormat="1">
      <c r="A15" s="171" t="str">
        <f>Položky!B78</f>
        <v>96</v>
      </c>
      <c r="B15" s="86" t="str">
        <f>Položky!C78</f>
        <v>Bourání konstrukcí</v>
      </c>
      <c r="C15" s="87"/>
      <c r="D15" s="88"/>
      <c r="E15" s="172">
        <f>Položky!BA90</f>
        <v>0</v>
      </c>
      <c r="F15" s="173">
        <f>Položky!BB90</f>
        <v>0</v>
      </c>
      <c r="G15" s="173">
        <f>Položky!BC90</f>
        <v>0</v>
      </c>
      <c r="H15" s="173">
        <f>Položky!BD90</f>
        <v>0</v>
      </c>
      <c r="I15" s="174">
        <f>Položky!BE90</f>
        <v>0</v>
      </c>
    </row>
    <row r="16" spans="1:9" s="11" customFormat="1">
      <c r="A16" s="171" t="str">
        <f>Položky!B91</f>
        <v>99</v>
      </c>
      <c r="B16" s="86" t="str">
        <f>Položky!C91</f>
        <v>Staveništní přesun hmot</v>
      </c>
      <c r="C16" s="87"/>
      <c r="D16" s="88"/>
      <c r="E16" s="172">
        <f>Položky!BA93</f>
        <v>0</v>
      </c>
      <c r="F16" s="173">
        <f>Položky!BB93</f>
        <v>0</v>
      </c>
      <c r="G16" s="173">
        <f>Položky!BC93</f>
        <v>0</v>
      </c>
      <c r="H16" s="173">
        <f>Položky!BD93</f>
        <v>0</v>
      </c>
      <c r="I16" s="174">
        <f>Položky!BE93</f>
        <v>0</v>
      </c>
    </row>
    <row r="17" spans="1:57" s="11" customFormat="1" ht="13.8" thickBot="1">
      <c r="A17" s="171" t="str">
        <f>Položky!B94</f>
        <v>767</v>
      </c>
      <c r="B17" s="86" t="str">
        <f>Položky!C94</f>
        <v>Konstrukce zámečnické</v>
      </c>
      <c r="C17" s="87"/>
      <c r="D17" s="88"/>
      <c r="E17" s="172">
        <f>Položky!BA99</f>
        <v>0</v>
      </c>
      <c r="F17" s="173">
        <f>Položky!BB99</f>
        <v>0</v>
      </c>
      <c r="G17" s="173">
        <f>Položky!BC99</f>
        <v>0</v>
      </c>
      <c r="H17" s="173">
        <f>Položky!BD99</f>
        <v>0</v>
      </c>
      <c r="I17" s="174">
        <f>Položky!BE99</f>
        <v>0</v>
      </c>
    </row>
    <row r="18" spans="1:57" s="94" customFormat="1" ht="13.8" thickBot="1">
      <c r="A18" s="89"/>
      <c r="B18" s="81" t="s">
        <v>50</v>
      </c>
      <c r="C18" s="81"/>
      <c r="D18" s="90"/>
      <c r="E18" s="91">
        <f>SUM(E7:E17)</f>
        <v>0</v>
      </c>
      <c r="F18" s="92">
        <f>SUM(F7:F17)</f>
        <v>0</v>
      </c>
      <c r="G18" s="92">
        <f>SUM(G7:G17)</f>
        <v>0</v>
      </c>
      <c r="H18" s="92">
        <f>SUM(H7:H17)</f>
        <v>0</v>
      </c>
      <c r="I18" s="93">
        <f>SUM(I7:I17)</f>
        <v>0</v>
      </c>
    </row>
    <row r="19" spans="1:57">
      <c r="A19" s="87"/>
      <c r="B19" s="87"/>
      <c r="C19" s="87"/>
      <c r="D19" s="87"/>
      <c r="E19" s="87"/>
      <c r="F19" s="87"/>
      <c r="G19" s="87"/>
      <c r="H19" s="87"/>
      <c r="I19" s="87"/>
    </row>
    <row r="20" spans="1:57" ht="19.5" customHeight="1">
      <c r="A20" s="95" t="s">
        <v>51</v>
      </c>
      <c r="B20" s="95"/>
      <c r="C20" s="95"/>
      <c r="D20" s="95"/>
      <c r="E20" s="95"/>
      <c r="F20" s="95"/>
      <c r="G20" s="96"/>
      <c r="H20" s="95"/>
      <c r="I20" s="95"/>
      <c r="BA20" s="30"/>
      <c r="BB20" s="30"/>
      <c r="BC20" s="30"/>
      <c r="BD20" s="30"/>
      <c r="BE20" s="30"/>
    </row>
    <row r="21" spans="1:57" ht="13.8" thickBot="1">
      <c r="A21" s="97"/>
      <c r="B21" s="97"/>
      <c r="C21" s="97"/>
      <c r="D21" s="97"/>
      <c r="E21" s="97"/>
      <c r="F21" s="97"/>
      <c r="G21" s="97"/>
      <c r="H21" s="97"/>
      <c r="I21" s="97"/>
    </row>
    <row r="22" spans="1:57">
      <c r="A22" s="98" t="s">
        <v>52</v>
      </c>
      <c r="B22" s="99"/>
      <c r="C22" s="99"/>
      <c r="D22" s="100"/>
      <c r="E22" s="101" t="s">
        <v>53</v>
      </c>
      <c r="F22" s="102" t="s">
        <v>54</v>
      </c>
      <c r="G22" s="103" t="s">
        <v>55</v>
      </c>
      <c r="H22" s="104"/>
      <c r="I22" s="105" t="s">
        <v>53</v>
      </c>
    </row>
    <row r="23" spans="1:57">
      <c r="A23" s="106" t="s">
        <v>237</v>
      </c>
      <c r="B23" s="107"/>
      <c r="C23" s="107"/>
      <c r="D23" s="108"/>
      <c r="E23" s="109"/>
      <c r="F23" s="110">
        <v>0</v>
      </c>
      <c r="G23" s="111">
        <f>CHOOSE(BA23+1,HSV+PSV,HSV+PSV+Mont,HSV+PSV+Dodavka+Mont,HSV,PSV,Mont,Dodavka,Mont+Dodavka,0)</f>
        <v>0</v>
      </c>
      <c r="H23" s="112"/>
      <c r="I23" s="113">
        <f>E23+F23*G23/100</f>
        <v>0</v>
      </c>
      <c r="BA23">
        <v>0</v>
      </c>
    </row>
    <row r="24" spans="1:57" ht="13.8" thickBot="1">
      <c r="A24" s="114"/>
      <c r="B24" s="115" t="s">
        <v>56</v>
      </c>
      <c r="C24" s="116"/>
      <c r="D24" s="117"/>
      <c r="E24" s="118"/>
      <c r="F24" s="119"/>
      <c r="G24" s="119"/>
      <c r="H24" s="188">
        <f>SUM(I23:I23)</f>
        <v>0</v>
      </c>
      <c r="I24" s="189"/>
    </row>
    <row r="25" spans="1:57">
      <c r="A25" s="97"/>
      <c r="B25" s="97"/>
      <c r="C25" s="97"/>
      <c r="D25" s="97"/>
      <c r="E25" s="97"/>
      <c r="F25" s="97"/>
      <c r="G25" s="97"/>
      <c r="H25" s="97"/>
      <c r="I25" s="97"/>
    </row>
    <row r="26" spans="1:57">
      <c r="B26" s="94"/>
      <c r="F26" s="120"/>
      <c r="G26" s="121"/>
      <c r="H26" s="121"/>
      <c r="I26" s="122"/>
    </row>
    <row r="27" spans="1:57">
      <c r="F27" s="120"/>
      <c r="G27" s="121"/>
      <c r="H27" s="121"/>
      <c r="I27" s="122"/>
    </row>
    <row r="28" spans="1:57">
      <c r="F28" s="120"/>
      <c r="G28" s="121"/>
      <c r="H28" s="121"/>
      <c r="I28" s="122"/>
    </row>
    <row r="29" spans="1:57">
      <c r="F29" s="120"/>
      <c r="G29" s="121"/>
      <c r="H29" s="121"/>
      <c r="I29" s="122"/>
    </row>
    <row r="30" spans="1:57">
      <c r="F30" s="120"/>
      <c r="G30" s="121"/>
      <c r="H30" s="121"/>
      <c r="I30" s="122"/>
    </row>
    <row r="31" spans="1:57">
      <c r="F31" s="120"/>
      <c r="G31" s="121"/>
      <c r="H31" s="121"/>
      <c r="I31" s="122"/>
    </row>
    <row r="32" spans="1:57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  <row r="71" spans="6:9">
      <c r="F71" s="120"/>
      <c r="G71" s="121"/>
      <c r="H71" s="121"/>
      <c r="I71" s="122"/>
    </row>
    <row r="72" spans="6:9">
      <c r="F72" s="120"/>
      <c r="G72" s="121"/>
      <c r="H72" s="121"/>
      <c r="I72" s="122"/>
    </row>
    <row r="73" spans="6:9">
      <c r="F73" s="120"/>
      <c r="G73" s="121"/>
      <c r="H73" s="121"/>
      <c r="I73" s="122"/>
    </row>
    <row r="74" spans="6:9">
      <c r="F74" s="120"/>
      <c r="G74" s="121"/>
      <c r="H74" s="121"/>
      <c r="I74" s="122"/>
    </row>
    <row r="75" spans="6:9">
      <c r="F75" s="120"/>
      <c r="G75" s="121"/>
      <c r="H75" s="121"/>
      <c r="I75" s="122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2"/>
  <sheetViews>
    <sheetView showGridLines="0" showZeros="0" zoomScaleNormal="100" workbookViewId="0">
      <selection activeCell="A99" sqref="A99:IV101"/>
    </sheetView>
  </sheetViews>
  <sheetFormatPr defaultColWidth="9.109375" defaultRowHeight="13.2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>
      <c r="A1" s="190" t="s">
        <v>57</v>
      </c>
      <c r="B1" s="190"/>
      <c r="C1" s="190"/>
      <c r="D1" s="190"/>
      <c r="E1" s="190"/>
      <c r="F1" s="190"/>
      <c r="G1" s="190"/>
    </row>
    <row r="2" spans="1:104" ht="13.8" thickBot="1">
      <c r="A2" s="124"/>
      <c r="B2" s="125"/>
      <c r="C2" s="126"/>
      <c r="D2" s="126"/>
      <c r="E2" s="127"/>
      <c r="F2" s="126"/>
      <c r="G2" s="126"/>
    </row>
    <row r="3" spans="1:104" ht="13.8" thickTop="1">
      <c r="A3" s="191" t="s">
        <v>5</v>
      </c>
      <c r="B3" s="192"/>
      <c r="C3" s="128" t="str">
        <f>CONCATENATE(cislostavby," ",nazevstavby)</f>
        <v xml:space="preserve"> OPRAVA SCHODIŠTĚ A VEŘEJNÉ PROSTRANSTVÍ </v>
      </c>
      <c r="D3" s="129"/>
      <c r="E3" s="130"/>
      <c r="F3" s="131">
        <f>Rekapitulace!H1</f>
        <v>0</v>
      </c>
      <c r="G3" s="132"/>
    </row>
    <row r="4" spans="1:104" ht="13.8" thickBot="1">
      <c r="A4" s="193" t="s">
        <v>1</v>
      </c>
      <c r="B4" s="194"/>
      <c r="C4" s="133" t="str">
        <f>CONCATENATE(cisloobjektu," ",nazevobjektu)</f>
        <v xml:space="preserve"> -B- stavební část -zeď a schody</v>
      </c>
      <c r="D4" s="134"/>
      <c r="E4" s="195"/>
      <c r="F4" s="195"/>
      <c r="G4" s="196"/>
    </row>
    <row r="5" spans="1:104" ht="13.8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ht="21">
      <c r="A8" s="151">
        <v>1</v>
      </c>
      <c r="B8" s="152" t="s">
        <v>71</v>
      </c>
      <c r="C8" s="153" t="s">
        <v>72</v>
      </c>
      <c r="D8" s="154" t="s">
        <v>73</v>
      </c>
      <c r="E8" s="155">
        <v>10.9</v>
      </c>
      <c r="F8" s="155">
        <v>0</v>
      </c>
      <c r="G8" s="156">
        <f t="shared" ref="G8:G31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31" si="1">IF(AZ8=1,G8,0)</f>
        <v>0</v>
      </c>
      <c r="BB8" s="123">
        <f t="shared" ref="BB8:BB31" si="2">IF(AZ8=2,G8,0)</f>
        <v>0</v>
      </c>
      <c r="BC8" s="123">
        <f t="shared" ref="BC8:BC31" si="3">IF(AZ8=3,G8,0)</f>
        <v>0</v>
      </c>
      <c r="BD8" s="123">
        <f t="shared" ref="BD8:BD31" si="4">IF(AZ8=4,G8,0)</f>
        <v>0</v>
      </c>
      <c r="BE8" s="123">
        <f t="shared" ref="BE8:BE31" si="5">IF(AZ8=5,G8,0)</f>
        <v>0</v>
      </c>
      <c r="CZ8" s="123">
        <v>0</v>
      </c>
    </row>
    <row r="9" spans="1:104" ht="21">
      <c r="A9" s="151">
        <v>2</v>
      </c>
      <c r="B9" s="152" t="s">
        <v>71</v>
      </c>
      <c r="C9" s="153" t="s">
        <v>74</v>
      </c>
      <c r="D9" s="154" t="s">
        <v>73</v>
      </c>
      <c r="E9" s="155">
        <v>1.5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>
      <c r="A10" s="151">
        <v>3</v>
      </c>
      <c r="B10" s="152" t="s">
        <v>75</v>
      </c>
      <c r="C10" s="153" t="s">
        <v>76</v>
      </c>
      <c r="D10" s="154" t="s">
        <v>73</v>
      </c>
      <c r="E10" s="155">
        <v>12.9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>
      <c r="A11" s="151">
        <v>4</v>
      </c>
      <c r="B11" s="152" t="s">
        <v>77</v>
      </c>
      <c r="C11" s="153" t="s">
        <v>78</v>
      </c>
      <c r="D11" s="154" t="s">
        <v>79</v>
      </c>
      <c r="E11" s="155">
        <v>7.7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ht="21">
      <c r="A12" s="151">
        <v>5</v>
      </c>
      <c r="B12" s="152" t="s">
        <v>80</v>
      </c>
      <c r="C12" s="153" t="s">
        <v>81</v>
      </c>
      <c r="D12" s="154" t="s">
        <v>73</v>
      </c>
      <c r="E12" s="155">
        <v>270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>
      <c r="A13" s="151">
        <v>6</v>
      </c>
      <c r="B13" s="152" t="s">
        <v>82</v>
      </c>
      <c r="C13" s="153" t="s">
        <v>83</v>
      </c>
      <c r="D13" s="154" t="s">
        <v>73</v>
      </c>
      <c r="E13" s="155">
        <v>1.25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ht="21">
      <c r="A14" s="151">
        <v>7</v>
      </c>
      <c r="B14" s="152" t="s">
        <v>84</v>
      </c>
      <c r="C14" s="153" t="s">
        <v>85</v>
      </c>
      <c r="D14" s="154" t="s">
        <v>86</v>
      </c>
      <c r="E14" s="155">
        <v>1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>
      <c r="A15" s="151">
        <v>8</v>
      </c>
      <c r="B15" s="152" t="s">
        <v>87</v>
      </c>
      <c r="C15" s="153" t="s">
        <v>88</v>
      </c>
      <c r="D15" s="154" t="s">
        <v>89</v>
      </c>
      <c r="E15" s="155">
        <v>12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>
      <c r="A16" s="151">
        <v>9</v>
      </c>
      <c r="B16" s="152" t="s">
        <v>90</v>
      </c>
      <c r="C16" s="153" t="s">
        <v>91</v>
      </c>
      <c r="D16" s="154" t="s">
        <v>92</v>
      </c>
      <c r="E16" s="155">
        <v>10</v>
      </c>
      <c r="F16" s="155">
        <v>0</v>
      </c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ht="21">
      <c r="A17" s="151">
        <v>10</v>
      </c>
      <c r="B17" s="152" t="s">
        <v>93</v>
      </c>
      <c r="C17" s="153" t="s">
        <v>94</v>
      </c>
      <c r="D17" s="154" t="s">
        <v>73</v>
      </c>
      <c r="E17" s="155">
        <v>21.25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ht="21">
      <c r="A18" s="151">
        <v>11</v>
      </c>
      <c r="B18" s="152" t="s">
        <v>95</v>
      </c>
      <c r="C18" s="153" t="s">
        <v>96</v>
      </c>
      <c r="D18" s="154" t="s">
        <v>73</v>
      </c>
      <c r="E18" s="155">
        <v>0.75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ht="21">
      <c r="A19" s="151">
        <v>12</v>
      </c>
      <c r="B19" s="152" t="s">
        <v>97</v>
      </c>
      <c r="C19" s="153" t="s">
        <v>98</v>
      </c>
      <c r="D19" s="154" t="s">
        <v>89</v>
      </c>
      <c r="E19" s="155">
        <v>91</v>
      </c>
      <c r="F19" s="155">
        <v>0</v>
      </c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>
      <c r="A20" s="151">
        <v>13</v>
      </c>
      <c r="B20" s="152" t="s">
        <v>99</v>
      </c>
      <c r="C20" s="153" t="s">
        <v>100</v>
      </c>
      <c r="D20" s="154" t="s">
        <v>73</v>
      </c>
      <c r="E20" s="155">
        <v>4.5</v>
      </c>
      <c r="F20" s="155">
        <v>0</v>
      </c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ht="21">
      <c r="A21" s="151">
        <v>14</v>
      </c>
      <c r="B21" s="152" t="s">
        <v>101</v>
      </c>
      <c r="C21" s="153" t="s">
        <v>102</v>
      </c>
      <c r="D21" s="154" t="s">
        <v>73</v>
      </c>
      <c r="E21" s="155">
        <v>1.6</v>
      </c>
      <c r="F21" s="155">
        <v>0</v>
      </c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21">
      <c r="A22" s="151">
        <v>15</v>
      </c>
      <c r="B22" s="152" t="s">
        <v>103</v>
      </c>
      <c r="C22" s="153" t="s">
        <v>104</v>
      </c>
      <c r="D22" s="154" t="s">
        <v>89</v>
      </c>
      <c r="E22" s="155">
        <v>85</v>
      </c>
      <c r="F22" s="155">
        <v>0</v>
      </c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15</v>
      </c>
      <c r="AZ22" s="123">
        <v>1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>
      <c r="A23" s="151">
        <v>16</v>
      </c>
      <c r="B23" s="152" t="s">
        <v>105</v>
      </c>
      <c r="C23" s="153" t="s">
        <v>106</v>
      </c>
      <c r="D23" s="154" t="s">
        <v>89</v>
      </c>
      <c r="E23" s="155">
        <v>95</v>
      </c>
      <c r="F23" s="155">
        <v>0</v>
      </c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16</v>
      </c>
      <c r="AZ23" s="123">
        <v>1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ht="21">
      <c r="A24" s="151">
        <v>17</v>
      </c>
      <c r="B24" s="152" t="s">
        <v>107</v>
      </c>
      <c r="C24" s="153" t="s">
        <v>108</v>
      </c>
      <c r="D24" s="154" t="s">
        <v>89</v>
      </c>
      <c r="E24" s="155">
        <v>38</v>
      </c>
      <c r="F24" s="155">
        <v>0</v>
      </c>
      <c r="G24" s="156">
        <f t="shared" si="0"/>
        <v>0</v>
      </c>
      <c r="O24" s="150">
        <v>2</v>
      </c>
      <c r="AA24" s="123">
        <v>12</v>
      </c>
      <c r="AB24" s="123">
        <v>0</v>
      </c>
      <c r="AC24" s="123">
        <v>17</v>
      </c>
      <c r="AZ24" s="123">
        <v>1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3.0000000000000001E-5</v>
      </c>
    </row>
    <row r="25" spans="1:104">
      <c r="A25" s="151">
        <v>18</v>
      </c>
      <c r="B25" s="152" t="s">
        <v>109</v>
      </c>
      <c r="C25" s="153" t="s">
        <v>110</v>
      </c>
      <c r="D25" s="154" t="s">
        <v>73</v>
      </c>
      <c r="E25" s="155">
        <v>1</v>
      </c>
      <c r="F25" s="155">
        <v>0</v>
      </c>
      <c r="G25" s="156">
        <f t="shared" si="0"/>
        <v>0</v>
      </c>
      <c r="O25" s="150">
        <v>2</v>
      </c>
      <c r="AA25" s="123">
        <v>12</v>
      </c>
      <c r="AB25" s="123">
        <v>0</v>
      </c>
      <c r="AC25" s="123">
        <v>18</v>
      </c>
      <c r="AZ25" s="123">
        <v>1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0</v>
      </c>
    </row>
    <row r="26" spans="1:104" ht="21">
      <c r="A26" s="151">
        <v>19</v>
      </c>
      <c r="B26" s="152" t="s">
        <v>111</v>
      </c>
      <c r="C26" s="153" t="s">
        <v>112</v>
      </c>
      <c r="D26" s="154" t="s">
        <v>113</v>
      </c>
      <c r="E26" s="155">
        <v>8</v>
      </c>
      <c r="F26" s="155">
        <v>0</v>
      </c>
      <c r="G26" s="156">
        <f t="shared" si="0"/>
        <v>0</v>
      </c>
      <c r="O26" s="150">
        <v>2</v>
      </c>
      <c r="AA26" s="123">
        <v>12</v>
      </c>
      <c r="AB26" s="123">
        <v>0</v>
      </c>
      <c r="AC26" s="123">
        <v>19</v>
      </c>
      <c r="AZ26" s="123">
        <v>1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0</v>
      </c>
    </row>
    <row r="27" spans="1:104">
      <c r="A27" s="151">
        <v>20</v>
      </c>
      <c r="B27" s="152" t="s">
        <v>114</v>
      </c>
      <c r="C27" s="153" t="s">
        <v>115</v>
      </c>
      <c r="D27" s="154" t="s">
        <v>89</v>
      </c>
      <c r="E27" s="155">
        <v>95</v>
      </c>
      <c r="F27" s="155">
        <v>0</v>
      </c>
      <c r="G27" s="156">
        <f t="shared" si="0"/>
        <v>0</v>
      </c>
      <c r="O27" s="150">
        <v>2</v>
      </c>
      <c r="AA27" s="123">
        <v>12</v>
      </c>
      <c r="AB27" s="123">
        <v>0</v>
      </c>
      <c r="AC27" s="123">
        <v>20</v>
      </c>
      <c r="AZ27" s="123">
        <v>1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0</v>
      </c>
    </row>
    <row r="28" spans="1:104">
      <c r="A28" s="151">
        <v>21</v>
      </c>
      <c r="B28" s="152" t="s">
        <v>116</v>
      </c>
      <c r="C28" s="153" t="s">
        <v>117</v>
      </c>
      <c r="D28" s="154" t="s">
        <v>89</v>
      </c>
      <c r="E28" s="155">
        <v>95</v>
      </c>
      <c r="F28" s="155">
        <v>0</v>
      </c>
      <c r="G28" s="156">
        <f t="shared" si="0"/>
        <v>0</v>
      </c>
      <c r="O28" s="150">
        <v>2</v>
      </c>
      <c r="AA28" s="123">
        <v>12</v>
      </c>
      <c r="AB28" s="123">
        <v>0</v>
      </c>
      <c r="AC28" s="123">
        <v>21</v>
      </c>
      <c r="AZ28" s="123">
        <v>1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0</v>
      </c>
    </row>
    <row r="29" spans="1:104" ht="21">
      <c r="A29" s="151">
        <v>22</v>
      </c>
      <c r="B29" s="152" t="s">
        <v>118</v>
      </c>
      <c r="C29" s="153" t="s">
        <v>119</v>
      </c>
      <c r="D29" s="154" t="s">
        <v>113</v>
      </c>
      <c r="E29" s="155">
        <v>10</v>
      </c>
      <c r="F29" s="155">
        <v>0</v>
      </c>
      <c r="G29" s="156">
        <f t="shared" si="0"/>
        <v>0</v>
      </c>
      <c r="O29" s="150">
        <v>2</v>
      </c>
      <c r="AA29" s="123">
        <v>12</v>
      </c>
      <c r="AB29" s="123">
        <v>0</v>
      </c>
      <c r="AC29" s="123">
        <v>22</v>
      </c>
      <c r="AZ29" s="123">
        <v>1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0</v>
      </c>
    </row>
    <row r="30" spans="1:104" ht="21">
      <c r="A30" s="151">
        <v>23</v>
      </c>
      <c r="B30" s="152" t="s">
        <v>120</v>
      </c>
      <c r="C30" s="153" t="s">
        <v>121</v>
      </c>
      <c r="D30" s="154" t="s">
        <v>73</v>
      </c>
      <c r="E30" s="155">
        <v>15</v>
      </c>
      <c r="F30" s="155">
        <v>0</v>
      </c>
      <c r="G30" s="156">
        <f t="shared" si="0"/>
        <v>0</v>
      </c>
      <c r="O30" s="150">
        <v>2</v>
      </c>
      <c r="AA30" s="123">
        <v>12</v>
      </c>
      <c r="AB30" s="123">
        <v>0</v>
      </c>
      <c r="AC30" s="123">
        <v>23</v>
      </c>
      <c r="AZ30" s="123">
        <v>1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0</v>
      </c>
    </row>
    <row r="31" spans="1:104">
      <c r="A31" s="151">
        <v>24</v>
      </c>
      <c r="B31" s="152" t="s">
        <v>122</v>
      </c>
      <c r="C31" s="153" t="s">
        <v>123</v>
      </c>
      <c r="D31" s="154" t="s">
        <v>89</v>
      </c>
      <c r="E31" s="155">
        <v>30</v>
      </c>
      <c r="F31" s="155">
        <v>0</v>
      </c>
      <c r="G31" s="156">
        <f t="shared" si="0"/>
        <v>0</v>
      </c>
      <c r="O31" s="150">
        <v>2</v>
      </c>
      <c r="AA31" s="123">
        <v>12</v>
      </c>
      <c r="AB31" s="123">
        <v>0</v>
      </c>
      <c r="AC31" s="123">
        <v>24</v>
      </c>
      <c r="AZ31" s="123">
        <v>1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0</v>
      </c>
    </row>
    <row r="32" spans="1:104">
      <c r="A32" s="157"/>
      <c r="B32" s="158" t="s">
        <v>68</v>
      </c>
      <c r="C32" s="159" t="str">
        <f>CONCATENATE(B7," ",C7)</f>
        <v>1 Zemní práce</v>
      </c>
      <c r="D32" s="157"/>
      <c r="E32" s="160"/>
      <c r="F32" s="160"/>
      <c r="G32" s="161">
        <f>SUM(G7:G31)</f>
        <v>0</v>
      </c>
      <c r="O32" s="150">
        <v>4</v>
      </c>
      <c r="BA32" s="162">
        <f>SUM(BA7:BA31)</f>
        <v>0</v>
      </c>
      <c r="BB32" s="162">
        <f>SUM(BB7:BB31)</f>
        <v>0</v>
      </c>
      <c r="BC32" s="162">
        <f>SUM(BC7:BC31)</f>
        <v>0</v>
      </c>
      <c r="BD32" s="162">
        <f>SUM(BD7:BD31)</f>
        <v>0</v>
      </c>
      <c r="BE32" s="162">
        <f>SUM(BE7:BE31)</f>
        <v>0</v>
      </c>
    </row>
    <row r="33" spans="1:104">
      <c r="A33" s="143" t="s">
        <v>65</v>
      </c>
      <c r="B33" s="144" t="s">
        <v>124</v>
      </c>
      <c r="C33" s="145" t="s">
        <v>125</v>
      </c>
      <c r="D33" s="146"/>
      <c r="E33" s="147"/>
      <c r="F33" s="147"/>
      <c r="G33" s="148"/>
      <c r="H33" s="149"/>
      <c r="I33" s="149"/>
      <c r="O33" s="150">
        <v>1</v>
      </c>
    </row>
    <row r="34" spans="1:104" ht="21">
      <c r="A34" s="151">
        <v>25</v>
      </c>
      <c r="B34" s="152" t="s">
        <v>126</v>
      </c>
      <c r="C34" s="153" t="s">
        <v>127</v>
      </c>
      <c r="D34" s="154" t="s">
        <v>89</v>
      </c>
      <c r="E34" s="155">
        <v>6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25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5.9000000000000003E-4</v>
      </c>
    </row>
    <row r="35" spans="1:104" ht="21">
      <c r="A35" s="151">
        <v>26</v>
      </c>
      <c r="B35" s="152" t="s">
        <v>128</v>
      </c>
      <c r="C35" s="153" t="s">
        <v>129</v>
      </c>
      <c r="D35" s="154" t="s">
        <v>73</v>
      </c>
      <c r="E35" s="155">
        <v>2.8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26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2.4462199999999998</v>
      </c>
    </row>
    <row r="36" spans="1:104" ht="21">
      <c r="A36" s="151">
        <v>27</v>
      </c>
      <c r="B36" s="152" t="s">
        <v>130</v>
      </c>
      <c r="C36" s="153" t="s">
        <v>131</v>
      </c>
      <c r="D36" s="154" t="s">
        <v>73</v>
      </c>
      <c r="E36" s="155">
        <v>1.44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27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2.4462199999999998</v>
      </c>
    </row>
    <row r="37" spans="1:104" ht="21">
      <c r="A37" s="151">
        <v>28</v>
      </c>
      <c r="B37" s="152" t="s">
        <v>130</v>
      </c>
      <c r="C37" s="153" t="s">
        <v>132</v>
      </c>
      <c r="D37" s="154" t="s">
        <v>73</v>
      </c>
      <c r="E37" s="155">
        <v>1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28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2.4462199999999998</v>
      </c>
    </row>
    <row r="38" spans="1:104">
      <c r="A38" s="157"/>
      <c r="B38" s="158" t="s">
        <v>68</v>
      </c>
      <c r="C38" s="159" t="str">
        <f>CONCATENATE(B33," ",C33)</f>
        <v>2 Základy,zvláštní zakládání</v>
      </c>
      <c r="D38" s="157"/>
      <c r="E38" s="160"/>
      <c r="F38" s="160"/>
      <c r="G38" s="161">
        <f>SUM(G33:G37)</f>
        <v>0</v>
      </c>
      <c r="O38" s="150">
        <v>4</v>
      </c>
      <c r="BA38" s="162">
        <f>SUM(BA33:BA37)</f>
        <v>0</v>
      </c>
      <c r="BB38" s="162">
        <f>SUM(BB33:BB37)</f>
        <v>0</v>
      </c>
      <c r="BC38" s="162">
        <f>SUM(BC33:BC37)</f>
        <v>0</v>
      </c>
      <c r="BD38" s="162">
        <f>SUM(BD33:BD37)</f>
        <v>0</v>
      </c>
      <c r="BE38" s="162">
        <f>SUM(BE33:BE37)</f>
        <v>0</v>
      </c>
    </row>
    <row r="39" spans="1:104">
      <c r="A39" s="143" t="s">
        <v>65</v>
      </c>
      <c r="B39" s="144" t="s">
        <v>133</v>
      </c>
      <c r="C39" s="145" t="s">
        <v>134</v>
      </c>
      <c r="D39" s="146"/>
      <c r="E39" s="147"/>
      <c r="F39" s="147"/>
      <c r="G39" s="148"/>
      <c r="H39" s="149"/>
      <c r="I39" s="149"/>
      <c r="O39" s="150">
        <v>1</v>
      </c>
    </row>
    <row r="40" spans="1:104" ht="21">
      <c r="A40" s="151">
        <v>29</v>
      </c>
      <c r="B40" s="152" t="s">
        <v>135</v>
      </c>
      <c r="C40" s="153" t="s">
        <v>136</v>
      </c>
      <c r="D40" s="154" t="s">
        <v>89</v>
      </c>
      <c r="E40" s="155">
        <v>4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29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1.4449999999999999E-2</v>
      </c>
    </row>
    <row r="41" spans="1:104" ht="21">
      <c r="A41" s="151">
        <v>30</v>
      </c>
      <c r="B41" s="152" t="s">
        <v>137</v>
      </c>
      <c r="C41" s="153" t="s">
        <v>138</v>
      </c>
      <c r="D41" s="154" t="s">
        <v>89</v>
      </c>
      <c r="E41" s="155">
        <v>5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30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4.6760000000000003E-2</v>
      </c>
    </row>
    <row r="42" spans="1:104">
      <c r="A42" s="151">
        <v>31</v>
      </c>
      <c r="B42" s="152" t="s">
        <v>139</v>
      </c>
      <c r="C42" s="153" t="s">
        <v>140</v>
      </c>
      <c r="D42" s="154" t="s">
        <v>89</v>
      </c>
      <c r="E42" s="155">
        <v>5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31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ht="21">
      <c r="A43" s="151">
        <v>32</v>
      </c>
      <c r="B43" s="152" t="s">
        <v>141</v>
      </c>
      <c r="C43" s="153" t="s">
        <v>142</v>
      </c>
      <c r="D43" s="154" t="s">
        <v>89</v>
      </c>
      <c r="E43" s="155">
        <v>0.75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32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1.2237199999999999</v>
      </c>
    </row>
    <row r="44" spans="1:104">
      <c r="A44" s="157"/>
      <c r="B44" s="158" t="s">
        <v>68</v>
      </c>
      <c r="C44" s="159" t="str">
        <f>CONCATENATE(B39," ",C39)</f>
        <v>3 Svislé a kompletní konstrukce</v>
      </c>
      <c r="D44" s="157"/>
      <c r="E44" s="160"/>
      <c r="F44" s="160"/>
      <c r="G44" s="161">
        <f>SUM(G39:G43)</f>
        <v>0</v>
      </c>
      <c r="O44" s="150">
        <v>4</v>
      </c>
      <c r="BA44" s="162">
        <f>SUM(BA39:BA43)</f>
        <v>0</v>
      </c>
      <c r="BB44" s="162">
        <f>SUM(BB39:BB43)</f>
        <v>0</v>
      </c>
      <c r="BC44" s="162">
        <f>SUM(BC39:BC43)</f>
        <v>0</v>
      </c>
      <c r="BD44" s="162">
        <f>SUM(BD39:BD43)</f>
        <v>0</v>
      </c>
      <c r="BE44" s="162">
        <f>SUM(BE39:BE43)</f>
        <v>0</v>
      </c>
    </row>
    <row r="45" spans="1:104">
      <c r="A45" s="143" t="s">
        <v>65</v>
      </c>
      <c r="B45" s="144" t="s">
        <v>143</v>
      </c>
      <c r="C45" s="145" t="s">
        <v>144</v>
      </c>
      <c r="D45" s="146"/>
      <c r="E45" s="147"/>
      <c r="F45" s="147"/>
      <c r="G45" s="148"/>
      <c r="H45" s="149"/>
      <c r="I45" s="149"/>
      <c r="O45" s="150">
        <v>1</v>
      </c>
    </row>
    <row r="46" spans="1:104" ht="21">
      <c r="A46" s="151">
        <v>33</v>
      </c>
      <c r="B46" s="152" t="s">
        <v>145</v>
      </c>
      <c r="C46" s="153" t="s">
        <v>146</v>
      </c>
      <c r="D46" s="154" t="s">
        <v>79</v>
      </c>
      <c r="E46" s="155">
        <v>0.1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0</v>
      </c>
      <c r="AC46" s="123">
        <v>33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1.0535399999999999</v>
      </c>
    </row>
    <row r="47" spans="1:104" ht="21">
      <c r="A47" s="151">
        <v>34</v>
      </c>
      <c r="B47" s="152" t="s">
        <v>147</v>
      </c>
      <c r="C47" s="153" t="s">
        <v>148</v>
      </c>
      <c r="D47" s="154" t="s">
        <v>113</v>
      </c>
      <c r="E47" s="155">
        <v>1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1</v>
      </c>
      <c r="AC47" s="123">
        <v>34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0.34499999999999997</v>
      </c>
    </row>
    <row r="48" spans="1:104">
      <c r="A48" s="151">
        <v>35</v>
      </c>
      <c r="B48" s="152" t="s">
        <v>149</v>
      </c>
      <c r="C48" s="153" t="s">
        <v>150</v>
      </c>
      <c r="D48" s="154" t="s">
        <v>113</v>
      </c>
      <c r="E48" s="155">
        <v>1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1</v>
      </c>
      <c r="AC48" s="123">
        <v>35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2.3999999999999998E-3</v>
      </c>
    </row>
    <row r="49" spans="1:104" ht="21">
      <c r="A49" s="151">
        <v>36</v>
      </c>
      <c r="B49" s="152" t="s">
        <v>151</v>
      </c>
      <c r="C49" s="153" t="s">
        <v>152</v>
      </c>
      <c r="D49" s="154" t="s">
        <v>92</v>
      </c>
      <c r="E49" s="155">
        <v>35</v>
      </c>
      <c r="F49" s="155">
        <v>0</v>
      </c>
      <c r="G49" s="156">
        <f>E49*F49</f>
        <v>0</v>
      </c>
      <c r="O49" s="150">
        <v>2</v>
      </c>
      <c r="AA49" s="123">
        <v>12</v>
      </c>
      <c r="AB49" s="123">
        <v>0</v>
      </c>
      <c r="AC49" s="123">
        <v>36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Z49" s="123">
        <v>3.4619999999999998E-2</v>
      </c>
    </row>
    <row r="50" spans="1:104">
      <c r="A50" s="157"/>
      <c r="B50" s="158" t="s">
        <v>68</v>
      </c>
      <c r="C50" s="159" t="str">
        <f>CONCATENATE(B45," ",C45)</f>
        <v>4 Vodorovné konstrukce</v>
      </c>
      <c r="D50" s="157"/>
      <c r="E50" s="160"/>
      <c r="F50" s="160"/>
      <c r="G50" s="161">
        <f>SUM(G45:G49)</f>
        <v>0</v>
      </c>
      <c r="O50" s="150">
        <v>4</v>
      </c>
      <c r="BA50" s="162">
        <f>SUM(BA45:BA49)</f>
        <v>0</v>
      </c>
      <c r="BB50" s="162">
        <f>SUM(BB45:BB49)</f>
        <v>0</v>
      </c>
      <c r="BC50" s="162">
        <f>SUM(BC45:BC49)</f>
        <v>0</v>
      </c>
      <c r="BD50" s="162">
        <f>SUM(BD45:BD49)</f>
        <v>0</v>
      </c>
      <c r="BE50" s="162">
        <f>SUM(BE45:BE49)</f>
        <v>0</v>
      </c>
    </row>
    <row r="51" spans="1:104">
      <c r="A51" s="143" t="s">
        <v>65</v>
      </c>
      <c r="B51" s="144" t="s">
        <v>153</v>
      </c>
      <c r="C51" s="145" t="s">
        <v>154</v>
      </c>
      <c r="D51" s="146"/>
      <c r="E51" s="147"/>
      <c r="F51" s="147"/>
      <c r="G51" s="148"/>
      <c r="H51" s="149"/>
      <c r="I51" s="149"/>
      <c r="O51" s="150">
        <v>1</v>
      </c>
    </row>
    <row r="52" spans="1:104" ht="21">
      <c r="A52" s="151">
        <v>37</v>
      </c>
      <c r="B52" s="152" t="s">
        <v>155</v>
      </c>
      <c r="C52" s="153" t="s">
        <v>156</v>
      </c>
      <c r="D52" s="154" t="s">
        <v>89</v>
      </c>
      <c r="E52" s="155">
        <v>85</v>
      </c>
      <c r="F52" s="155">
        <v>0</v>
      </c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37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0.4108</v>
      </c>
    </row>
    <row r="53" spans="1:104" ht="21">
      <c r="A53" s="151">
        <v>38</v>
      </c>
      <c r="B53" s="152" t="s">
        <v>157</v>
      </c>
      <c r="C53" s="153" t="s">
        <v>158</v>
      </c>
      <c r="D53" s="154" t="s">
        <v>89</v>
      </c>
      <c r="E53" s="155">
        <v>85</v>
      </c>
      <c r="F53" s="155">
        <v>0</v>
      </c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38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0.20907000000000001</v>
      </c>
    </row>
    <row r="54" spans="1:104">
      <c r="A54" s="151">
        <v>39</v>
      </c>
      <c r="B54" s="152" t="s">
        <v>159</v>
      </c>
      <c r="C54" s="153" t="s">
        <v>160</v>
      </c>
      <c r="D54" s="154" t="s">
        <v>89</v>
      </c>
      <c r="E54" s="155">
        <v>85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39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0.105</v>
      </c>
    </row>
    <row r="55" spans="1:104" ht="21">
      <c r="A55" s="151">
        <v>40</v>
      </c>
      <c r="B55" s="152" t="s">
        <v>161</v>
      </c>
      <c r="C55" s="153" t="s">
        <v>162</v>
      </c>
      <c r="D55" s="154" t="s">
        <v>89</v>
      </c>
      <c r="E55" s="155">
        <v>3.6</v>
      </c>
      <c r="F55" s="155">
        <v>0</v>
      </c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40</v>
      </c>
      <c r="AZ55" s="123">
        <v>1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0.58819999999999995</v>
      </c>
    </row>
    <row r="56" spans="1:104" ht="21">
      <c r="A56" s="151">
        <v>41</v>
      </c>
      <c r="B56" s="152" t="s">
        <v>163</v>
      </c>
      <c r="C56" s="153" t="s">
        <v>164</v>
      </c>
      <c r="D56" s="154" t="s">
        <v>89</v>
      </c>
      <c r="E56" s="155">
        <v>5.85</v>
      </c>
      <c r="F56" s="155">
        <v>0</v>
      </c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41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0.32251999999999997</v>
      </c>
    </row>
    <row r="57" spans="1:104">
      <c r="A57" s="157"/>
      <c r="B57" s="158" t="s">
        <v>68</v>
      </c>
      <c r="C57" s="159" t="str">
        <f>CONCATENATE(B51," ",C51)</f>
        <v>5 Komunikace</v>
      </c>
      <c r="D57" s="157"/>
      <c r="E57" s="160"/>
      <c r="F57" s="160"/>
      <c r="G57" s="161">
        <f>SUM(G51:G56)</f>
        <v>0</v>
      </c>
      <c r="O57" s="150">
        <v>4</v>
      </c>
      <c r="BA57" s="162">
        <f>SUM(BA51:BA56)</f>
        <v>0</v>
      </c>
      <c r="BB57" s="162">
        <f>SUM(BB51:BB56)</f>
        <v>0</v>
      </c>
      <c r="BC57" s="162">
        <f>SUM(BC51:BC56)</f>
        <v>0</v>
      </c>
      <c r="BD57" s="162">
        <f>SUM(BD51:BD56)</f>
        <v>0</v>
      </c>
      <c r="BE57" s="162">
        <f>SUM(BE51:BE56)</f>
        <v>0</v>
      </c>
    </row>
    <row r="58" spans="1:104">
      <c r="A58" s="143" t="s">
        <v>65</v>
      </c>
      <c r="B58" s="144" t="s">
        <v>165</v>
      </c>
      <c r="C58" s="145" t="s">
        <v>166</v>
      </c>
      <c r="D58" s="146"/>
      <c r="E58" s="147"/>
      <c r="F58" s="147"/>
      <c r="G58" s="148"/>
      <c r="H58" s="149"/>
      <c r="I58" s="149"/>
      <c r="O58" s="150">
        <v>1</v>
      </c>
    </row>
    <row r="59" spans="1:104" ht="21">
      <c r="A59" s="151">
        <v>42</v>
      </c>
      <c r="B59" s="152" t="s">
        <v>167</v>
      </c>
      <c r="C59" s="153" t="s">
        <v>168</v>
      </c>
      <c r="D59" s="154" t="s">
        <v>169</v>
      </c>
      <c r="E59" s="155">
        <v>20</v>
      </c>
      <c r="F59" s="155">
        <v>0</v>
      </c>
      <c r="G59" s="156">
        <f t="shared" ref="G59:G66" si="6">E59*F59</f>
        <v>0</v>
      </c>
      <c r="O59" s="150">
        <v>2</v>
      </c>
      <c r="AA59" s="123">
        <v>12</v>
      </c>
      <c r="AB59" s="123">
        <v>1</v>
      </c>
      <c r="AC59" s="123">
        <v>42</v>
      </c>
      <c r="AZ59" s="123">
        <v>1</v>
      </c>
      <c r="BA59" s="123">
        <f t="shared" ref="BA59:BA66" si="7">IF(AZ59=1,G59,0)</f>
        <v>0</v>
      </c>
      <c r="BB59" s="123">
        <f t="shared" ref="BB59:BB66" si="8">IF(AZ59=2,G59,0)</f>
        <v>0</v>
      </c>
      <c r="BC59" s="123">
        <f t="shared" ref="BC59:BC66" si="9">IF(AZ59=3,G59,0)</f>
        <v>0</v>
      </c>
      <c r="BD59" s="123">
        <f t="shared" ref="BD59:BD66" si="10">IF(AZ59=4,G59,0)</f>
        <v>0</v>
      </c>
      <c r="BE59" s="123">
        <f t="shared" ref="BE59:BE66" si="11">IF(AZ59=5,G59,0)</f>
        <v>0</v>
      </c>
      <c r="CZ59" s="123">
        <v>1E-3</v>
      </c>
    </row>
    <row r="60" spans="1:104" ht="21">
      <c r="A60" s="151">
        <v>43</v>
      </c>
      <c r="B60" s="152" t="s">
        <v>170</v>
      </c>
      <c r="C60" s="153" t="s">
        <v>171</v>
      </c>
      <c r="D60" s="154" t="s">
        <v>172</v>
      </c>
      <c r="E60" s="155">
        <v>35</v>
      </c>
      <c r="F60" s="155">
        <v>0</v>
      </c>
      <c r="G60" s="156">
        <f t="shared" si="6"/>
        <v>0</v>
      </c>
      <c r="O60" s="150">
        <v>2</v>
      </c>
      <c r="AA60" s="123">
        <v>12</v>
      </c>
      <c r="AB60" s="123">
        <v>0</v>
      </c>
      <c r="AC60" s="123">
        <v>43</v>
      </c>
      <c r="AZ60" s="123">
        <v>1</v>
      </c>
      <c r="BA60" s="123">
        <f t="shared" si="7"/>
        <v>0</v>
      </c>
      <c r="BB60" s="123">
        <f t="shared" si="8"/>
        <v>0</v>
      </c>
      <c r="BC60" s="123">
        <f t="shared" si="9"/>
        <v>0</v>
      </c>
      <c r="BD60" s="123">
        <f t="shared" si="10"/>
        <v>0</v>
      </c>
      <c r="BE60" s="123">
        <f t="shared" si="11"/>
        <v>0</v>
      </c>
      <c r="CZ60" s="123">
        <v>0</v>
      </c>
    </row>
    <row r="61" spans="1:104" ht="21">
      <c r="A61" s="151">
        <v>44</v>
      </c>
      <c r="B61" s="152" t="s">
        <v>173</v>
      </c>
      <c r="C61" s="153" t="s">
        <v>174</v>
      </c>
      <c r="D61" s="154" t="s">
        <v>89</v>
      </c>
      <c r="E61" s="155">
        <v>4</v>
      </c>
      <c r="F61" s="155">
        <v>0</v>
      </c>
      <c r="G61" s="156">
        <f t="shared" si="6"/>
        <v>0</v>
      </c>
      <c r="O61" s="150">
        <v>2</v>
      </c>
      <c r="AA61" s="123">
        <v>12</v>
      </c>
      <c r="AB61" s="123">
        <v>0</v>
      </c>
      <c r="AC61" s="123">
        <v>44</v>
      </c>
      <c r="AZ61" s="123">
        <v>1</v>
      </c>
      <c r="BA61" s="123">
        <f t="shared" si="7"/>
        <v>0</v>
      </c>
      <c r="BB61" s="123">
        <f t="shared" si="8"/>
        <v>0</v>
      </c>
      <c r="BC61" s="123">
        <f t="shared" si="9"/>
        <v>0</v>
      </c>
      <c r="BD61" s="123">
        <f t="shared" si="10"/>
        <v>0</v>
      </c>
      <c r="BE61" s="123">
        <f t="shared" si="11"/>
        <v>0</v>
      </c>
      <c r="CZ61" s="123">
        <v>5.8000000000000003E-2</v>
      </c>
    </row>
    <row r="62" spans="1:104">
      <c r="A62" s="151">
        <v>45</v>
      </c>
      <c r="B62" s="152" t="s">
        <v>175</v>
      </c>
      <c r="C62" s="153" t="s">
        <v>176</v>
      </c>
      <c r="D62" s="154" t="s">
        <v>89</v>
      </c>
      <c r="E62" s="155">
        <v>48</v>
      </c>
      <c r="F62" s="155">
        <v>0</v>
      </c>
      <c r="G62" s="156">
        <f t="shared" si="6"/>
        <v>0</v>
      </c>
      <c r="O62" s="150">
        <v>2</v>
      </c>
      <c r="AA62" s="123">
        <v>12</v>
      </c>
      <c r="AB62" s="123">
        <v>0</v>
      </c>
      <c r="AC62" s="123">
        <v>45</v>
      </c>
      <c r="AZ62" s="123">
        <v>1</v>
      </c>
      <c r="BA62" s="123">
        <f t="shared" si="7"/>
        <v>0</v>
      </c>
      <c r="BB62" s="123">
        <f t="shared" si="8"/>
        <v>0</v>
      </c>
      <c r="BC62" s="123">
        <f t="shared" si="9"/>
        <v>0</v>
      </c>
      <c r="BD62" s="123">
        <f t="shared" si="10"/>
        <v>0</v>
      </c>
      <c r="BE62" s="123">
        <f t="shared" si="11"/>
        <v>0</v>
      </c>
      <c r="CZ62" s="123">
        <v>1E-3</v>
      </c>
    </row>
    <row r="63" spans="1:104" ht="21">
      <c r="A63" s="151">
        <v>46</v>
      </c>
      <c r="B63" s="152" t="s">
        <v>177</v>
      </c>
      <c r="C63" s="153" t="s">
        <v>178</v>
      </c>
      <c r="D63" s="154" t="s">
        <v>89</v>
      </c>
      <c r="E63" s="155">
        <v>55</v>
      </c>
      <c r="F63" s="155">
        <v>0</v>
      </c>
      <c r="G63" s="156">
        <f t="shared" si="6"/>
        <v>0</v>
      </c>
      <c r="O63" s="150">
        <v>2</v>
      </c>
      <c r="AA63" s="123">
        <v>12</v>
      </c>
      <c r="AB63" s="123">
        <v>0</v>
      </c>
      <c r="AC63" s="123">
        <v>46</v>
      </c>
      <c r="AZ63" s="123">
        <v>1</v>
      </c>
      <c r="BA63" s="123">
        <f t="shared" si="7"/>
        <v>0</v>
      </c>
      <c r="BB63" s="123">
        <f t="shared" si="8"/>
        <v>0</v>
      </c>
      <c r="BC63" s="123">
        <f t="shared" si="9"/>
        <v>0</v>
      </c>
      <c r="BD63" s="123">
        <f t="shared" si="10"/>
        <v>0</v>
      </c>
      <c r="BE63" s="123">
        <f t="shared" si="11"/>
        <v>0</v>
      </c>
      <c r="CZ63" s="123">
        <v>7.6999999999999996E-4</v>
      </c>
    </row>
    <row r="64" spans="1:104" ht="21">
      <c r="A64" s="151">
        <v>47</v>
      </c>
      <c r="B64" s="152" t="s">
        <v>179</v>
      </c>
      <c r="C64" s="153" t="s">
        <v>180</v>
      </c>
      <c r="D64" s="154" t="s">
        <v>89</v>
      </c>
      <c r="E64" s="155">
        <v>55</v>
      </c>
      <c r="F64" s="155">
        <v>0</v>
      </c>
      <c r="G64" s="156">
        <f t="shared" si="6"/>
        <v>0</v>
      </c>
      <c r="O64" s="150">
        <v>2</v>
      </c>
      <c r="AA64" s="123">
        <v>12</v>
      </c>
      <c r="AB64" s="123">
        <v>0</v>
      </c>
      <c r="AC64" s="123">
        <v>47</v>
      </c>
      <c r="AZ64" s="123">
        <v>1</v>
      </c>
      <c r="BA64" s="123">
        <f t="shared" si="7"/>
        <v>0</v>
      </c>
      <c r="BB64" s="123">
        <f t="shared" si="8"/>
        <v>0</v>
      </c>
      <c r="BC64" s="123">
        <f t="shared" si="9"/>
        <v>0</v>
      </c>
      <c r="BD64" s="123">
        <f t="shared" si="10"/>
        <v>0</v>
      </c>
      <c r="BE64" s="123">
        <f t="shared" si="11"/>
        <v>0</v>
      </c>
      <c r="CZ64" s="123">
        <v>3.8000000000000002E-4</v>
      </c>
    </row>
    <row r="65" spans="1:104" ht="21">
      <c r="A65" s="151">
        <v>48</v>
      </c>
      <c r="B65" s="152" t="s">
        <v>181</v>
      </c>
      <c r="C65" s="153" t="s">
        <v>182</v>
      </c>
      <c r="D65" s="154" t="s">
        <v>89</v>
      </c>
      <c r="E65" s="155">
        <v>15</v>
      </c>
      <c r="F65" s="155">
        <v>0</v>
      </c>
      <c r="G65" s="156">
        <f t="shared" si="6"/>
        <v>0</v>
      </c>
      <c r="O65" s="150">
        <v>2</v>
      </c>
      <c r="AA65" s="123">
        <v>12</v>
      </c>
      <c r="AB65" s="123">
        <v>0</v>
      </c>
      <c r="AC65" s="123">
        <v>48</v>
      </c>
      <c r="AZ65" s="123">
        <v>1</v>
      </c>
      <c r="BA65" s="123">
        <f t="shared" si="7"/>
        <v>0</v>
      </c>
      <c r="BB65" s="123">
        <f t="shared" si="8"/>
        <v>0</v>
      </c>
      <c r="BC65" s="123">
        <f t="shared" si="9"/>
        <v>0</v>
      </c>
      <c r="BD65" s="123">
        <f t="shared" si="10"/>
        <v>0</v>
      </c>
      <c r="BE65" s="123">
        <f t="shared" si="11"/>
        <v>0</v>
      </c>
      <c r="CZ65" s="123">
        <v>4.9950000000000001E-2</v>
      </c>
    </row>
    <row r="66" spans="1:104" ht="21">
      <c r="A66" s="151">
        <v>49</v>
      </c>
      <c r="B66" s="152" t="s">
        <v>183</v>
      </c>
      <c r="C66" s="153" t="s">
        <v>184</v>
      </c>
      <c r="D66" s="154" t="s">
        <v>89</v>
      </c>
      <c r="E66" s="155">
        <v>10</v>
      </c>
      <c r="F66" s="155">
        <v>0</v>
      </c>
      <c r="G66" s="156">
        <f t="shared" si="6"/>
        <v>0</v>
      </c>
      <c r="O66" s="150">
        <v>2</v>
      </c>
      <c r="AA66" s="123">
        <v>12</v>
      </c>
      <c r="AB66" s="123">
        <v>0</v>
      </c>
      <c r="AC66" s="123">
        <v>49</v>
      </c>
      <c r="AZ66" s="123">
        <v>1</v>
      </c>
      <c r="BA66" s="123">
        <f t="shared" si="7"/>
        <v>0</v>
      </c>
      <c r="BB66" s="123">
        <f t="shared" si="8"/>
        <v>0</v>
      </c>
      <c r="BC66" s="123">
        <f t="shared" si="9"/>
        <v>0</v>
      </c>
      <c r="BD66" s="123">
        <f t="shared" si="10"/>
        <v>0</v>
      </c>
      <c r="BE66" s="123">
        <f t="shared" si="11"/>
        <v>0</v>
      </c>
      <c r="CZ66" s="123">
        <v>8.0000000000000007E-5</v>
      </c>
    </row>
    <row r="67" spans="1:104">
      <c r="A67" s="157"/>
      <c r="B67" s="158" t="s">
        <v>68</v>
      </c>
      <c r="C67" s="159" t="str">
        <f>CONCATENATE(B58," ",C58)</f>
        <v>62 Upravy povrchů vnější</v>
      </c>
      <c r="D67" s="157"/>
      <c r="E67" s="160"/>
      <c r="F67" s="160"/>
      <c r="G67" s="161">
        <f>SUM(G58:G66)</f>
        <v>0</v>
      </c>
      <c r="O67" s="150">
        <v>4</v>
      </c>
      <c r="BA67" s="162">
        <f>SUM(BA58:BA66)</f>
        <v>0</v>
      </c>
      <c r="BB67" s="162">
        <f>SUM(BB58:BB66)</f>
        <v>0</v>
      </c>
      <c r="BC67" s="162">
        <f>SUM(BC58:BC66)</f>
        <v>0</v>
      </c>
      <c r="BD67" s="162">
        <f>SUM(BD58:BD66)</f>
        <v>0</v>
      </c>
      <c r="BE67" s="162">
        <f>SUM(BE58:BE66)</f>
        <v>0</v>
      </c>
    </row>
    <row r="68" spans="1:104">
      <c r="A68" s="143" t="s">
        <v>65</v>
      </c>
      <c r="B68" s="144" t="s">
        <v>185</v>
      </c>
      <c r="C68" s="145" t="s">
        <v>186</v>
      </c>
      <c r="D68" s="146"/>
      <c r="E68" s="147"/>
      <c r="F68" s="147"/>
      <c r="G68" s="148"/>
      <c r="H68" s="149"/>
      <c r="I68" s="149"/>
      <c r="O68" s="150">
        <v>1</v>
      </c>
    </row>
    <row r="69" spans="1:104" ht="21">
      <c r="A69" s="151">
        <v>50</v>
      </c>
      <c r="B69" s="152" t="s">
        <v>187</v>
      </c>
      <c r="C69" s="153" t="s">
        <v>188</v>
      </c>
      <c r="D69" s="154" t="s">
        <v>73</v>
      </c>
      <c r="E69" s="155">
        <v>0.4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50</v>
      </c>
      <c r="AZ69" s="123">
        <v>1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1.54711</v>
      </c>
    </row>
    <row r="70" spans="1:104">
      <c r="A70" s="157"/>
      <c r="B70" s="158" t="s">
        <v>68</v>
      </c>
      <c r="C70" s="159" t="str">
        <f>CONCATENATE(B68," ",C68)</f>
        <v>8 Trubní vedení</v>
      </c>
      <c r="D70" s="157"/>
      <c r="E70" s="160"/>
      <c r="F70" s="160"/>
      <c r="G70" s="161">
        <f>SUM(G68:G69)</f>
        <v>0</v>
      </c>
      <c r="O70" s="150">
        <v>4</v>
      </c>
      <c r="BA70" s="162">
        <f>SUM(BA68:BA69)</f>
        <v>0</v>
      </c>
      <c r="BB70" s="162">
        <f>SUM(BB68:BB69)</f>
        <v>0</v>
      </c>
      <c r="BC70" s="162">
        <f>SUM(BC68:BC69)</f>
        <v>0</v>
      </c>
      <c r="BD70" s="162">
        <f>SUM(BD68:BD69)</f>
        <v>0</v>
      </c>
      <c r="BE70" s="162">
        <f>SUM(BE68:BE69)</f>
        <v>0</v>
      </c>
    </row>
    <row r="71" spans="1:104">
      <c r="A71" s="143" t="s">
        <v>65</v>
      </c>
      <c r="B71" s="144" t="s">
        <v>189</v>
      </c>
      <c r="C71" s="145" t="s">
        <v>190</v>
      </c>
      <c r="D71" s="146"/>
      <c r="E71" s="147"/>
      <c r="F71" s="147"/>
      <c r="G71" s="148"/>
      <c r="H71" s="149"/>
      <c r="I71" s="149"/>
      <c r="O71" s="150">
        <v>1</v>
      </c>
    </row>
    <row r="72" spans="1:104" ht="21">
      <c r="A72" s="151">
        <v>51</v>
      </c>
      <c r="B72" s="152" t="s">
        <v>191</v>
      </c>
      <c r="C72" s="153" t="s">
        <v>192</v>
      </c>
      <c r="D72" s="154" t="s">
        <v>92</v>
      </c>
      <c r="E72" s="155">
        <v>10</v>
      </c>
      <c r="F72" s="155">
        <v>0</v>
      </c>
      <c r="G72" s="156">
        <f>E72*F72</f>
        <v>0</v>
      </c>
      <c r="O72" s="150">
        <v>2</v>
      </c>
      <c r="AA72" s="123">
        <v>12</v>
      </c>
      <c r="AB72" s="123">
        <v>0</v>
      </c>
      <c r="AC72" s="123">
        <v>51</v>
      </c>
      <c r="AZ72" s="123">
        <v>1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0.17732999999999999</v>
      </c>
    </row>
    <row r="73" spans="1:104" ht="21">
      <c r="A73" s="151">
        <v>52</v>
      </c>
      <c r="B73" s="152" t="s">
        <v>193</v>
      </c>
      <c r="C73" s="153" t="s">
        <v>194</v>
      </c>
      <c r="D73" s="154" t="s">
        <v>79</v>
      </c>
      <c r="E73" s="155">
        <v>0.6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1</v>
      </c>
      <c r="AC73" s="123">
        <v>52</v>
      </c>
      <c r="AZ73" s="123">
        <v>1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1</v>
      </c>
    </row>
    <row r="74" spans="1:104" ht="21">
      <c r="A74" s="151">
        <v>53</v>
      </c>
      <c r="B74" s="152" t="s">
        <v>195</v>
      </c>
      <c r="C74" s="153" t="s">
        <v>196</v>
      </c>
      <c r="D74" s="154" t="s">
        <v>92</v>
      </c>
      <c r="E74" s="155">
        <v>10</v>
      </c>
      <c r="F74" s="155">
        <v>0</v>
      </c>
      <c r="G74" s="156">
        <f>E74*F74</f>
        <v>0</v>
      </c>
      <c r="O74" s="150">
        <v>2</v>
      </c>
      <c r="AA74" s="123">
        <v>12</v>
      </c>
      <c r="AB74" s="123">
        <v>1</v>
      </c>
      <c r="AC74" s="123">
        <v>53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0.105</v>
      </c>
    </row>
    <row r="75" spans="1:104">
      <c r="A75" s="151">
        <v>54</v>
      </c>
      <c r="B75" s="152" t="s">
        <v>197</v>
      </c>
      <c r="C75" s="153" t="s">
        <v>198</v>
      </c>
      <c r="D75" s="154" t="s">
        <v>92</v>
      </c>
      <c r="E75" s="155">
        <v>4.5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54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0.10598</v>
      </c>
    </row>
    <row r="76" spans="1:104">
      <c r="A76" s="151">
        <v>55</v>
      </c>
      <c r="B76" s="152" t="s">
        <v>199</v>
      </c>
      <c r="C76" s="153" t="s">
        <v>200</v>
      </c>
      <c r="D76" s="154" t="s">
        <v>113</v>
      </c>
      <c r="E76" s="155">
        <v>5</v>
      </c>
      <c r="F76" s="155">
        <v>0</v>
      </c>
      <c r="G76" s="156">
        <f>E76*F76</f>
        <v>0</v>
      </c>
      <c r="O76" s="150">
        <v>2</v>
      </c>
      <c r="AA76" s="123">
        <v>12</v>
      </c>
      <c r="AB76" s="123">
        <v>1</v>
      </c>
      <c r="AC76" s="123">
        <v>55</v>
      </c>
      <c r="AZ76" s="123">
        <v>1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0.03</v>
      </c>
    </row>
    <row r="77" spans="1:104">
      <c r="A77" s="157"/>
      <c r="B77" s="158" t="s">
        <v>68</v>
      </c>
      <c r="C77" s="159" t="str">
        <f>CONCATENATE(B71," ",C71)</f>
        <v>91 Doplňující práce na komunikaci</v>
      </c>
      <c r="D77" s="157"/>
      <c r="E77" s="160"/>
      <c r="F77" s="160"/>
      <c r="G77" s="161">
        <f>SUM(G71:G76)</f>
        <v>0</v>
      </c>
      <c r="O77" s="150">
        <v>4</v>
      </c>
      <c r="BA77" s="162">
        <f>SUM(BA71:BA76)</f>
        <v>0</v>
      </c>
      <c r="BB77" s="162">
        <f>SUM(BB71:BB76)</f>
        <v>0</v>
      </c>
      <c r="BC77" s="162">
        <f>SUM(BC71:BC76)</f>
        <v>0</v>
      </c>
      <c r="BD77" s="162">
        <f>SUM(BD71:BD76)</f>
        <v>0</v>
      </c>
      <c r="BE77" s="162">
        <f>SUM(BE71:BE76)</f>
        <v>0</v>
      </c>
    </row>
    <row r="78" spans="1:104">
      <c r="A78" s="143" t="s">
        <v>65</v>
      </c>
      <c r="B78" s="144" t="s">
        <v>201</v>
      </c>
      <c r="C78" s="145" t="s">
        <v>202</v>
      </c>
      <c r="D78" s="146"/>
      <c r="E78" s="147"/>
      <c r="F78" s="147"/>
      <c r="G78" s="148"/>
      <c r="H78" s="149"/>
      <c r="I78" s="149"/>
      <c r="O78" s="150">
        <v>1</v>
      </c>
    </row>
    <row r="79" spans="1:104">
      <c r="A79" s="151">
        <v>56</v>
      </c>
      <c r="B79" s="152" t="s">
        <v>203</v>
      </c>
      <c r="C79" s="153" t="s">
        <v>204</v>
      </c>
      <c r="D79" s="154" t="s">
        <v>79</v>
      </c>
      <c r="E79" s="155">
        <v>18</v>
      </c>
      <c r="F79" s="155">
        <v>0</v>
      </c>
      <c r="G79" s="156">
        <f t="shared" ref="G79:G89" si="12">E79*F79</f>
        <v>0</v>
      </c>
      <c r="O79" s="150">
        <v>2</v>
      </c>
      <c r="AA79" s="123">
        <v>12</v>
      </c>
      <c r="AB79" s="123">
        <v>0</v>
      </c>
      <c r="AC79" s="123">
        <v>56</v>
      </c>
      <c r="AZ79" s="123">
        <v>1</v>
      </c>
      <c r="BA79" s="123">
        <f t="shared" ref="BA79:BA89" si="13">IF(AZ79=1,G79,0)</f>
        <v>0</v>
      </c>
      <c r="BB79" s="123">
        <f t="shared" ref="BB79:BB89" si="14">IF(AZ79=2,G79,0)</f>
        <v>0</v>
      </c>
      <c r="BC79" s="123">
        <f t="shared" ref="BC79:BC89" si="15">IF(AZ79=3,G79,0)</f>
        <v>0</v>
      </c>
      <c r="BD79" s="123">
        <f t="shared" ref="BD79:BD89" si="16">IF(AZ79=4,G79,0)</f>
        <v>0</v>
      </c>
      <c r="BE79" s="123">
        <f t="shared" ref="BE79:BE89" si="17">IF(AZ79=5,G79,0)</f>
        <v>0</v>
      </c>
      <c r="CZ79" s="123">
        <v>0</v>
      </c>
    </row>
    <row r="80" spans="1:104" ht="21">
      <c r="A80" s="151">
        <v>57</v>
      </c>
      <c r="B80" s="152" t="s">
        <v>205</v>
      </c>
      <c r="C80" s="153" t="s">
        <v>206</v>
      </c>
      <c r="D80" s="154" t="s">
        <v>79</v>
      </c>
      <c r="E80" s="155">
        <v>342</v>
      </c>
      <c r="F80" s="155">
        <v>0</v>
      </c>
      <c r="G80" s="156">
        <f t="shared" si="12"/>
        <v>0</v>
      </c>
      <c r="O80" s="150">
        <v>2</v>
      </c>
      <c r="AA80" s="123">
        <v>12</v>
      </c>
      <c r="AB80" s="123">
        <v>0</v>
      </c>
      <c r="AC80" s="123">
        <v>57</v>
      </c>
      <c r="AZ80" s="123">
        <v>1</v>
      </c>
      <c r="BA80" s="123">
        <f t="shared" si="13"/>
        <v>0</v>
      </c>
      <c r="BB80" s="123">
        <f t="shared" si="14"/>
        <v>0</v>
      </c>
      <c r="BC80" s="123">
        <f t="shared" si="15"/>
        <v>0</v>
      </c>
      <c r="BD80" s="123">
        <f t="shared" si="16"/>
        <v>0</v>
      </c>
      <c r="BE80" s="123">
        <f t="shared" si="17"/>
        <v>0</v>
      </c>
      <c r="CZ80" s="123">
        <v>0</v>
      </c>
    </row>
    <row r="81" spans="1:104">
      <c r="A81" s="151">
        <v>58</v>
      </c>
      <c r="B81" s="152" t="s">
        <v>207</v>
      </c>
      <c r="C81" s="153" t="s">
        <v>208</v>
      </c>
      <c r="D81" s="154" t="s">
        <v>79</v>
      </c>
      <c r="E81" s="155">
        <v>18</v>
      </c>
      <c r="F81" s="155">
        <v>0</v>
      </c>
      <c r="G81" s="156">
        <f t="shared" si="12"/>
        <v>0</v>
      </c>
      <c r="O81" s="150">
        <v>2</v>
      </c>
      <c r="AA81" s="123">
        <v>12</v>
      </c>
      <c r="AB81" s="123">
        <v>0</v>
      </c>
      <c r="AC81" s="123">
        <v>58</v>
      </c>
      <c r="AZ81" s="123">
        <v>1</v>
      </c>
      <c r="BA81" s="123">
        <f t="shared" si="13"/>
        <v>0</v>
      </c>
      <c r="BB81" s="123">
        <f t="shared" si="14"/>
        <v>0</v>
      </c>
      <c r="BC81" s="123">
        <f t="shared" si="15"/>
        <v>0</v>
      </c>
      <c r="BD81" s="123">
        <f t="shared" si="16"/>
        <v>0</v>
      </c>
      <c r="BE81" s="123">
        <f t="shared" si="17"/>
        <v>0</v>
      </c>
      <c r="CZ81" s="123">
        <v>0</v>
      </c>
    </row>
    <row r="82" spans="1:104">
      <c r="A82" s="151">
        <v>59</v>
      </c>
      <c r="B82" s="152" t="s">
        <v>209</v>
      </c>
      <c r="C82" s="153" t="s">
        <v>210</v>
      </c>
      <c r="D82" s="154" t="s">
        <v>79</v>
      </c>
      <c r="E82" s="155">
        <v>18</v>
      </c>
      <c r="F82" s="155">
        <v>0</v>
      </c>
      <c r="G82" s="156">
        <f t="shared" si="12"/>
        <v>0</v>
      </c>
      <c r="O82" s="150">
        <v>2</v>
      </c>
      <c r="AA82" s="123">
        <v>12</v>
      </c>
      <c r="AB82" s="123">
        <v>0</v>
      </c>
      <c r="AC82" s="123">
        <v>59</v>
      </c>
      <c r="AZ82" s="123">
        <v>1</v>
      </c>
      <c r="BA82" s="123">
        <f t="shared" si="13"/>
        <v>0</v>
      </c>
      <c r="BB82" s="123">
        <f t="shared" si="14"/>
        <v>0</v>
      </c>
      <c r="BC82" s="123">
        <f t="shared" si="15"/>
        <v>0</v>
      </c>
      <c r="BD82" s="123">
        <f t="shared" si="16"/>
        <v>0</v>
      </c>
      <c r="BE82" s="123">
        <f t="shared" si="17"/>
        <v>0</v>
      </c>
      <c r="CZ82" s="123">
        <v>0</v>
      </c>
    </row>
    <row r="83" spans="1:104">
      <c r="A83" s="151">
        <v>60</v>
      </c>
      <c r="B83" s="152" t="s">
        <v>211</v>
      </c>
      <c r="C83" s="153" t="s">
        <v>212</v>
      </c>
      <c r="D83" s="154" t="s">
        <v>73</v>
      </c>
      <c r="E83" s="155">
        <v>1.4</v>
      </c>
      <c r="F83" s="155">
        <v>0</v>
      </c>
      <c r="G83" s="156">
        <f t="shared" si="12"/>
        <v>0</v>
      </c>
      <c r="O83" s="150">
        <v>2</v>
      </c>
      <c r="AA83" s="123">
        <v>12</v>
      </c>
      <c r="AB83" s="123">
        <v>0</v>
      </c>
      <c r="AC83" s="123">
        <v>60</v>
      </c>
      <c r="AZ83" s="123">
        <v>1</v>
      </c>
      <c r="BA83" s="123">
        <f t="shared" si="13"/>
        <v>0</v>
      </c>
      <c r="BB83" s="123">
        <f t="shared" si="14"/>
        <v>0</v>
      </c>
      <c r="BC83" s="123">
        <f t="shared" si="15"/>
        <v>0</v>
      </c>
      <c r="BD83" s="123">
        <f t="shared" si="16"/>
        <v>0</v>
      </c>
      <c r="BE83" s="123">
        <f t="shared" si="17"/>
        <v>0</v>
      </c>
      <c r="CZ83" s="123">
        <v>2E-3</v>
      </c>
    </row>
    <row r="84" spans="1:104" ht="21">
      <c r="A84" s="151">
        <v>61</v>
      </c>
      <c r="B84" s="152" t="s">
        <v>213</v>
      </c>
      <c r="C84" s="153" t="s">
        <v>214</v>
      </c>
      <c r="D84" s="154" t="s">
        <v>92</v>
      </c>
      <c r="E84" s="155">
        <v>50.4</v>
      </c>
      <c r="F84" s="155">
        <v>0</v>
      </c>
      <c r="G84" s="156">
        <f t="shared" si="12"/>
        <v>0</v>
      </c>
      <c r="O84" s="150">
        <v>2</v>
      </c>
      <c r="AA84" s="123">
        <v>12</v>
      </c>
      <c r="AB84" s="123">
        <v>0</v>
      </c>
      <c r="AC84" s="123">
        <v>61</v>
      </c>
      <c r="AZ84" s="123">
        <v>1</v>
      </c>
      <c r="BA84" s="123">
        <f t="shared" si="13"/>
        <v>0</v>
      </c>
      <c r="BB84" s="123">
        <f t="shared" si="14"/>
        <v>0</v>
      </c>
      <c r="BC84" s="123">
        <f t="shared" si="15"/>
        <v>0</v>
      </c>
      <c r="BD84" s="123">
        <f t="shared" si="16"/>
        <v>0</v>
      </c>
      <c r="BE84" s="123">
        <f t="shared" si="17"/>
        <v>0</v>
      </c>
      <c r="CZ84" s="123">
        <v>0</v>
      </c>
    </row>
    <row r="85" spans="1:104" ht="21">
      <c r="A85" s="151">
        <v>62</v>
      </c>
      <c r="B85" s="152" t="s">
        <v>215</v>
      </c>
      <c r="C85" s="153" t="s">
        <v>216</v>
      </c>
      <c r="D85" s="154" t="s">
        <v>73</v>
      </c>
      <c r="E85" s="155">
        <v>0.38400000000000001</v>
      </c>
      <c r="F85" s="155">
        <v>0</v>
      </c>
      <c r="G85" s="156">
        <f t="shared" si="12"/>
        <v>0</v>
      </c>
      <c r="O85" s="150">
        <v>2</v>
      </c>
      <c r="AA85" s="123">
        <v>12</v>
      </c>
      <c r="AB85" s="123">
        <v>0</v>
      </c>
      <c r="AC85" s="123">
        <v>62</v>
      </c>
      <c r="AZ85" s="123">
        <v>1</v>
      </c>
      <c r="BA85" s="123">
        <f t="shared" si="13"/>
        <v>0</v>
      </c>
      <c r="BB85" s="123">
        <f t="shared" si="14"/>
        <v>0</v>
      </c>
      <c r="BC85" s="123">
        <f t="shared" si="15"/>
        <v>0</v>
      </c>
      <c r="BD85" s="123">
        <f t="shared" si="16"/>
        <v>0</v>
      </c>
      <c r="BE85" s="123">
        <f t="shared" si="17"/>
        <v>0</v>
      </c>
      <c r="CZ85" s="123">
        <v>0</v>
      </c>
    </row>
    <row r="86" spans="1:104" ht="21">
      <c r="A86" s="151">
        <v>63</v>
      </c>
      <c r="B86" s="152" t="s">
        <v>203</v>
      </c>
      <c r="C86" s="153" t="s">
        <v>217</v>
      </c>
      <c r="D86" s="154" t="s">
        <v>79</v>
      </c>
      <c r="E86" s="155">
        <v>0.63200000000000001</v>
      </c>
      <c r="F86" s="155">
        <v>0</v>
      </c>
      <c r="G86" s="156">
        <f t="shared" si="12"/>
        <v>0</v>
      </c>
      <c r="O86" s="150">
        <v>2</v>
      </c>
      <c r="AA86" s="123">
        <v>12</v>
      </c>
      <c r="AB86" s="123">
        <v>0</v>
      </c>
      <c r="AC86" s="123">
        <v>63</v>
      </c>
      <c r="AZ86" s="123">
        <v>1</v>
      </c>
      <c r="BA86" s="123">
        <f t="shared" si="13"/>
        <v>0</v>
      </c>
      <c r="BB86" s="123">
        <f t="shared" si="14"/>
        <v>0</v>
      </c>
      <c r="BC86" s="123">
        <f t="shared" si="15"/>
        <v>0</v>
      </c>
      <c r="BD86" s="123">
        <f t="shared" si="16"/>
        <v>0</v>
      </c>
      <c r="BE86" s="123">
        <f t="shared" si="17"/>
        <v>0</v>
      </c>
      <c r="CZ86" s="123">
        <v>0</v>
      </c>
    </row>
    <row r="87" spans="1:104" ht="21">
      <c r="A87" s="151">
        <v>64</v>
      </c>
      <c r="B87" s="152" t="s">
        <v>218</v>
      </c>
      <c r="C87" s="153" t="s">
        <v>219</v>
      </c>
      <c r="D87" s="154" t="s">
        <v>79</v>
      </c>
      <c r="E87" s="155">
        <v>5</v>
      </c>
      <c r="F87" s="155">
        <v>0</v>
      </c>
      <c r="G87" s="156">
        <f t="shared" si="12"/>
        <v>0</v>
      </c>
      <c r="O87" s="150">
        <v>2</v>
      </c>
      <c r="AA87" s="123">
        <v>12</v>
      </c>
      <c r="AB87" s="123">
        <v>0</v>
      </c>
      <c r="AC87" s="123">
        <v>64</v>
      </c>
      <c r="AZ87" s="123">
        <v>1</v>
      </c>
      <c r="BA87" s="123">
        <f t="shared" si="13"/>
        <v>0</v>
      </c>
      <c r="BB87" s="123">
        <f t="shared" si="14"/>
        <v>0</v>
      </c>
      <c r="BC87" s="123">
        <f t="shared" si="15"/>
        <v>0</v>
      </c>
      <c r="BD87" s="123">
        <f t="shared" si="16"/>
        <v>0</v>
      </c>
      <c r="BE87" s="123">
        <f t="shared" si="17"/>
        <v>0</v>
      </c>
      <c r="CZ87" s="123">
        <v>0</v>
      </c>
    </row>
    <row r="88" spans="1:104">
      <c r="A88" s="151">
        <v>65</v>
      </c>
      <c r="B88" s="152" t="s">
        <v>77</v>
      </c>
      <c r="C88" s="153" t="s">
        <v>220</v>
      </c>
      <c r="D88" s="154" t="s">
        <v>169</v>
      </c>
      <c r="E88" s="155">
        <v>-632</v>
      </c>
      <c r="F88" s="155">
        <v>0</v>
      </c>
      <c r="G88" s="156">
        <f t="shared" si="12"/>
        <v>0</v>
      </c>
      <c r="O88" s="150">
        <v>2</v>
      </c>
      <c r="AA88" s="123">
        <v>12</v>
      </c>
      <c r="AB88" s="123">
        <v>0</v>
      </c>
      <c r="AC88" s="123">
        <v>65</v>
      </c>
      <c r="AZ88" s="123">
        <v>1</v>
      </c>
      <c r="BA88" s="123">
        <f t="shared" si="13"/>
        <v>0</v>
      </c>
      <c r="BB88" s="123">
        <f t="shared" si="14"/>
        <v>0</v>
      </c>
      <c r="BC88" s="123">
        <f t="shared" si="15"/>
        <v>0</v>
      </c>
      <c r="BD88" s="123">
        <f t="shared" si="16"/>
        <v>0</v>
      </c>
      <c r="BE88" s="123">
        <f t="shared" si="17"/>
        <v>0</v>
      </c>
      <c r="CZ88" s="123">
        <v>0</v>
      </c>
    </row>
    <row r="89" spans="1:104" ht="21">
      <c r="A89" s="151">
        <v>66</v>
      </c>
      <c r="B89" s="152" t="s">
        <v>221</v>
      </c>
      <c r="C89" s="153" t="s">
        <v>222</v>
      </c>
      <c r="D89" s="154" t="s">
        <v>92</v>
      </c>
      <c r="E89" s="155">
        <v>45</v>
      </c>
      <c r="F89" s="155">
        <v>0</v>
      </c>
      <c r="G89" s="156">
        <f t="shared" si="12"/>
        <v>0</v>
      </c>
      <c r="O89" s="150">
        <v>2</v>
      </c>
      <c r="AA89" s="123">
        <v>12</v>
      </c>
      <c r="AB89" s="123">
        <v>0</v>
      </c>
      <c r="AC89" s="123">
        <v>66</v>
      </c>
      <c r="AZ89" s="123">
        <v>1</v>
      </c>
      <c r="BA89" s="123">
        <f t="shared" si="13"/>
        <v>0</v>
      </c>
      <c r="BB89" s="123">
        <f t="shared" si="14"/>
        <v>0</v>
      </c>
      <c r="BC89" s="123">
        <f t="shared" si="15"/>
        <v>0</v>
      </c>
      <c r="BD89" s="123">
        <f t="shared" si="16"/>
        <v>0</v>
      </c>
      <c r="BE89" s="123">
        <f t="shared" si="17"/>
        <v>0</v>
      </c>
      <c r="CZ89" s="123">
        <v>2.0000000000000002E-5</v>
      </c>
    </row>
    <row r="90" spans="1:104">
      <c r="A90" s="157"/>
      <c r="B90" s="158" t="s">
        <v>68</v>
      </c>
      <c r="C90" s="159" t="str">
        <f>CONCATENATE(B78," ",C78)</f>
        <v>96 Bourání konstrukcí</v>
      </c>
      <c r="D90" s="157"/>
      <c r="E90" s="160"/>
      <c r="F90" s="160"/>
      <c r="G90" s="161">
        <f>SUM(G78:G89)</f>
        <v>0</v>
      </c>
      <c r="O90" s="150">
        <v>4</v>
      </c>
      <c r="BA90" s="162">
        <f>SUM(BA78:BA89)</f>
        <v>0</v>
      </c>
      <c r="BB90" s="162">
        <f>SUM(BB78:BB89)</f>
        <v>0</v>
      </c>
      <c r="BC90" s="162">
        <f>SUM(BC78:BC89)</f>
        <v>0</v>
      </c>
      <c r="BD90" s="162">
        <f>SUM(BD78:BD89)</f>
        <v>0</v>
      </c>
      <c r="BE90" s="162">
        <f>SUM(BE78:BE89)</f>
        <v>0</v>
      </c>
    </row>
    <row r="91" spans="1:104">
      <c r="A91" s="143" t="s">
        <v>65</v>
      </c>
      <c r="B91" s="144" t="s">
        <v>223</v>
      </c>
      <c r="C91" s="145" t="s">
        <v>224</v>
      </c>
      <c r="D91" s="146"/>
      <c r="E91" s="147"/>
      <c r="F91" s="147"/>
      <c r="G91" s="148"/>
      <c r="H91" s="149"/>
      <c r="I91" s="149"/>
      <c r="O91" s="150">
        <v>1</v>
      </c>
    </row>
    <row r="92" spans="1:104">
      <c r="A92" s="151">
        <v>67</v>
      </c>
      <c r="B92" s="152" t="s">
        <v>225</v>
      </c>
      <c r="C92" s="153" t="s">
        <v>226</v>
      </c>
      <c r="D92" s="154" t="s">
        <v>79</v>
      </c>
      <c r="E92" s="155">
        <v>91.6</v>
      </c>
      <c r="F92" s="155">
        <v>0</v>
      </c>
      <c r="G92" s="156">
        <f>E92*F92</f>
        <v>0</v>
      </c>
      <c r="O92" s="150">
        <v>2</v>
      </c>
      <c r="AA92" s="123">
        <v>12</v>
      </c>
      <c r="AB92" s="123">
        <v>0</v>
      </c>
      <c r="AC92" s="123">
        <v>67</v>
      </c>
      <c r="AZ92" s="123">
        <v>1</v>
      </c>
      <c r="BA92" s="123">
        <f>IF(AZ92=1,G92,0)</f>
        <v>0</v>
      </c>
      <c r="BB92" s="123">
        <f>IF(AZ92=2,G92,0)</f>
        <v>0</v>
      </c>
      <c r="BC92" s="123">
        <f>IF(AZ92=3,G92,0)</f>
        <v>0</v>
      </c>
      <c r="BD92" s="123">
        <f>IF(AZ92=4,G92,0)</f>
        <v>0</v>
      </c>
      <c r="BE92" s="123">
        <f>IF(AZ92=5,G92,0)</f>
        <v>0</v>
      </c>
      <c r="CZ92" s="123">
        <v>0</v>
      </c>
    </row>
    <row r="93" spans="1:104">
      <c r="A93" s="157"/>
      <c r="B93" s="158" t="s">
        <v>68</v>
      </c>
      <c r="C93" s="159" t="str">
        <f>CONCATENATE(B91," ",C91)</f>
        <v>99 Staveništní přesun hmot</v>
      </c>
      <c r="D93" s="157"/>
      <c r="E93" s="160"/>
      <c r="F93" s="160"/>
      <c r="G93" s="161">
        <f>SUM(G91:G92)</f>
        <v>0</v>
      </c>
      <c r="O93" s="150">
        <v>4</v>
      </c>
      <c r="BA93" s="162">
        <f>SUM(BA91:BA92)</f>
        <v>0</v>
      </c>
      <c r="BB93" s="162">
        <f>SUM(BB91:BB92)</f>
        <v>0</v>
      </c>
      <c r="BC93" s="162">
        <f>SUM(BC91:BC92)</f>
        <v>0</v>
      </c>
      <c r="BD93" s="162">
        <f>SUM(BD91:BD92)</f>
        <v>0</v>
      </c>
      <c r="BE93" s="162">
        <f>SUM(BE91:BE92)</f>
        <v>0</v>
      </c>
    </row>
    <row r="94" spans="1:104">
      <c r="A94" s="143" t="s">
        <v>65</v>
      </c>
      <c r="B94" s="144" t="s">
        <v>227</v>
      </c>
      <c r="C94" s="145" t="s">
        <v>228</v>
      </c>
      <c r="D94" s="146"/>
      <c r="E94" s="147"/>
      <c r="F94" s="147"/>
      <c r="G94" s="148"/>
      <c r="H94" s="149"/>
      <c r="I94" s="149"/>
      <c r="O94" s="150">
        <v>1</v>
      </c>
    </row>
    <row r="95" spans="1:104" ht="21">
      <c r="A95" s="151">
        <v>68</v>
      </c>
      <c r="B95" s="152" t="s">
        <v>229</v>
      </c>
      <c r="C95" s="153" t="s">
        <v>230</v>
      </c>
      <c r="D95" s="154" t="s">
        <v>92</v>
      </c>
      <c r="E95" s="155">
        <v>47.5</v>
      </c>
      <c r="F95" s="155">
        <v>0</v>
      </c>
      <c r="G95" s="156">
        <f>E95*F95</f>
        <v>0</v>
      </c>
      <c r="O95" s="150">
        <v>2</v>
      </c>
      <c r="AA95" s="123">
        <v>12</v>
      </c>
      <c r="AB95" s="123">
        <v>0</v>
      </c>
      <c r="AC95" s="123">
        <v>68</v>
      </c>
      <c r="AZ95" s="123">
        <v>2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Z95" s="123">
        <v>4.2000000000000003E-2</v>
      </c>
    </row>
    <row r="96" spans="1:104" ht="21">
      <c r="A96" s="151">
        <v>69</v>
      </c>
      <c r="B96" s="152" t="s">
        <v>231</v>
      </c>
      <c r="C96" s="153" t="s">
        <v>232</v>
      </c>
      <c r="D96" s="154" t="s">
        <v>92</v>
      </c>
      <c r="E96" s="155">
        <v>47.5</v>
      </c>
      <c r="F96" s="155">
        <v>0</v>
      </c>
      <c r="G96" s="156">
        <f>E96*F96</f>
        <v>0</v>
      </c>
      <c r="O96" s="150">
        <v>2</v>
      </c>
      <c r="AA96" s="123">
        <v>12</v>
      </c>
      <c r="AB96" s="123">
        <v>0</v>
      </c>
      <c r="AC96" s="123">
        <v>69</v>
      </c>
      <c r="AZ96" s="123">
        <v>2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3.0000000000000001E-3</v>
      </c>
    </row>
    <row r="97" spans="1:104" ht="21">
      <c r="A97" s="151">
        <v>70</v>
      </c>
      <c r="B97" s="152" t="s">
        <v>233</v>
      </c>
      <c r="C97" s="153" t="s">
        <v>234</v>
      </c>
      <c r="D97" s="154" t="s">
        <v>113</v>
      </c>
      <c r="E97" s="155">
        <v>24</v>
      </c>
      <c r="F97" s="155">
        <v>0</v>
      </c>
      <c r="G97" s="156">
        <f>E97*F97</f>
        <v>0</v>
      </c>
      <c r="O97" s="150">
        <v>2</v>
      </c>
      <c r="AA97" s="123">
        <v>12</v>
      </c>
      <c r="AB97" s="123">
        <v>0</v>
      </c>
      <c r="AC97" s="123">
        <v>70</v>
      </c>
      <c r="AZ97" s="123">
        <v>2</v>
      </c>
      <c r="BA97" s="123">
        <f>IF(AZ97=1,G97,0)</f>
        <v>0</v>
      </c>
      <c r="BB97" s="123">
        <f>IF(AZ97=2,G97,0)</f>
        <v>0</v>
      </c>
      <c r="BC97" s="123">
        <f>IF(AZ97=3,G97,0)</f>
        <v>0</v>
      </c>
      <c r="BD97" s="123">
        <f>IF(AZ97=4,G97,0)</f>
        <v>0</v>
      </c>
      <c r="BE97" s="123">
        <f>IF(AZ97=5,G97,0)</f>
        <v>0</v>
      </c>
      <c r="CZ97" s="123">
        <v>1E-3</v>
      </c>
    </row>
    <row r="98" spans="1:104" ht="21">
      <c r="A98" s="151">
        <v>71</v>
      </c>
      <c r="B98" s="152" t="s">
        <v>235</v>
      </c>
      <c r="C98" s="153" t="s">
        <v>236</v>
      </c>
      <c r="D98" s="154" t="s">
        <v>73</v>
      </c>
      <c r="E98" s="155">
        <v>1</v>
      </c>
      <c r="F98" s="155">
        <v>0</v>
      </c>
      <c r="G98" s="156">
        <f>E98*F98</f>
        <v>0</v>
      </c>
      <c r="O98" s="150">
        <v>2</v>
      </c>
      <c r="AA98" s="123">
        <v>12</v>
      </c>
      <c r="AB98" s="123">
        <v>0</v>
      </c>
      <c r="AC98" s="123">
        <v>71</v>
      </c>
      <c r="AZ98" s="123">
        <v>2</v>
      </c>
      <c r="BA98" s="123">
        <f>IF(AZ98=1,G98,0)</f>
        <v>0</v>
      </c>
      <c r="BB98" s="123">
        <f>IF(AZ98=2,G98,0)</f>
        <v>0</v>
      </c>
      <c r="BC98" s="123">
        <f>IF(AZ98=3,G98,0)</f>
        <v>0</v>
      </c>
      <c r="BD98" s="123">
        <f>IF(AZ98=4,G98,0)</f>
        <v>0</v>
      </c>
      <c r="BE98" s="123">
        <f>IF(AZ98=5,G98,0)</f>
        <v>0</v>
      </c>
      <c r="CZ98" s="123">
        <v>2.3785500000000002</v>
      </c>
    </row>
    <row r="99" spans="1:104">
      <c r="A99" s="157"/>
      <c r="B99" s="158" t="s">
        <v>68</v>
      </c>
      <c r="C99" s="159" t="str">
        <f>CONCATENATE(B94," ",C94)</f>
        <v>767 Konstrukce zámečnické</v>
      </c>
      <c r="D99" s="157"/>
      <c r="E99" s="160"/>
      <c r="F99" s="160"/>
      <c r="G99" s="161">
        <f>SUM(G94:G98)</f>
        <v>0</v>
      </c>
      <c r="O99" s="150">
        <v>4</v>
      </c>
      <c r="BA99" s="162">
        <f>SUM(BA94:BA98)</f>
        <v>0</v>
      </c>
      <c r="BB99" s="162">
        <f>SUM(BB94:BB98)</f>
        <v>0</v>
      </c>
      <c r="BC99" s="162">
        <f>SUM(BC94:BC98)</f>
        <v>0</v>
      </c>
      <c r="BD99" s="162">
        <f>SUM(BD94:BD98)</f>
        <v>0</v>
      </c>
      <c r="BE99" s="162">
        <f>SUM(BE94:BE98)</f>
        <v>0</v>
      </c>
    </row>
    <row r="100" spans="1:104">
      <c r="A100" s="124"/>
      <c r="B100" s="124"/>
      <c r="C100" s="124"/>
      <c r="D100" s="124"/>
      <c r="E100" s="124"/>
      <c r="F100" s="124"/>
      <c r="G100" s="124"/>
    </row>
    <row r="101" spans="1:104">
      <c r="E101" s="123"/>
    </row>
    <row r="102" spans="1:104">
      <c r="E102" s="123"/>
    </row>
    <row r="103" spans="1:104">
      <c r="E103" s="123"/>
    </row>
    <row r="104" spans="1:104">
      <c r="E104" s="123"/>
    </row>
    <row r="105" spans="1:104">
      <c r="E105" s="123"/>
    </row>
    <row r="106" spans="1:104">
      <c r="E106" s="123"/>
    </row>
    <row r="107" spans="1:104">
      <c r="E107" s="123"/>
    </row>
    <row r="108" spans="1:104">
      <c r="E108" s="123"/>
    </row>
    <row r="109" spans="1:104">
      <c r="E109" s="123"/>
    </row>
    <row r="110" spans="1:104">
      <c r="E110" s="123"/>
    </row>
    <row r="111" spans="1:104">
      <c r="E111" s="123"/>
    </row>
    <row r="112" spans="1:104">
      <c r="E112" s="123"/>
    </row>
    <row r="113" spans="1:7">
      <c r="E113" s="123"/>
    </row>
    <row r="114" spans="1:7">
      <c r="E114" s="123"/>
    </row>
    <row r="115" spans="1:7">
      <c r="E115" s="123"/>
    </row>
    <row r="116" spans="1:7">
      <c r="E116" s="123"/>
    </row>
    <row r="117" spans="1:7">
      <c r="E117" s="123"/>
    </row>
    <row r="118" spans="1:7">
      <c r="E118" s="123"/>
    </row>
    <row r="119" spans="1:7">
      <c r="E119" s="123"/>
    </row>
    <row r="120" spans="1:7">
      <c r="E120" s="123"/>
    </row>
    <row r="121" spans="1:7">
      <c r="E121" s="123"/>
    </row>
    <row r="122" spans="1:7">
      <c r="E122" s="123"/>
    </row>
    <row r="123" spans="1:7">
      <c r="A123" s="163"/>
      <c r="B123" s="163"/>
      <c r="C123" s="163"/>
      <c r="D123" s="163"/>
      <c r="E123" s="163"/>
      <c r="F123" s="163"/>
      <c r="G123" s="163"/>
    </row>
    <row r="124" spans="1:7">
      <c r="A124" s="163"/>
      <c r="B124" s="163"/>
      <c r="C124" s="163"/>
      <c r="D124" s="163"/>
      <c r="E124" s="163"/>
      <c r="F124" s="163"/>
      <c r="G124" s="163"/>
    </row>
    <row r="125" spans="1:7">
      <c r="A125" s="163"/>
      <c r="B125" s="163"/>
      <c r="C125" s="163"/>
      <c r="D125" s="163"/>
      <c r="E125" s="163"/>
      <c r="F125" s="163"/>
      <c r="G125" s="163"/>
    </row>
    <row r="126" spans="1:7">
      <c r="A126" s="163"/>
      <c r="B126" s="163"/>
      <c r="C126" s="163"/>
      <c r="D126" s="163"/>
      <c r="E126" s="163"/>
      <c r="F126" s="163"/>
      <c r="G126" s="163"/>
    </row>
    <row r="127" spans="1:7">
      <c r="E127" s="123"/>
    </row>
    <row r="128" spans="1:7">
      <c r="E128" s="123"/>
    </row>
    <row r="129" spans="5:5">
      <c r="E129" s="123"/>
    </row>
    <row r="130" spans="5:5">
      <c r="E130" s="123"/>
    </row>
    <row r="131" spans="5:5">
      <c r="E131" s="123"/>
    </row>
    <row r="132" spans="5:5">
      <c r="E132" s="123"/>
    </row>
    <row r="133" spans="5:5">
      <c r="E133" s="123"/>
    </row>
    <row r="134" spans="5:5">
      <c r="E134" s="123"/>
    </row>
    <row r="135" spans="5:5">
      <c r="E135" s="123"/>
    </row>
    <row r="136" spans="5:5">
      <c r="E136" s="123"/>
    </row>
    <row r="137" spans="5:5">
      <c r="E137" s="123"/>
    </row>
    <row r="138" spans="5:5">
      <c r="E138" s="123"/>
    </row>
    <row r="139" spans="5:5">
      <c r="E139" s="123"/>
    </row>
    <row r="140" spans="5:5">
      <c r="E140" s="123"/>
    </row>
    <row r="141" spans="5:5">
      <c r="E141" s="123"/>
    </row>
    <row r="142" spans="5:5">
      <c r="E142" s="123"/>
    </row>
    <row r="143" spans="5:5">
      <c r="E143" s="123"/>
    </row>
    <row r="144" spans="5:5">
      <c r="E144" s="123"/>
    </row>
    <row r="145" spans="1:7">
      <c r="E145" s="123"/>
    </row>
    <row r="146" spans="1:7">
      <c r="E146" s="123"/>
    </row>
    <row r="147" spans="1:7">
      <c r="E147" s="123"/>
    </row>
    <row r="148" spans="1:7">
      <c r="E148" s="123"/>
    </row>
    <row r="149" spans="1:7">
      <c r="E149" s="123"/>
    </row>
    <row r="150" spans="1:7">
      <c r="E150" s="123"/>
    </row>
    <row r="151" spans="1:7">
      <c r="E151" s="123"/>
    </row>
    <row r="152" spans="1:7">
      <c r="E152" s="123"/>
    </row>
    <row r="153" spans="1:7">
      <c r="E153" s="123"/>
    </row>
    <row r="154" spans="1:7">
      <c r="E154" s="123"/>
    </row>
    <row r="155" spans="1:7">
      <c r="E155" s="123"/>
    </row>
    <row r="156" spans="1:7">
      <c r="E156" s="123"/>
    </row>
    <row r="157" spans="1:7">
      <c r="E157" s="123"/>
    </row>
    <row r="158" spans="1:7">
      <c r="A158" s="164"/>
      <c r="B158" s="164"/>
    </row>
    <row r="159" spans="1:7">
      <c r="A159" s="163"/>
      <c r="B159" s="163"/>
      <c r="C159" s="166"/>
      <c r="D159" s="166"/>
      <c r="E159" s="167"/>
      <c r="F159" s="166"/>
      <c r="G159" s="168"/>
    </row>
    <row r="160" spans="1:7">
      <c r="A160" s="169"/>
      <c r="B160" s="169"/>
      <c r="C160" s="163"/>
      <c r="D160" s="163"/>
      <c r="E160" s="170"/>
      <c r="F160" s="163"/>
      <c r="G160" s="163"/>
    </row>
    <row r="161" spans="1:7">
      <c r="A161" s="163"/>
      <c r="B161" s="163"/>
      <c r="C161" s="163"/>
      <c r="D161" s="163"/>
      <c r="E161" s="170"/>
      <c r="F161" s="163"/>
      <c r="G161" s="163"/>
    </row>
    <row r="162" spans="1:7">
      <c r="A162" s="163"/>
      <c r="B162" s="163"/>
      <c r="C162" s="163"/>
      <c r="D162" s="163"/>
      <c r="E162" s="170"/>
      <c r="F162" s="163"/>
      <c r="G162" s="163"/>
    </row>
    <row r="163" spans="1:7">
      <c r="A163" s="163"/>
      <c r="B163" s="163"/>
      <c r="C163" s="163"/>
      <c r="D163" s="163"/>
      <c r="E163" s="170"/>
      <c r="F163" s="163"/>
      <c r="G163" s="163"/>
    </row>
    <row r="164" spans="1:7">
      <c r="A164" s="163"/>
      <c r="B164" s="163"/>
      <c r="C164" s="163"/>
      <c r="D164" s="163"/>
      <c r="E164" s="170"/>
      <c r="F164" s="163"/>
      <c r="G164" s="163"/>
    </row>
    <row r="165" spans="1:7">
      <c r="A165" s="163"/>
      <c r="B165" s="163"/>
      <c r="C165" s="163"/>
      <c r="D165" s="163"/>
      <c r="E165" s="170"/>
      <c r="F165" s="163"/>
      <c r="G165" s="163"/>
    </row>
    <row r="166" spans="1:7">
      <c r="A166" s="163"/>
      <c r="B166" s="163"/>
      <c r="C166" s="163"/>
      <c r="D166" s="163"/>
      <c r="E166" s="170"/>
      <c r="F166" s="163"/>
      <c r="G166" s="163"/>
    </row>
    <row r="167" spans="1:7">
      <c r="A167" s="163"/>
      <c r="B167" s="163"/>
      <c r="C167" s="163"/>
      <c r="D167" s="163"/>
      <c r="E167" s="170"/>
      <c r="F167" s="163"/>
      <c r="G167" s="163"/>
    </row>
    <row r="168" spans="1:7">
      <c r="A168" s="163"/>
      <c r="B168" s="163"/>
      <c r="C168" s="163"/>
      <c r="D168" s="163"/>
      <c r="E168" s="170"/>
      <c r="F168" s="163"/>
      <c r="G168" s="163"/>
    </row>
    <row r="169" spans="1:7">
      <c r="A169" s="163"/>
      <c r="B169" s="163"/>
      <c r="C169" s="163"/>
      <c r="D169" s="163"/>
      <c r="E169" s="170"/>
      <c r="F169" s="163"/>
      <c r="G169" s="163"/>
    </row>
    <row r="170" spans="1:7">
      <c r="A170" s="163"/>
      <c r="B170" s="163"/>
      <c r="C170" s="163"/>
      <c r="D170" s="163"/>
      <c r="E170" s="170"/>
      <c r="F170" s="163"/>
      <c r="G170" s="163"/>
    </row>
    <row r="171" spans="1:7">
      <c r="A171" s="163"/>
      <c r="B171" s="163"/>
      <c r="C171" s="163"/>
      <c r="D171" s="163"/>
      <c r="E171" s="170"/>
      <c r="F171" s="163"/>
      <c r="G171" s="163"/>
    </row>
    <row r="172" spans="1:7">
      <c r="A172" s="163"/>
      <c r="B172" s="163"/>
      <c r="C172" s="163"/>
      <c r="D172" s="163"/>
      <c r="E172" s="170"/>
      <c r="F172" s="163"/>
      <c r="G172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KOZLOVSKÝ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2019-07-05T16:57:06Z</cp:lastPrinted>
  <dcterms:created xsi:type="dcterms:W3CDTF">2019-07-05T16:54:29Z</dcterms:created>
  <dcterms:modified xsi:type="dcterms:W3CDTF">2019-07-05T16:59:45Z</dcterms:modified>
</cp:coreProperties>
</file>