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KolCSURybnika - Rekonstru..." sheetId="2" r:id="rId2"/>
    <sheet name="VONCSURybnika - Rekonstru..."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'KolCSURybnika - Rekonstru...'!$C$94:$K$845</definedName>
    <definedName name="_xlnm.Print_Area" localSheetId="1">'KolCSURybnika - Rekonstru...'!$C$4:$J$39,'KolCSURybnika - Rekonstru...'!$C$45:$J$76,'KolCSURybnika - Rekonstru...'!$C$82:$K$845</definedName>
    <definedName name="_xlnm.Print_Titles" localSheetId="1">'KolCSURybnika - Rekonstru...'!$94:$94</definedName>
    <definedName name="_xlnm._FilterDatabase" localSheetId="2" hidden="1">'VONCSURybnika - Rekonstru...'!$C$82:$K$99</definedName>
    <definedName name="_xlnm.Print_Area" localSheetId="2">'VONCSURybnika - Rekonstru...'!$C$4:$J$39,'VONCSURybnika - Rekonstru...'!$C$45:$J$64,'VONCSURybnika - Rekonstru...'!$C$70:$K$99</definedName>
    <definedName name="_xlnm.Print_Titles" localSheetId="2">'VONCSURybnika - Rekonstru...'!$82:$82</definedName>
  </definedNames>
  <calcPr/>
</workbook>
</file>

<file path=xl/calcChain.xml><?xml version="1.0" encoding="utf-8"?>
<calcChain xmlns="http://schemas.openxmlformats.org/spreadsheetml/2006/main">
  <c i="3" r="J37"/>
  <c r="J36"/>
  <c i="1" r="AY56"/>
  <c i="3" r="J35"/>
  <c i="1" r="AX56"/>
  <c i="3" r="BI99"/>
  <c r="BH99"/>
  <c r="BG99"/>
  <c r="BF99"/>
  <c r="T99"/>
  <c r="R99"/>
  <c r="P99"/>
  <c r="BK99"/>
  <c r="J99"/>
  <c r="BE99"/>
  <c r="BI98"/>
  <c r="BH98"/>
  <c r="BG98"/>
  <c r="BF98"/>
  <c r="T98"/>
  <c r="T97"/>
  <c r="R98"/>
  <c r="R97"/>
  <c r="P98"/>
  <c r="P97"/>
  <c r="BK98"/>
  <c r="BK97"/>
  <c r="J97"/>
  <c r="J98"/>
  <c r="BE98"/>
  <c r="J63"/>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T90"/>
  <c r="R91"/>
  <c r="R90"/>
  <c r="P91"/>
  <c r="P90"/>
  <c r="BK91"/>
  <c r="BK90"/>
  <c r="J90"/>
  <c r="J91"/>
  <c r="BE91"/>
  <c r="J62"/>
  <c r="BI89"/>
  <c r="BH89"/>
  <c r="BG89"/>
  <c r="BF89"/>
  <c r="T89"/>
  <c r="R89"/>
  <c r="P89"/>
  <c r="BK89"/>
  <c r="J89"/>
  <c r="BE89"/>
  <c r="BI88"/>
  <c r="BH88"/>
  <c r="BG88"/>
  <c r="BF88"/>
  <c r="T88"/>
  <c r="R88"/>
  <c r="P88"/>
  <c r="BK88"/>
  <c r="J88"/>
  <c r="BE88"/>
  <c r="BI87"/>
  <c r="BH87"/>
  <c r="BG87"/>
  <c r="BF87"/>
  <c r="T87"/>
  <c r="R87"/>
  <c r="P87"/>
  <c r="BK87"/>
  <c r="J87"/>
  <c r="BE87"/>
  <c r="BI86"/>
  <c r="F37"/>
  <c i="1" r="BD56"/>
  <c i="3" r="BH86"/>
  <c r="F36"/>
  <c i="1" r="BC56"/>
  <c i="3" r="BG86"/>
  <c r="F35"/>
  <c i="1" r="BB56"/>
  <c i="3" r="BF86"/>
  <c r="J34"/>
  <c i="1" r="AW56"/>
  <c i="3" r="F34"/>
  <c i="1" r="BA56"/>
  <c i="3" r="T86"/>
  <c r="T85"/>
  <c r="T84"/>
  <c r="T83"/>
  <c r="R86"/>
  <c r="R85"/>
  <c r="R84"/>
  <c r="R83"/>
  <c r="P86"/>
  <c r="P85"/>
  <c r="P84"/>
  <c r="P83"/>
  <c i="1" r="AU56"/>
  <c i="3" r="BK86"/>
  <c r="BK85"/>
  <c r="J85"/>
  <c r="BK84"/>
  <c r="J84"/>
  <c r="BK83"/>
  <c r="J83"/>
  <c r="J59"/>
  <c r="J30"/>
  <c i="1" r="AG56"/>
  <c i="3" r="J86"/>
  <c r="BE86"/>
  <c r="J33"/>
  <c i="1" r="AV56"/>
  <c i="3" r="F33"/>
  <c i="1" r="AZ56"/>
  <c i="3" r="J61"/>
  <c r="J60"/>
  <c r="J80"/>
  <c r="J79"/>
  <c r="F79"/>
  <c r="F77"/>
  <c r="E75"/>
  <c r="J55"/>
  <c r="J54"/>
  <c r="F54"/>
  <c r="F52"/>
  <c r="E50"/>
  <c r="J39"/>
  <c r="J18"/>
  <c r="E18"/>
  <c r="F80"/>
  <c r="F55"/>
  <c r="J17"/>
  <c r="J12"/>
  <c r="J77"/>
  <c r="J52"/>
  <c r="E7"/>
  <c r="E73"/>
  <c r="E48"/>
  <c i="2" r="J806"/>
  <c r="J37"/>
  <c r="J36"/>
  <c i="1" r="AY55"/>
  <c i="2" r="J35"/>
  <c i="1" r="AX55"/>
  <c i="2" r="BI843"/>
  <c r="BH843"/>
  <c r="BG843"/>
  <c r="BF843"/>
  <c r="T843"/>
  <c r="R843"/>
  <c r="P843"/>
  <c r="BK843"/>
  <c r="J843"/>
  <c r="BE843"/>
  <c r="BI841"/>
  <c r="BH841"/>
  <c r="BG841"/>
  <c r="BF841"/>
  <c r="T841"/>
  <c r="R841"/>
  <c r="P841"/>
  <c r="BK841"/>
  <c r="J841"/>
  <c r="BE841"/>
  <c r="BI839"/>
  <c r="BH839"/>
  <c r="BG839"/>
  <c r="BF839"/>
  <c r="T839"/>
  <c r="R839"/>
  <c r="P839"/>
  <c r="BK839"/>
  <c r="J839"/>
  <c r="BE839"/>
  <c r="BI835"/>
  <c r="BH835"/>
  <c r="BG835"/>
  <c r="BF835"/>
  <c r="T835"/>
  <c r="R835"/>
  <c r="P835"/>
  <c r="BK835"/>
  <c r="J835"/>
  <c r="BE835"/>
  <c r="BI831"/>
  <c r="BH831"/>
  <c r="BG831"/>
  <c r="BF831"/>
  <c r="T831"/>
  <c r="R831"/>
  <c r="P831"/>
  <c r="BK831"/>
  <c r="J831"/>
  <c r="BE831"/>
  <c r="BI827"/>
  <c r="BH827"/>
  <c r="BG827"/>
  <c r="BF827"/>
  <c r="T827"/>
  <c r="R827"/>
  <c r="P827"/>
  <c r="BK827"/>
  <c r="J827"/>
  <c r="BE827"/>
  <c r="BI820"/>
  <c r="BH820"/>
  <c r="BG820"/>
  <c r="BF820"/>
  <c r="T820"/>
  <c r="R820"/>
  <c r="P820"/>
  <c r="BK820"/>
  <c r="J820"/>
  <c r="BE820"/>
  <c r="BI818"/>
  <c r="BH818"/>
  <c r="BG818"/>
  <c r="BF818"/>
  <c r="T818"/>
  <c r="R818"/>
  <c r="P818"/>
  <c r="BK818"/>
  <c r="J818"/>
  <c r="BE818"/>
  <c r="BI814"/>
  <c r="BH814"/>
  <c r="BG814"/>
  <c r="BF814"/>
  <c r="T814"/>
  <c r="R814"/>
  <c r="P814"/>
  <c r="BK814"/>
  <c r="J814"/>
  <c r="BE814"/>
  <c r="BI812"/>
  <c r="BH812"/>
  <c r="BG812"/>
  <c r="BF812"/>
  <c r="T812"/>
  <c r="R812"/>
  <c r="P812"/>
  <c r="BK812"/>
  <c r="J812"/>
  <c r="BE812"/>
  <c r="BI808"/>
  <c r="BH808"/>
  <c r="BG808"/>
  <c r="BF808"/>
  <c r="T808"/>
  <c r="T807"/>
  <c r="R808"/>
  <c r="R807"/>
  <c r="P808"/>
  <c r="P807"/>
  <c r="BK808"/>
  <c r="BK807"/>
  <c r="J807"/>
  <c r="J808"/>
  <c r="BE808"/>
  <c r="J75"/>
  <c r="J74"/>
  <c r="BI805"/>
  <c r="BH805"/>
  <c r="BG805"/>
  <c r="BF805"/>
  <c r="T805"/>
  <c r="R805"/>
  <c r="P805"/>
  <c r="BK805"/>
  <c r="J805"/>
  <c r="BE805"/>
  <c r="BI803"/>
  <c r="BH803"/>
  <c r="BG803"/>
  <c r="BF803"/>
  <c r="T803"/>
  <c r="R803"/>
  <c r="P803"/>
  <c r="BK803"/>
  <c r="J803"/>
  <c r="BE803"/>
  <c r="BI799"/>
  <c r="BH799"/>
  <c r="BG799"/>
  <c r="BF799"/>
  <c r="T799"/>
  <c r="R799"/>
  <c r="P799"/>
  <c r="BK799"/>
  <c r="J799"/>
  <c r="BE799"/>
  <c r="BI797"/>
  <c r="BH797"/>
  <c r="BG797"/>
  <c r="BF797"/>
  <c r="T797"/>
  <c r="R797"/>
  <c r="P797"/>
  <c r="BK797"/>
  <c r="J797"/>
  <c r="BE797"/>
  <c r="BI793"/>
  <c r="BH793"/>
  <c r="BG793"/>
  <c r="BF793"/>
  <c r="T793"/>
  <c r="T792"/>
  <c r="T791"/>
  <c r="R793"/>
  <c r="R792"/>
  <c r="R791"/>
  <c r="P793"/>
  <c r="P792"/>
  <c r="P791"/>
  <c r="BK793"/>
  <c r="BK792"/>
  <c r="J792"/>
  <c r="BK791"/>
  <c r="J791"/>
  <c r="J793"/>
  <c r="BE793"/>
  <c r="J73"/>
  <c r="J72"/>
  <c r="BI790"/>
  <c r="BH790"/>
  <c r="BG790"/>
  <c r="BF790"/>
  <c r="T790"/>
  <c r="R790"/>
  <c r="P790"/>
  <c r="BK790"/>
  <c r="J790"/>
  <c r="BE790"/>
  <c r="BI787"/>
  <c r="BH787"/>
  <c r="BG787"/>
  <c r="BF787"/>
  <c r="T787"/>
  <c r="T786"/>
  <c r="R787"/>
  <c r="R786"/>
  <c r="P787"/>
  <c r="P786"/>
  <c r="BK787"/>
  <c r="BK786"/>
  <c r="J786"/>
  <c r="J787"/>
  <c r="BE787"/>
  <c r="J71"/>
  <c r="BI782"/>
  <c r="BH782"/>
  <c r="BG782"/>
  <c r="BF782"/>
  <c r="T782"/>
  <c r="R782"/>
  <c r="P782"/>
  <c r="BK782"/>
  <c r="J782"/>
  <c r="BE782"/>
  <c r="BI780"/>
  <c r="BH780"/>
  <c r="BG780"/>
  <c r="BF780"/>
  <c r="T780"/>
  <c r="T779"/>
  <c r="R780"/>
  <c r="R779"/>
  <c r="P780"/>
  <c r="P779"/>
  <c r="BK780"/>
  <c r="BK779"/>
  <c r="J779"/>
  <c r="J780"/>
  <c r="BE780"/>
  <c r="J70"/>
  <c r="BI769"/>
  <c r="BH769"/>
  <c r="BG769"/>
  <c r="BF769"/>
  <c r="T769"/>
  <c r="T768"/>
  <c r="R769"/>
  <c r="R768"/>
  <c r="P769"/>
  <c r="P768"/>
  <c r="BK769"/>
  <c r="BK768"/>
  <c r="J768"/>
  <c r="J769"/>
  <c r="BE769"/>
  <c r="J69"/>
  <c r="BI766"/>
  <c r="BH766"/>
  <c r="BG766"/>
  <c r="BF766"/>
  <c r="T766"/>
  <c r="R766"/>
  <c r="P766"/>
  <c r="BK766"/>
  <c r="J766"/>
  <c r="BE766"/>
  <c r="BI765"/>
  <c r="BH765"/>
  <c r="BG765"/>
  <c r="BF765"/>
  <c r="T765"/>
  <c r="R765"/>
  <c r="P765"/>
  <c r="BK765"/>
  <c r="J765"/>
  <c r="BE765"/>
  <c r="BI764"/>
  <c r="BH764"/>
  <c r="BG764"/>
  <c r="BF764"/>
  <c r="T764"/>
  <c r="R764"/>
  <c r="P764"/>
  <c r="BK764"/>
  <c r="J764"/>
  <c r="BE764"/>
  <c r="BI762"/>
  <c r="BH762"/>
  <c r="BG762"/>
  <c r="BF762"/>
  <c r="T762"/>
  <c r="T761"/>
  <c r="R762"/>
  <c r="R761"/>
  <c r="P762"/>
  <c r="P761"/>
  <c r="BK762"/>
  <c r="BK761"/>
  <c r="J761"/>
  <c r="J762"/>
  <c r="BE762"/>
  <c r="J68"/>
  <c r="BI757"/>
  <c r="BH757"/>
  <c r="BG757"/>
  <c r="BF757"/>
  <c r="T757"/>
  <c r="R757"/>
  <c r="P757"/>
  <c r="BK757"/>
  <c r="J757"/>
  <c r="BE757"/>
  <c r="BI756"/>
  <c r="BH756"/>
  <c r="BG756"/>
  <c r="BF756"/>
  <c r="T756"/>
  <c r="R756"/>
  <c r="P756"/>
  <c r="BK756"/>
  <c r="J756"/>
  <c r="BE756"/>
  <c r="BI754"/>
  <c r="BH754"/>
  <c r="BG754"/>
  <c r="BF754"/>
  <c r="T754"/>
  <c r="R754"/>
  <c r="P754"/>
  <c r="BK754"/>
  <c r="J754"/>
  <c r="BE754"/>
  <c r="BI752"/>
  <c r="BH752"/>
  <c r="BG752"/>
  <c r="BF752"/>
  <c r="T752"/>
  <c r="R752"/>
  <c r="P752"/>
  <c r="BK752"/>
  <c r="J752"/>
  <c r="BE752"/>
  <c r="BI750"/>
  <c r="BH750"/>
  <c r="BG750"/>
  <c r="BF750"/>
  <c r="T750"/>
  <c r="R750"/>
  <c r="P750"/>
  <c r="BK750"/>
  <c r="J750"/>
  <c r="BE750"/>
  <c r="BI748"/>
  <c r="BH748"/>
  <c r="BG748"/>
  <c r="BF748"/>
  <c r="T748"/>
  <c r="R748"/>
  <c r="P748"/>
  <c r="BK748"/>
  <c r="J748"/>
  <c r="BE748"/>
  <c r="BI747"/>
  <c r="BH747"/>
  <c r="BG747"/>
  <c r="BF747"/>
  <c r="T747"/>
  <c r="R747"/>
  <c r="P747"/>
  <c r="BK747"/>
  <c r="J747"/>
  <c r="BE747"/>
  <c r="BI745"/>
  <c r="BH745"/>
  <c r="BG745"/>
  <c r="BF745"/>
  <c r="T745"/>
  <c r="R745"/>
  <c r="P745"/>
  <c r="BK745"/>
  <c r="J745"/>
  <c r="BE745"/>
  <c r="BI743"/>
  <c r="BH743"/>
  <c r="BG743"/>
  <c r="BF743"/>
  <c r="T743"/>
  <c r="R743"/>
  <c r="P743"/>
  <c r="BK743"/>
  <c r="J743"/>
  <c r="BE743"/>
  <c r="BI741"/>
  <c r="BH741"/>
  <c r="BG741"/>
  <c r="BF741"/>
  <c r="T741"/>
  <c r="R741"/>
  <c r="P741"/>
  <c r="BK741"/>
  <c r="J741"/>
  <c r="BE741"/>
  <c r="BI739"/>
  <c r="BH739"/>
  <c r="BG739"/>
  <c r="BF739"/>
  <c r="T739"/>
  <c r="R739"/>
  <c r="P739"/>
  <c r="BK739"/>
  <c r="J739"/>
  <c r="BE739"/>
  <c r="BI736"/>
  <c r="BH736"/>
  <c r="BG736"/>
  <c r="BF736"/>
  <c r="T736"/>
  <c r="R736"/>
  <c r="P736"/>
  <c r="BK736"/>
  <c r="J736"/>
  <c r="BE736"/>
  <c r="BI733"/>
  <c r="BH733"/>
  <c r="BG733"/>
  <c r="BF733"/>
  <c r="T733"/>
  <c r="R733"/>
  <c r="P733"/>
  <c r="BK733"/>
  <c r="J733"/>
  <c r="BE733"/>
  <c r="BI731"/>
  <c r="BH731"/>
  <c r="BG731"/>
  <c r="BF731"/>
  <c r="T731"/>
  <c r="R731"/>
  <c r="P731"/>
  <c r="BK731"/>
  <c r="J731"/>
  <c r="BE731"/>
  <c r="BI724"/>
  <c r="BH724"/>
  <c r="BG724"/>
  <c r="BF724"/>
  <c r="T724"/>
  <c r="R724"/>
  <c r="P724"/>
  <c r="BK724"/>
  <c r="J724"/>
  <c r="BE724"/>
  <c r="BI721"/>
  <c r="BH721"/>
  <c r="BG721"/>
  <c r="BF721"/>
  <c r="T721"/>
  <c r="R721"/>
  <c r="P721"/>
  <c r="BK721"/>
  <c r="J721"/>
  <c r="BE721"/>
  <c r="BI719"/>
  <c r="BH719"/>
  <c r="BG719"/>
  <c r="BF719"/>
  <c r="T719"/>
  <c r="R719"/>
  <c r="P719"/>
  <c r="BK719"/>
  <c r="J719"/>
  <c r="BE719"/>
  <c r="BI717"/>
  <c r="BH717"/>
  <c r="BG717"/>
  <c r="BF717"/>
  <c r="T717"/>
  <c r="R717"/>
  <c r="P717"/>
  <c r="BK717"/>
  <c r="J717"/>
  <c r="BE717"/>
  <c r="BI715"/>
  <c r="BH715"/>
  <c r="BG715"/>
  <c r="BF715"/>
  <c r="T715"/>
  <c r="R715"/>
  <c r="P715"/>
  <c r="BK715"/>
  <c r="J715"/>
  <c r="BE715"/>
  <c r="BI714"/>
  <c r="BH714"/>
  <c r="BG714"/>
  <c r="BF714"/>
  <c r="T714"/>
  <c r="R714"/>
  <c r="P714"/>
  <c r="BK714"/>
  <c r="J714"/>
  <c r="BE714"/>
  <c r="BI712"/>
  <c r="BH712"/>
  <c r="BG712"/>
  <c r="BF712"/>
  <c r="T712"/>
  <c r="R712"/>
  <c r="P712"/>
  <c r="BK712"/>
  <c r="J712"/>
  <c r="BE712"/>
  <c r="BI710"/>
  <c r="BH710"/>
  <c r="BG710"/>
  <c r="BF710"/>
  <c r="T710"/>
  <c r="R710"/>
  <c r="P710"/>
  <c r="BK710"/>
  <c r="J710"/>
  <c r="BE710"/>
  <c r="BI708"/>
  <c r="BH708"/>
  <c r="BG708"/>
  <c r="BF708"/>
  <c r="T708"/>
  <c r="R708"/>
  <c r="P708"/>
  <c r="BK708"/>
  <c r="J708"/>
  <c r="BE708"/>
  <c r="BI707"/>
  <c r="BH707"/>
  <c r="BG707"/>
  <c r="BF707"/>
  <c r="T707"/>
  <c r="R707"/>
  <c r="P707"/>
  <c r="BK707"/>
  <c r="J707"/>
  <c r="BE707"/>
  <c r="BI705"/>
  <c r="BH705"/>
  <c r="BG705"/>
  <c r="BF705"/>
  <c r="T705"/>
  <c r="R705"/>
  <c r="P705"/>
  <c r="BK705"/>
  <c r="J705"/>
  <c r="BE705"/>
  <c r="BI704"/>
  <c r="BH704"/>
  <c r="BG704"/>
  <c r="BF704"/>
  <c r="T704"/>
  <c r="R704"/>
  <c r="P704"/>
  <c r="BK704"/>
  <c r="J704"/>
  <c r="BE704"/>
  <c r="BI702"/>
  <c r="BH702"/>
  <c r="BG702"/>
  <c r="BF702"/>
  <c r="T702"/>
  <c r="R702"/>
  <c r="P702"/>
  <c r="BK702"/>
  <c r="J702"/>
  <c r="BE702"/>
  <c r="BI701"/>
  <c r="BH701"/>
  <c r="BG701"/>
  <c r="BF701"/>
  <c r="T701"/>
  <c r="R701"/>
  <c r="P701"/>
  <c r="BK701"/>
  <c r="J701"/>
  <c r="BE701"/>
  <c r="BI699"/>
  <c r="BH699"/>
  <c r="BG699"/>
  <c r="BF699"/>
  <c r="T699"/>
  <c r="R699"/>
  <c r="P699"/>
  <c r="BK699"/>
  <c r="J699"/>
  <c r="BE699"/>
  <c r="BI697"/>
  <c r="BH697"/>
  <c r="BG697"/>
  <c r="BF697"/>
  <c r="T697"/>
  <c r="R697"/>
  <c r="P697"/>
  <c r="BK697"/>
  <c r="J697"/>
  <c r="BE697"/>
  <c r="BI696"/>
  <c r="BH696"/>
  <c r="BG696"/>
  <c r="BF696"/>
  <c r="T696"/>
  <c r="R696"/>
  <c r="P696"/>
  <c r="BK696"/>
  <c r="J696"/>
  <c r="BE696"/>
  <c r="BI695"/>
  <c r="BH695"/>
  <c r="BG695"/>
  <c r="BF695"/>
  <c r="T695"/>
  <c r="R695"/>
  <c r="P695"/>
  <c r="BK695"/>
  <c r="J695"/>
  <c r="BE695"/>
  <c r="BI694"/>
  <c r="BH694"/>
  <c r="BG694"/>
  <c r="BF694"/>
  <c r="T694"/>
  <c r="R694"/>
  <c r="P694"/>
  <c r="BK694"/>
  <c r="J694"/>
  <c r="BE694"/>
  <c r="BI692"/>
  <c r="BH692"/>
  <c r="BG692"/>
  <c r="BF692"/>
  <c r="T692"/>
  <c r="R692"/>
  <c r="P692"/>
  <c r="BK692"/>
  <c r="J692"/>
  <c r="BE692"/>
  <c r="BI690"/>
  <c r="BH690"/>
  <c r="BG690"/>
  <c r="BF690"/>
  <c r="T690"/>
  <c r="R690"/>
  <c r="P690"/>
  <c r="BK690"/>
  <c r="J690"/>
  <c r="BE690"/>
  <c r="BI688"/>
  <c r="BH688"/>
  <c r="BG688"/>
  <c r="BF688"/>
  <c r="T688"/>
  <c r="R688"/>
  <c r="P688"/>
  <c r="BK688"/>
  <c r="J688"/>
  <c r="BE688"/>
  <c r="BI686"/>
  <c r="BH686"/>
  <c r="BG686"/>
  <c r="BF686"/>
  <c r="T686"/>
  <c r="R686"/>
  <c r="P686"/>
  <c r="BK686"/>
  <c r="J686"/>
  <c r="BE686"/>
  <c r="BI684"/>
  <c r="BH684"/>
  <c r="BG684"/>
  <c r="BF684"/>
  <c r="T684"/>
  <c r="R684"/>
  <c r="P684"/>
  <c r="BK684"/>
  <c r="J684"/>
  <c r="BE684"/>
  <c r="BI682"/>
  <c r="BH682"/>
  <c r="BG682"/>
  <c r="BF682"/>
  <c r="T682"/>
  <c r="R682"/>
  <c r="P682"/>
  <c r="BK682"/>
  <c r="J682"/>
  <c r="BE682"/>
  <c r="BI679"/>
  <c r="BH679"/>
  <c r="BG679"/>
  <c r="BF679"/>
  <c r="T679"/>
  <c r="R679"/>
  <c r="P679"/>
  <c r="BK679"/>
  <c r="J679"/>
  <c r="BE679"/>
  <c r="BI677"/>
  <c r="BH677"/>
  <c r="BG677"/>
  <c r="BF677"/>
  <c r="T677"/>
  <c r="R677"/>
  <c r="P677"/>
  <c r="BK677"/>
  <c r="J677"/>
  <c r="BE677"/>
  <c r="BI674"/>
  <c r="BH674"/>
  <c r="BG674"/>
  <c r="BF674"/>
  <c r="T674"/>
  <c r="R674"/>
  <c r="P674"/>
  <c r="BK674"/>
  <c r="J674"/>
  <c r="BE674"/>
  <c r="BI671"/>
  <c r="BH671"/>
  <c r="BG671"/>
  <c r="BF671"/>
  <c r="T671"/>
  <c r="R671"/>
  <c r="P671"/>
  <c r="BK671"/>
  <c r="J671"/>
  <c r="BE671"/>
  <c r="BI669"/>
  <c r="BH669"/>
  <c r="BG669"/>
  <c r="BF669"/>
  <c r="T669"/>
  <c r="R669"/>
  <c r="P669"/>
  <c r="BK669"/>
  <c r="J669"/>
  <c r="BE669"/>
  <c r="BI667"/>
  <c r="BH667"/>
  <c r="BG667"/>
  <c r="BF667"/>
  <c r="T667"/>
  <c r="R667"/>
  <c r="P667"/>
  <c r="BK667"/>
  <c r="J667"/>
  <c r="BE667"/>
  <c r="BI665"/>
  <c r="BH665"/>
  <c r="BG665"/>
  <c r="BF665"/>
  <c r="T665"/>
  <c r="R665"/>
  <c r="P665"/>
  <c r="BK665"/>
  <c r="J665"/>
  <c r="BE665"/>
  <c r="BI663"/>
  <c r="BH663"/>
  <c r="BG663"/>
  <c r="BF663"/>
  <c r="T663"/>
  <c r="R663"/>
  <c r="P663"/>
  <c r="BK663"/>
  <c r="J663"/>
  <c r="BE663"/>
  <c r="BI661"/>
  <c r="BH661"/>
  <c r="BG661"/>
  <c r="BF661"/>
  <c r="T661"/>
  <c r="R661"/>
  <c r="P661"/>
  <c r="BK661"/>
  <c r="J661"/>
  <c r="BE661"/>
  <c r="BI659"/>
  <c r="BH659"/>
  <c r="BG659"/>
  <c r="BF659"/>
  <c r="T659"/>
  <c r="R659"/>
  <c r="P659"/>
  <c r="BK659"/>
  <c r="J659"/>
  <c r="BE659"/>
  <c r="BI656"/>
  <c r="BH656"/>
  <c r="BG656"/>
  <c r="BF656"/>
  <c r="T656"/>
  <c r="R656"/>
  <c r="P656"/>
  <c r="BK656"/>
  <c r="J656"/>
  <c r="BE656"/>
  <c r="BI654"/>
  <c r="BH654"/>
  <c r="BG654"/>
  <c r="BF654"/>
  <c r="T654"/>
  <c r="R654"/>
  <c r="P654"/>
  <c r="BK654"/>
  <c r="J654"/>
  <c r="BE654"/>
  <c r="BI652"/>
  <c r="BH652"/>
  <c r="BG652"/>
  <c r="BF652"/>
  <c r="T652"/>
  <c r="R652"/>
  <c r="P652"/>
  <c r="BK652"/>
  <c r="J652"/>
  <c r="BE652"/>
  <c r="BI650"/>
  <c r="BH650"/>
  <c r="BG650"/>
  <c r="BF650"/>
  <c r="T650"/>
  <c r="R650"/>
  <c r="P650"/>
  <c r="BK650"/>
  <c r="J650"/>
  <c r="BE650"/>
  <c r="BI648"/>
  <c r="BH648"/>
  <c r="BG648"/>
  <c r="BF648"/>
  <c r="T648"/>
  <c r="R648"/>
  <c r="P648"/>
  <c r="BK648"/>
  <c r="J648"/>
  <c r="BE648"/>
  <c r="BI646"/>
  <c r="BH646"/>
  <c r="BG646"/>
  <c r="BF646"/>
  <c r="T646"/>
  <c r="R646"/>
  <c r="P646"/>
  <c r="BK646"/>
  <c r="J646"/>
  <c r="BE646"/>
  <c r="BI644"/>
  <c r="BH644"/>
  <c r="BG644"/>
  <c r="BF644"/>
  <c r="T644"/>
  <c r="R644"/>
  <c r="P644"/>
  <c r="BK644"/>
  <c r="J644"/>
  <c r="BE644"/>
  <c r="BI642"/>
  <c r="BH642"/>
  <c r="BG642"/>
  <c r="BF642"/>
  <c r="T642"/>
  <c r="R642"/>
  <c r="P642"/>
  <c r="BK642"/>
  <c r="J642"/>
  <c r="BE642"/>
  <c r="BI640"/>
  <c r="BH640"/>
  <c r="BG640"/>
  <c r="BF640"/>
  <c r="T640"/>
  <c r="R640"/>
  <c r="P640"/>
  <c r="BK640"/>
  <c r="J640"/>
  <c r="BE640"/>
  <c r="BI638"/>
  <c r="BH638"/>
  <c r="BG638"/>
  <c r="BF638"/>
  <c r="T638"/>
  <c r="R638"/>
  <c r="P638"/>
  <c r="BK638"/>
  <c r="J638"/>
  <c r="BE638"/>
  <c r="BI637"/>
  <c r="BH637"/>
  <c r="BG637"/>
  <c r="BF637"/>
  <c r="T637"/>
  <c r="R637"/>
  <c r="P637"/>
  <c r="BK637"/>
  <c r="J637"/>
  <c r="BE637"/>
  <c r="BI634"/>
  <c r="BH634"/>
  <c r="BG634"/>
  <c r="BF634"/>
  <c r="T634"/>
  <c r="R634"/>
  <c r="P634"/>
  <c r="BK634"/>
  <c r="J634"/>
  <c r="BE634"/>
  <c r="BI633"/>
  <c r="BH633"/>
  <c r="BG633"/>
  <c r="BF633"/>
  <c r="T633"/>
  <c r="R633"/>
  <c r="P633"/>
  <c r="BK633"/>
  <c r="J633"/>
  <c r="BE633"/>
  <c r="BI630"/>
  <c r="BH630"/>
  <c r="BG630"/>
  <c r="BF630"/>
  <c r="T630"/>
  <c r="R630"/>
  <c r="P630"/>
  <c r="BK630"/>
  <c r="J630"/>
  <c r="BE630"/>
  <c r="BI627"/>
  <c r="BH627"/>
  <c r="BG627"/>
  <c r="BF627"/>
  <c r="T627"/>
  <c r="R627"/>
  <c r="P627"/>
  <c r="BK627"/>
  <c r="J627"/>
  <c r="BE627"/>
  <c r="BI624"/>
  <c r="BH624"/>
  <c r="BG624"/>
  <c r="BF624"/>
  <c r="T624"/>
  <c r="R624"/>
  <c r="P624"/>
  <c r="BK624"/>
  <c r="J624"/>
  <c r="BE624"/>
  <c r="BI621"/>
  <c r="BH621"/>
  <c r="BG621"/>
  <c r="BF621"/>
  <c r="T621"/>
  <c r="R621"/>
  <c r="P621"/>
  <c r="BK621"/>
  <c r="J621"/>
  <c r="BE621"/>
  <c r="BI618"/>
  <c r="BH618"/>
  <c r="BG618"/>
  <c r="BF618"/>
  <c r="T618"/>
  <c r="R618"/>
  <c r="P618"/>
  <c r="BK618"/>
  <c r="J618"/>
  <c r="BE618"/>
  <c r="BI615"/>
  <c r="BH615"/>
  <c r="BG615"/>
  <c r="BF615"/>
  <c r="T615"/>
  <c r="R615"/>
  <c r="P615"/>
  <c r="BK615"/>
  <c r="J615"/>
  <c r="BE615"/>
  <c r="BI612"/>
  <c r="BH612"/>
  <c r="BG612"/>
  <c r="BF612"/>
  <c r="T612"/>
  <c r="R612"/>
  <c r="P612"/>
  <c r="BK612"/>
  <c r="J612"/>
  <c r="BE612"/>
  <c r="BI609"/>
  <c r="BH609"/>
  <c r="BG609"/>
  <c r="BF609"/>
  <c r="T609"/>
  <c r="R609"/>
  <c r="P609"/>
  <c r="BK609"/>
  <c r="J609"/>
  <c r="BE609"/>
  <c r="BI606"/>
  <c r="BH606"/>
  <c r="BG606"/>
  <c r="BF606"/>
  <c r="T606"/>
  <c r="R606"/>
  <c r="P606"/>
  <c r="BK606"/>
  <c r="J606"/>
  <c r="BE606"/>
  <c r="BI605"/>
  <c r="BH605"/>
  <c r="BG605"/>
  <c r="BF605"/>
  <c r="T605"/>
  <c r="R605"/>
  <c r="P605"/>
  <c r="BK605"/>
  <c r="J605"/>
  <c r="BE605"/>
  <c r="BI604"/>
  <c r="BH604"/>
  <c r="BG604"/>
  <c r="BF604"/>
  <c r="T604"/>
  <c r="R604"/>
  <c r="P604"/>
  <c r="BK604"/>
  <c r="J604"/>
  <c r="BE604"/>
  <c r="BI601"/>
  <c r="BH601"/>
  <c r="BG601"/>
  <c r="BF601"/>
  <c r="T601"/>
  <c r="R601"/>
  <c r="P601"/>
  <c r="BK601"/>
  <c r="J601"/>
  <c r="BE601"/>
  <c r="BI599"/>
  <c r="BH599"/>
  <c r="BG599"/>
  <c r="BF599"/>
  <c r="T599"/>
  <c r="R599"/>
  <c r="P599"/>
  <c r="BK599"/>
  <c r="J599"/>
  <c r="BE599"/>
  <c r="BI597"/>
  <c r="BH597"/>
  <c r="BG597"/>
  <c r="BF597"/>
  <c r="T597"/>
  <c r="R597"/>
  <c r="P597"/>
  <c r="BK597"/>
  <c r="J597"/>
  <c r="BE597"/>
  <c r="BI595"/>
  <c r="BH595"/>
  <c r="BG595"/>
  <c r="BF595"/>
  <c r="T595"/>
  <c r="R595"/>
  <c r="P595"/>
  <c r="BK595"/>
  <c r="J595"/>
  <c r="BE595"/>
  <c r="BI593"/>
  <c r="BH593"/>
  <c r="BG593"/>
  <c r="BF593"/>
  <c r="T593"/>
  <c r="R593"/>
  <c r="P593"/>
  <c r="BK593"/>
  <c r="J593"/>
  <c r="BE593"/>
  <c r="BI591"/>
  <c r="BH591"/>
  <c r="BG591"/>
  <c r="BF591"/>
  <c r="T591"/>
  <c r="R591"/>
  <c r="P591"/>
  <c r="BK591"/>
  <c r="J591"/>
  <c r="BE591"/>
  <c r="BI589"/>
  <c r="BH589"/>
  <c r="BG589"/>
  <c r="BF589"/>
  <c r="T589"/>
  <c r="R589"/>
  <c r="P589"/>
  <c r="BK589"/>
  <c r="J589"/>
  <c r="BE589"/>
  <c r="BI587"/>
  <c r="BH587"/>
  <c r="BG587"/>
  <c r="BF587"/>
  <c r="T587"/>
  <c r="R587"/>
  <c r="P587"/>
  <c r="BK587"/>
  <c r="J587"/>
  <c r="BE587"/>
  <c r="BI585"/>
  <c r="BH585"/>
  <c r="BG585"/>
  <c r="BF585"/>
  <c r="T585"/>
  <c r="R585"/>
  <c r="P585"/>
  <c r="BK585"/>
  <c r="J585"/>
  <c r="BE585"/>
  <c r="BI583"/>
  <c r="BH583"/>
  <c r="BG583"/>
  <c r="BF583"/>
  <c r="T583"/>
  <c r="R583"/>
  <c r="P583"/>
  <c r="BK583"/>
  <c r="J583"/>
  <c r="BE583"/>
  <c r="BI581"/>
  <c r="BH581"/>
  <c r="BG581"/>
  <c r="BF581"/>
  <c r="T581"/>
  <c r="T580"/>
  <c r="R581"/>
  <c r="R580"/>
  <c r="P581"/>
  <c r="P580"/>
  <c r="BK581"/>
  <c r="BK580"/>
  <c r="J580"/>
  <c r="J581"/>
  <c r="BE581"/>
  <c r="J67"/>
  <c r="BI577"/>
  <c r="BH577"/>
  <c r="BG577"/>
  <c r="BF577"/>
  <c r="T577"/>
  <c r="T576"/>
  <c r="R577"/>
  <c r="R576"/>
  <c r="P577"/>
  <c r="P576"/>
  <c r="BK577"/>
  <c r="BK576"/>
  <c r="J576"/>
  <c r="J577"/>
  <c r="BE577"/>
  <c r="J66"/>
  <c r="BI574"/>
  <c r="BH574"/>
  <c r="BG574"/>
  <c r="BF574"/>
  <c r="T574"/>
  <c r="R574"/>
  <c r="P574"/>
  <c r="BK574"/>
  <c r="J574"/>
  <c r="BE574"/>
  <c r="BI566"/>
  <c r="BH566"/>
  <c r="BG566"/>
  <c r="BF566"/>
  <c r="T566"/>
  <c r="R566"/>
  <c r="P566"/>
  <c r="BK566"/>
  <c r="J566"/>
  <c r="BE566"/>
  <c r="BI553"/>
  <c r="BH553"/>
  <c r="BG553"/>
  <c r="BF553"/>
  <c r="T553"/>
  <c r="R553"/>
  <c r="P553"/>
  <c r="BK553"/>
  <c r="J553"/>
  <c r="BE553"/>
  <c r="BI546"/>
  <c r="BH546"/>
  <c r="BG546"/>
  <c r="BF546"/>
  <c r="T546"/>
  <c r="R546"/>
  <c r="P546"/>
  <c r="BK546"/>
  <c r="J546"/>
  <c r="BE546"/>
  <c r="BI533"/>
  <c r="BH533"/>
  <c r="BG533"/>
  <c r="BF533"/>
  <c r="T533"/>
  <c r="R533"/>
  <c r="P533"/>
  <c r="BK533"/>
  <c r="J533"/>
  <c r="BE533"/>
  <c r="BI516"/>
  <c r="BH516"/>
  <c r="BG516"/>
  <c r="BF516"/>
  <c r="T516"/>
  <c r="R516"/>
  <c r="P516"/>
  <c r="BK516"/>
  <c r="J516"/>
  <c r="BE516"/>
  <c r="BI499"/>
  <c r="BH499"/>
  <c r="BG499"/>
  <c r="BF499"/>
  <c r="T499"/>
  <c r="R499"/>
  <c r="P499"/>
  <c r="BK499"/>
  <c r="J499"/>
  <c r="BE499"/>
  <c r="BI495"/>
  <c r="BH495"/>
  <c r="BG495"/>
  <c r="BF495"/>
  <c r="T495"/>
  <c r="T494"/>
  <c r="R495"/>
  <c r="R494"/>
  <c r="P495"/>
  <c r="P494"/>
  <c r="BK495"/>
  <c r="BK494"/>
  <c r="J494"/>
  <c r="J495"/>
  <c r="BE495"/>
  <c r="J65"/>
  <c r="BI491"/>
  <c r="BH491"/>
  <c r="BG491"/>
  <c r="BF491"/>
  <c r="T491"/>
  <c r="R491"/>
  <c r="P491"/>
  <c r="BK491"/>
  <c r="J491"/>
  <c r="BE491"/>
  <c r="BI488"/>
  <c r="BH488"/>
  <c r="BG488"/>
  <c r="BF488"/>
  <c r="T488"/>
  <c r="R488"/>
  <c r="P488"/>
  <c r="BK488"/>
  <c r="J488"/>
  <c r="BE488"/>
  <c r="BI485"/>
  <c r="BH485"/>
  <c r="BG485"/>
  <c r="BF485"/>
  <c r="T485"/>
  <c r="R485"/>
  <c r="P485"/>
  <c r="BK485"/>
  <c r="J485"/>
  <c r="BE485"/>
  <c r="BI472"/>
  <c r="BH472"/>
  <c r="BG472"/>
  <c r="BF472"/>
  <c r="T472"/>
  <c r="T471"/>
  <c r="R472"/>
  <c r="R471"/>
  <c r="P472"/>
  <c r="P471"/>
  <c r="BK472"/>
  <c r="BK471"/>
  <c r="J471"/>
  <c r="J472"/>
  <c r="BE472"/>
  <c r="J64"/>
  <c r="BI468"/>
  <c r="BH468"/>
  <c r="BG468"/>
  <c r="BF468"/>
  <c r="T468"/>
  <c r="R468"/>
  <c r="P468"/>
  <c r="BK468"/>
  <c r="J468"/>
  <c r="BE468"/>
  <c r="BI459"/>
  <c r="BH459"/>
  <c r="BG459"/>
  <c r="BF459"/>
  <c r="T459"/>
  <c r="R459"/>
  <c r="P459"/>
  <c r="BK459"/>
  <c r="J459"/>
  <c r="BE459"/>
  <c r="BI451"/>
  <c r="BH451"/>
  <c r="BG451"/>
  <c r="BF451"/>
  <c r="T451"/>
  <c r="R451"/>
  <c r="P451"/>
  <c r="BK451"/>
  <c r="J451"/>
  <c r="BE451"/>
  <c r="BI448"/>
  <c r="BH448"/>
  <c r="BG448"/>
  <c r="BF448"/>
  <c r="T448"/>
  <c r="R448"/>
  <c r="P448"/>
  <c r="BK448"/>
  <c r="J448"/>
  <c r="BE448"/>
  <c r="BI435"/>
  <c r="BH435"/>
  <c r="BG435"/>
  <c r="BF435"/>
  <c r="T435"/>
  <c r="R435"/>
  <c r="P435"/>
  <c r="BK435"/>
  <c r="J435"/>
  <c r="BE435"/>
  <c r="BI421"/>
  <c r="BH421"/>
  <c r="BG421"/>
  <c r="BF421"/>
  <c r="T421"/>
  <c r="R421"/>
  <c r="P421"/>
  <c r="BK421"/>
  <c r="J421"/>
  <c r="BE421"/>
  <c r="BI407"/>
  <c r="BH407"/>
  <c r="BG407"/>
  <c r="BF407"/>
  <c r="T407"/>
  <c r="R407"/>
  <c r="P407"/>
  <c r="BK407"/>
  <c r="J407"/>
  <c r="BE407"/>
  <c r="BI400"/>
  <c r="BH400"/>
  <c r="BG400"/>
  <c r="BF400"/>
  <c r="T400"/>
  <c r="R400"/>
  <c r="P400"/>
  <c r="BK400"/>
  <c r="J400"/>
  <c r="BE400"/>
  <c r="BI391"/>
  <c r="BH391"/>
  <c r="BG391"/>
  <c r="BF391"/>
  <c r="T391"/>
  <c r="T390"/>
  <c r="R391"/>
  <c r="R390"/>
  <c r="P391"/>
  <c r="P390"/>
  <c r="BK391"/>
  <c r="BK390"/>
  <c r="J390"/>
  <c r="J391"/>
  <c r="BE391"/>
  <c r="J63"/>
  <c r="BI387"/>
  <c r="BH387"/>
  <c r="BG387"/>
  <c r="BF387"/>
  <c r="T387"/>
  <c r="R387"/>
  <c r="P387"/>
  <c r="BK387"/>
  <c r="J387"/>
  <c r="BE387"/>
  <c r="BI384"/>
  <c r="BH384"/>
  <c r="BG384"/>
  <c r="BF384"/>
  <c r="T384"/>
  <c r="R384"/>
  <c r="P384"/>
  <c r="BK384"/>
  <c r="J384"/>
  <c r="BE384"/>
  <c r="BI381"/>
  <c r="BH381"/>
  <c r="BG381"/>
  <c r="BF381"/>
  <c r="T381"/>
  <c r="R381"/>
  <c r="P381"/>
  <c r="BK381"/>
  <c r="J381"/>
  <c r="BE381"/>
  <c r="BI379"/>
  <c r="BH379"/>
  <c r="BG379"/>
  <c r="BF379"/>
  <c r="T379"/>
  <c r="R379"/>
  <c r="P379"/>
  <c r="BK379"/>
  <c r="J379"/>
  <c r="BE379"/>
  <c r="BI376"/>
  <c r="BH376"/>
  <c r="BG376"/>
  <c r="BF376"/>
  <c r="T376"/>
  <c r="T375"/>
  <c r="R376"/>
  <c r="R375"/>
  <c r="P376"/>
  <c r="P375"/>
  <c r="BK376"/>
  <c r="BK375"/>
  <c r="J375"/>
  <c r="J376"/>
  <c r="BE376"/>
  <c r="J62"/>
  <c r="BI373"/>
  <c r="BH373"/>
  <c r="BG373"/>
  <c r="BF373"/>
  <c r="T373"/>
  <c r="R373"/>
  <c r="P373"/>
  <c r="BK373"/>
  <c r="J373"/>
  <c r="BE373"/>
  <c r="BI368"/>
  <c r="BH368"/>
  <c r="BG368"/>
  <c r="BF368"/>
  <c r="T368"/>
  <c r="R368"/>
  <c r="P368"/>
  <c r="BK368"/>
  <c r="J368"/>
  <c r="BE368"/>
  <c r="BI363"/>
  <c r="BH363"/>
  <c r="BG363"/>
  <c r="BF363"/>
  <c r="T363"/>
  <c r="R363"/>
  <c r="P363"/>
  <c r="BK363"/>
  <c r="J363"/>
  <c r="BE363"/>
  <c r="BI361"/>
  <c r="BH361"/>
  <c r="BG361"/>
  <c r="BF361"/>
  <c r="T361"/>
  <c r="R361"/>
  <c r="P361"/>
  <c r="BK361"/>
  <c r="J361"/>
  <c r="BE361"/>
  <c r="BI349"/>
  <c r="BH349"/>
  <c r="BG349"/>
  <c r="BF349"/>
  <c r="T349"/>
  <c r="R349"/>
  <c r="P349"/>
  <c r="BK349"/>
  <c r="J349"/>
  <c r="BE349"/>
  <c r="BI326"/>
  <c r="BH326"/>
  <c r="BG326"/>
  <c r="BF326"/>
  <c r="T326"/>
  <c r="R326"/>
  <c r="P326"/>
  <c r="BK326"/>
  <c r="J326"/>
  <c r="BE326"/>
  <c r="BI301"/>
  <c r="BH301"/>
  <c r="BG301"/>
  <c r="BF301"/>
  <c r="T301"/>
  <c r="R301"/>
  <c r="P301"/>
  <c r="BK301"/>
  <c r="J301"/>
  <c r="BE301"/>
  <c r="BI299"/>
  <c r="BH299"/>
  <c r="BG299"/>
  <c r="BF299"/>
  <c r="T299"/>
  <c r="R299"/>
  <c r="P299"/>
  <c r="BK299"/>
  <c r="J299"/>
  <c r="BE299"/>
  <c r="BI296"/>
  <c r="BH296"/>
  <c r="BG296"/>
  <c r="BF296"/>
  <c r="T296"/>
  <c r="R296"/>
  <c r="P296"/>
  <c r="BK296"/>
  <c r="J296"/>
  <c r="BE296"/>
  <c r="BI294"/>
  <c r="BH294"/>
  <c r="BG294"/>
  <c r="BF294"/>
  <c r="T294"/>
  <c r="R294"/>
  <c r="P294"/>
  <c r="BK294"/>
  <c r="J294"/>
  <c r="BE294"/>
  <c r="BI283"/>
  <c r="BH283"/>
  <c r="BG283"/>
  <c r="BF283"/>
  <c r="T283"/>
  <c r="R283"/>
  <c r="P283"/>
  <c r="BK283"/>
  <c r="J283"/>
  <c r="BE283"/>
  <c r="BI265"/>
  <c r="BH265"/>
  <c r="BG265"/>
  <c r="BF265"/>
  <c r="T265"/>
  <c r="R265"/>
  <c r="P265"/>
  <c r="BK265"/>
  <c r="J265"/>
  <c r="BE265"/>
  <c r="BI263"/>
  <c r="BH263"/>
  <c r="BG263"/>
  <c r="BF263"/>
  <c r="T263"/>
  <c r="R263"/>
  <c r="P263"/>
  <c r="BK263"/>
  <c r="J263"/>
  <c r="BE263"/>
  <c r="BI261"/>
  <c r="BH261"/>
  <c r="BG261"/>
  <c r="BF261"/>
  <c r="T261"/>
  <c r="R261"/>
  <c r="P261"/>
  <c r="BK261"/>
  <c r="J261"/>
  <c r="BE261"/>
  <c r="BI252"/>
  <c r="BH252"/>
  <c r="BG252"/>
  <c r="BF252"/>
  <c r="T252"/>
  <c r="R252"/>
  <c r="P252"/>
  <c r="BK252"/>
  <c r="J252"/>
  <c r="BE252"/>
  <c r="BI243"/>
  <c r="BH243"/>
  <c r="BG243"/>
  <c r="BF243"/>
  <c r="T243"/>
  <c r="R243"/>
  <c r="P243"/>
  <c r="BK243"/>
  <c r="J243"/>
  <c r="BE243"/>
  <c r="BI235"/>
  <c r="BH235"/>
  <c r="BG235"/>
  <c r="BF235"/>
  <c r="T235"/>
  <c r="R235"/>
  <c r="P235"/>
  <c r="BK235"/>
  <c r="J235"/>
  <c r="BE235"/>
  <c r="BI216"/>
  <c r="BH216"/>
  <c r="BG216"/>
  <c r="BF216"/>
  <c r="T216"/>
  <c r="R216"/>
  <c r="P216"/>
  <c r="BK216"/>
  <c r="J216"/>
  <c r="BE216"/>
  <c r="BI214"/>
  <c r="BH214"/>
  <c r="BG214"/>
  <c r="BF214"/>
  <c r="T214"/>
  <c r="R214"/>
  <c r="P214"/>
  <c r="BK214"/>
  <c r="J214"/>
  <c r="BE214"/>
  <c r="BI211"/>
  <c r="BH211"/>
  <c r="BG211"/>
  <c r="BF211"/>
  <c r="T211"/>
  <c r="R211"/>
  <c r="P211"/>
  <c r="BK211"/>
  <c r="J211"/>
  <c r="BE211"/>
  <c r="BI194"/>
  <c r="BH194"/>
  <c r="BG194"/>
  <c r="BF194"/>
  <c r="T194"/>
  <c r="R194"/>
  <c r="P194"/>
  <c r="BK194"/>
  <c r="J194"/>
  <c r="BE194"/>
  <c r="BI192"/>
  <c r="BH192"/>
  <c r="BG192"/>
  <c r="BF192"/>
  <c r="T192"/>
  <c r="R192"/>
  <c r="P192"/>
  <c r="BK192"/>
  <c r="J192"/>
  <c r="BE192"/>
  <c r="BI190"/>
  <c r="BH190"/>
  <c r="BG190"/>
  <c r="BF190"/>
  <c r="T190"/>
  <c r="R190"/>
  <c r="P190"/>
  <c r="BK190"/>
  <c r="J190"/>
  <c r="BE190"/>
  <c r="BI176"/>
  <c r="BH176"/>
  <c r="BG176"/>
  <c r="BF176"/>
  <c r="T176"/>
  <c r="R176"/>
  <c r="P176"/>
  <c r="BK176"/>
  <c r="J176"/>
  <c r="BE176"/>
  <c r="BI170"/>
  <c r="BH170"/>
  <c r="BG170"/>
  <c r="BF170"/>
  <c r="T170"/>
  <c r="R170"/>
  <c r="P170"/>
  <c r="BK170"/>
  <c r="J170"/>
  <c r="BE170"/>
  <c r="BI162"/>
  <c r="BH162"/>
  <c r="BG162"/>
  <c r="BF162"/>
  <c r="T162"/>
  <c r="R162"/>
  <c r="P162"/>
  <c r="BK162"/>
  <c r="J162"/>
  <c r="BE162"/>
  <c r="BI156"/>
  <c r="BH156"/>
  <c r="BG156"/>
  <c r="BF156"/>
  <c r="T156"/>
  <c r="R156"/>
  <c r="P156"/>
  <c r="BK156"/>
  <c r="J156"/>
  <c r="BE156"/>
  <c r="BI155"/>
  <c r="BH155"/>
  <c r="BG155"/>
  <c r="BF155"/>
  <c r="T155"/>
  <c r="R155"/>
  <c r="P155"/>
  <c r="BK155"/>
  <c r="J155"/>
  <c r="BE155"/>
  <c r="BI154"/>
  <c r="BH154"/>
  <c r="BG154"/>
  <c r="BF154"/>
  <c r="T154"/>
  <c r="R154"/>
  <c r="P154"/>
  <c r="BK154"/>
  <c r="J154"/>
  <c r="BE154"/>
  <c r="BI152"/>
  <c r="BH152"/>
  <c r="BG152"/>
  <c r="BF152"/>
  <c r="T152"/>
  <c r="R152"/>
  <c r="P152"/>
  <c r="BK152"/>
  <c r="J152"/>
  <c r="BE152"/>
  <c r="BI150"/>
  <c r="BH150"/>
  <c r="BG150"/>
  <c r="BF150"/>
  <c r="T150"/>
  <c r="R150"/>
  <c r="P150"/>
  <c r="BK150"/>
  <c r="J150"/>
  <c r="BE150"/>
  <c r="BI133"/>
  <c r="BH133"/>
  <c r="BG133"/>
  <c r="BF133"/>
  <c r="T133"/>
  <c r="R133"/>
  <c r="P133"/>
  <c r="BK133"/>
  <c r="J133"/>
  <c r="BE133"/>
  <c r="BI116"/>
  <c r="BH116"/>
  <c r="BG116"/>
  <c r="BF116"/>
  <c r="T116"/>
  <c r="R116"/>
  <c r="P116"/>
  <c r="BK116"/>
  <c r="J116"/>
  <c r="BE116"/>
  <c r="BI98"/>
  <c r="F37"/>
  <c i="1" r="BD55"/>
  <c i="2" r="BH98"/>
  <c r="F36"/>
  <c i="1" r="BC55"/>
  <c i="2" r="BG98"/>
  <c r="F35"/>
  <c i="1" r="BB55"/>
  <c i="2" r="BF98"/>
  <c r="J34"/>
  <c i="1" r="AW55"/>
  <c i="2" r="F34"/>
  <c i="1" r="BA55"/>
  <c i="2" r="T98"/>
  <c r="T97"/>
  <c r="T96"/>
  <c r="T95"/>
  <c r="R98"/>
  <c r="R97"/>
  <c r="R96"/>
  <c r="R95"/>
  <c r="P98"/>
  <c r="P97"/>
  <c r="P96"/>
  <c r="P95"/>
  <c i="1" r="AU55"/>
  <c i="2" r="BK98"/>
  <c r="BK97"/>
  <c r="J97"/>
  <c r="BK96"/>
  <c r="J96"/>
  <c r="BK95"/>
  <c r="J95"/>
  <c r="J59"/>
  <c r="J30"/>
  <c i="1" r="AG55"/>
  <c i="2" r="J98"/>
  <c r="BE98"/>
  <c r="J33"/>
  <c i="1" r="AV55"/>
  <c i="2" r="F33"/>
  <c i="1" r="AZ55"/>
  <c i="2" r="J61"/>
  <c r="J60"/>
  <c r="J92"/>
  <c r="J91"/>
  <c r="F91"/>
  <c r="F89"/>
  <c r="E87"/>
  <c r="J55"/>
  <c r="J54"/>
  <c r="F54"/>
  <c r="F52"/>
  <c r="E50"/>
  <c r="J39"/>
  <c r="J18"/>
  <c r="E18"/>
  <c r="F92"/>
  <c r="F55"/>
  <c r="J17"/>
  <c r="J12"/>
  <c r="J89"/>
  <c r="J52"/>
  <c r="E7"/>
  <c r="E85"/>
  <c r="E48"/>
  <c i="1" r="BD54"/>
  <c r="W33"/>
  <c r="BC54"/>
  <c r="W32"/>
  <c r="BB54"/>
  <c r="W31"/>
  <c r="BA54"/>
  <c r="W30"/>
  <c r="AZ54"/>
  <c r="W29"/>
  <c r="AY54"/>
  <c r="AX54"/>
  <c r="AW54"/>
  <c r="AK30"/>
  <c r="AV54"/>
  <c r="AK29"/>
  <c r="AU54"/>
  <c r="AT54"/>
  <c r="AS54"/>
  <c r="AG54"/>
  <c r="AK26"/>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<sst xmlns="http://schemas.openxmlformats.org/spreadsheetml/2006/main">
  <si>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</si>
  <si>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</si>
  <si>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</si>
  <si>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</si>
  <si>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</si>
  <si>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{f88454cb-a70b-4be3-8e0b-68f6387d69c6}</t>
  </si>
  <si>
    <t>0,01</t>
  </si>
  <si>
    <t>21</t>
  </si>
  <si>
    <t>15</t>
  </si>
  <si>
    <t>REKAPITULACE STAVBY</t>
  </si>
  <si>
    <t xml:space="preserve">v ---  níže se nacházejí doplnkové a pomocné údaje k sestavám  --- v</t>
  </si>
  <si>
    <t>Návod na vyplnění</t>
  </si>
  <si>
    <t>0,001</t>
  </si>
  <si>
    <t>Kód:</t>
  </si>
  <si>
    <t>KolCSURybnika</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</si>
  <si>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</si>
  <si>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</si>
  <si>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čerpací stanice u Rybníka, Kolín - Štítary</t>
  </si>
  <si>
    <t>KSO:</t>
  </si>
  <si>
    <t>827 21</t>
  </si>
  <si>
    <t>CC-CZ:</t>
  </si>
  <si>
    <t>Místo:</t>
  </si>
  <si>
    <t>Kolín</t>
  </si>
  <si>
    <t>Datum:</t>
  </si>
  <si>
    <t>15. 6. 2019</t>
  </si>
  <si>
    <t>Zadavatel:</t>
  </si>
  <si>
    <t>IČ:</t>
  </si>
  <si>
    <t>Město Kolín</t>
  </si>
  <si>
    <t>DIČ:</t>
  </si>
  <si>
    <t>Uchazeč:</t>
  </si>
  <si>
    <t>Vyplň údaj</t>
  </si>
  <si>
    <t>Projektant:</t>
  </si>
  <si>
    <t>Vodos s.r.o.</t>
  </si>
  <si>
    <t>True</t>
  </si>
  <si>
    <t>Zpracovatel:</t>
  </si>
  <si>
    <t>Roman Pešek, DiS.</t>
  </si>
  <si>
    <t>Poznámka:</t>
  </si>
  <si>
    <t>Soupis prací je sestaven s využitím položek Cenové soustavy ÚRS. Cenové a technické_x000d_
podmínky položek Cenové soustavy ÚRS, které nejsou uvedeny v soupisu prací_x000d_
(informace z tzv. úvodních částí katalogů) jsou neomezeně dálkově k dispozici na_x000d_
www.cs-urs.cz. Položky soupisu prací, které nemají ve sloupci „Cenová soustava“_x000d_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</si>
  <si>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</si>
  <si>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</si>
  <si>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</si>
  <si>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</si>
  <si>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</si>
  <si>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</si>
  <si>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</si>
  <si>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</si>
  <si>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</si>
  <si>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</si>
  <si>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</si>
  <si>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</si>
  <si>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</si>
  <si>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</si>
  <si>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</si>
  <si>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</si>
  <si>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</si>
  <si>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</si>
  <si>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</si>
  <si>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</si>
  <si>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</si>
  <si>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</si>
  <si>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</si>
  <si>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</si>
  <si>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</si>
  <si>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</si>
  <si>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</si>
  <si>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</si>
  <si>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</si>
  <si>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</si>
  <si>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</si>
  <si>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</si>
  <si>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</si>
  <si>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</si>
  <si>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</si>
  <si>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</si>
  <si>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</si>
  <si>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</si>
  <si>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</si>
  <si>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ING</t>
  </si>
  <si>
    <t>1</t>
  </si>
  <si>
    <t>{467039c7-1058-4fa1-a99d-6b8210341dcb}</t>
  </si>
  <si>
    <t>2</t>
  </si>
  <si>
    <t>VONCSURybnika</t>
  </si>
  <si>
    <t>STA</t>
  </si>
  <si>
    <t>{9120343b-b079-47fa-a377-f90539353c9d}</t>
  </si>
  <si>
    <t>hlryh</t>
  </si>
  <si>
    <t>hloubení rýh</t>
  </si>
  <si>
    <t>42,873</t>
  </si>
  <si>
    <t>hljam</t>
  </si>
  <si>
    <t>hloubení jam</t>
  </si>
  <si>
    <t>67,032</t>
  </si>
  <si>
    <t>KRYCÍ LIST SOUPISU PRACÍ</t>
  </si>
  <si>
    <t>Objekt:</t>
  </si>
  <si>
    <t>KolCSURybnika - Rekonstrukce čerpací stanice u Rybníka, Kolín - Štítary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</si>
  <si>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</si>
  <si>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</si>
  <si>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</si>
  <si>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</si>
  <si>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</si>
  <si>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</si>
  <si>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</si>
  <si>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</si>
  <si>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</si>
  <si>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</si>
  <si>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</si>
  <si>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6 - Úpravy povrchů, podlahy a osazování výplní</t>
  </si>
  <si>
    <t xml:space="preserve">    8 - Trubní vedení</t>
  </si>
  <si>
    <t xml:space="preserve">    9 - Ostatní konstrukce a práce-bourání</t>
  </si>
  <si>
    <t xml:space="preserve">      99 - Přesun hmot</t>
  </si>
  <si>
    <t xml:space="preserve">    997 - Přesun sutě</t>
  </si>
  <si>
    <t xml:space="preserve">    998 - Přesun hmot</t>
  </si>
  <si>
    <t>PSV - Práce a dodávky PSV</t>
  </si>
  <si>
    <t xml:space="preserve">    711 - Izolace proti vodě, vlhkosti a plynům</t>
  </si>
  <si>
    <t xml:space="preserve">    741 - Elektromontáže - vzdušné vedení</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</si>
  <si>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</si>
  <si>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</si>
  <si>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</si>
  <si>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</si>
  <si>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</si>
  <si>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</si>
  <si>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</si>
  <si>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</si>
  <si>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</si>
  <si>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</si>
  <si>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</si>
  <si>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</si>
  <si>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</si>
  <si>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</si>
  <si>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</si>
  <si>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</si>
  <si>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</si>
  <si>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</si>
  <si>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</si>
  <si>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113107165</t>
  </si>
  <si>
    <t>Odstranění podkladů nebo krytů strojně plochy jednotlivě přes 50 m2 do 200 m2 s přemístěním hmot na skládku na vzdálenost do 20 m nebo s naložením na dopravní prostředek z kameniva hrubého drceného, o tl. vrstvy přes 400 do 500 mm</t>
  </si>
  <si>
    <t>m2</t>
  </si>
  <si>
    <t>CS ÚRS 2019 01</t>
  </si>
  <si>
    <t>4</t>
  </si>
  <si>
    <t>1433161291</t>
  </si>
  <si>
    <t>P</t>
  </si>
  <si>
    <t>Poznámka k položce:_x000d_
výkop pro el. kabel v blízkosti ČS je zahrnut ve výkopu kolem ČS</t>
  </si>
  <si>
    <t>VV</t>
  </si>
  <si>
    <t>"viz. příloha č. D.1.1.2 Stavební situace, D.1.1.4 Vzorové uložení"</t>
  </si>
  <si>
    <t>"Stoka A DN500"</t>
  </si>
  <si>
    <t>3,9*1,4</t>
  </si>
  <si>
    <t>"Souběh stok od OK k ČS"</t>
  </si>
  <si>
    <t>2,6*2,5+4,4*1,5</t>
  </si>
  <si>
    <t>"odlehčovací komora"</t>
  </si>
  <si>
    <t>4*5,5</t>
  </si>
  <si>
    <t>"kolem ČS"</t>
  </si>
  <si>
    <t>3,3*3,3-0,7*0,7-0,8*0,6-0,5*0,7</t>
  </si>
  <si>
    <t>"Výtlaky"</t>
  </si>
  <si>
    <t>2*1*2</t>
  </si>
  <si>
    <t>"Přeložka vodovodu"</t>
  </si>
  <si>
    <t>11,7*1</t>
  </si>
  <si>
    <t>"Rozšíření u šachty KŠ2"</t>
  </si>
  <si>
    <t>1,8*1,8-PI*0,6*0,6</t>
  </si>
  <si>
    <t>Součet</t>
  </si>
  <si>
    <t>113107242</t>
  </si>
  <si>
    <t>Odstranění podkladů nebo krytů s přemístěním hmot na skládku na vzdálenost do 20 m nebo s naložením na dopravní prostředek v ploše jednotlivě přes 200 m2 živičných, o tl. vrstvy přes 50 do 100 mm</t>
  </si>
  <si>
    <t>CS ÚRS 2016 01</t>
  </si>
  <si>
    <t>574184622</t>
  </si>
  <si>
    <t>3</t>
  </si>
  <si>
    <t>113154114</t>
  </si>
  <si>
    <t>Frézování živičného podkladu nebo krytu s naložením na dopravní prostředek plochy do 500 m2 bez překážek v trase pruhu šířky do 0,5 m, tloušťky vrstvy 100 mm</t>
  </si>
  <si>
    <t>CS ÚRS 2017 01</t>
  </si>
  <si>
    <t>580007017</t>
  </si>
  <si>
    <t>"Stoka A DN500 + šachta rozšíření"</t>
  </si>
  <si>
    <t>3,9*1+2,3*1+2,8*1+1,8*2</t>
  </si>
  <si>
    <t>5,5*1+2,5*0,5</t>
  </si>
  <si>
    <t>6,5*0,5+3,3*1</t>
  </si>
  <si>
    <t>3,8*1+2,8*1</t>
  </si>
  <si>
    <t>2*1</t>
  </si>
  <si>
    <t>2,8*0,5+1,8*0,5*2</t>
  </si>
  <si>
    <t>115101202</t>
  </si>
  <si>
    <t>Čerpání vody na dopravní výšku do 10 m průměrný přítok do 1000 l/min</t>
  </si>
  <si>
    <t>hod</t>
  </si>
  <si>
    <t>-1268890880</t>
  </si>
  <si>
    <t>50*24</t>
  </si>
  <si>
    <t>5</t>
  </si>
  <si>
    <t>115101279</t>
  </si>
  <si>
    <t>Přečerpávání odpadních vod po dobu výstavby</t>
  </si>
  <si>
    <t>-1047651979</t>
  </si>
  <si>
    <t>6</t>
  </si>
  <si>
    <t>115101301</t>
  </si>
  <si>
    <t>Pohotovost čerpací soupravy pro dopravní výšku do 10 m přítok do 1000 l/min</t>
  </si>
  <si>
    <t>den</t>
  </si>
  <si>
    <t>-1316482659</t>
  </si>
  <si>
    <t>7</t>
  </si>
  <si>
    <t>115101376</t>
  </si>
  <si>
    <t>Pohotovost čerpací soupravy pro dopravní výšku do 10 m přítok do 500 l/min</t>
  </si>
  <si>
    <t>-329843078</t>
  </si>
  <si>
    <t>8</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</si>
  <si>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</si>
  <si>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</si>
  <si>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</si>
  <si>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-1865569394</t>
  </si>
  <si>
    <t>"viz příloha č. D.1.1.3 Podélné profily kanalizace"</t>
  </si>
  <si>
    <t>"plynovod a vodovod"</t>
  </si>
  <si>
    <t>3,8</t>
  </si>
  <si>
    <t>9</t>
  </si>
  <si>
    <t>120001101</t>
  </si>
  <si>
    <t>Příplatek za ztížení vykopávky v blízkosti podzemního vedení</t>
  </si>
  <si>
    <t>m3</t>
  </si>
  <si>
    <t>1920135622</t>
  </si>
  <si>
    <t>Poznámka k položce:_x000d_
viz. příloha č. D.1.1.3 Podélné profily, D.1.1.4 Vzorové uložení</t>
  </si>
  <si>
    <t>"viz příloha č. D.1.3 Podélné profily kanalizace"</t>
  </si>
  <si>
    <t>"pro vodu a plyn"</t>
  </si>
  <si>
    <t>2*1,16*1,66</t>
  </si>
  <si>
    <t>2*1,09*1,59</t>
  </si>
  <si>
    <t>3,8*1,16*1,66</t>
  </si>
  <si>
    <t>10</t>
  </si>
  <si>
    <t>121101101</t>
  </si>
  <si>
    <t>Sejmutí ornice s přemístěním na vzdálenost do 50 m</t>
  </si>
  <si>
    <t>898968675</t>
  </si>
  <si>
    <t>"el. přípojka"</t>
  </si>
  <si>
    <t>2,4*0,6*0,1</t>
  </si>
  <si>
    <t>1,6*0,6*0,1</t>
  </si>
  <si>
    <t>11</t>
  </si>
  <si>
    <t>131101203</t>
  </si>
  <si>
    <t>Hloubení zapažených jam a zářezů s urovnáním dna do předepsaného profilu a spádu v horninách tř. 1 a 2 přes 1 000 do 5 000 m3</t>
  </si>
  <si>
    <t>1322193208</t>
  </si>
  <si>
    <t>"souběh stok od OK k lomovým šachtám včetně rozšíření u šachet"</t>
  </si>
  <si>
    <t>2,5*2,6*2,52-2,5*2,6*0,6</t>
  </si>
  <si>
    <t>"ČS pro osazení stropu"</t>
  </si>
  <si>
    <t>3,3*3,3*0,3-(PI*1,1*1,1*0,3)</t>
  </si>
  <si>
    <t>3*2,65*3,2-3*2,65*0,6</t>
  </si>
  <si>
    <t>1,35*5,5*2,75-1,35*5,5*0,6</t>
  </si>
  <si>
    <t>2,65*2,45*2,75-2,65*2,45*0,6</t>
  </si>
  <si>
    <t>"odečtení stávající šachty"</t>
  </si>
  <si>
    <t>(PI*0,6*0,6*2,22)-(PI*0,6*0,6*0,6)</t>
  </si>
  <si>
    <t>hljam*0,5</t>
  </si>
  <si>
    <t>12</t>
  </si>
  <si>
    <t>131201203</t>
  </si>
  <si>
    <t>Hloubení zapažených jam a zářezů s urovnáním dna do předepsaného profilu a spádu v hornině tř. 3 přes 1 000 do 5 000 m3</t>
  </si>
  <si>
    <t>1501953202</t>
  </si>
  <si>
    <t>13</t>
  </si>
  <si>
    <t>131201209</t>
  </si>
  <si>
    <t>Hloubení zapažených jam a zářezů s urovnáním dna do předepsaného profilu a spádu Příplatek k cenám za lepivost horniny tř. 3</t>
  </si>
  <si>
    <t>621758645</t>
  </si>
  <si>
    <t>33,516/2</t>
  </si>
  <si>
    <t>14</t>
  </si>
  <si>
    <t>132101203</t>
  </si>
  <si>
    <t>Hloubení zapažených i nezapažených rýh šířky přes 600 do 2 000 mm s urovnáním dna do předepsaného profilu a spádu v horninách tř. 1 a 2 přes 1 000 do 5 000 m3</t>
  </si>
  <si>
    <t>569521162</t>
  </si>
  <si>
    <t>3,9*1,4*1,47</t>
  </si>
  <si>
    <t>4,4*1,5*1,9</t>
  </si>
  <si>
    <t>2*1*2*1,4</t>
  </si>
  <si>
    <t>"rozšíření u šachty KŠ2"</t>
  </si>
  <si>
    <t>1,8*1,8*1,35-(PI*0,6*0,6*1,35)</t>
  </si>
  <si>
    <t>"přeložka vodovodu"</t>
  </si>
  <si>
    <t>11,7*1*1,0</t>
  </si>
  <si>
    <t>2,4*0,6*0,9</t>
  </si>
  <si>
    <t>1,6*0,6*0,9</t>
  </si>
  <si>
    <t>hlryh*0,5</t>
  </si>
  <si>
    <t>132201202</t>
  </si>
  <si>
    <t>Hloubení zapažených i nezapažených rýh šířky přes 600 do 2 000 mm s urovnáním dna do předepsaného profilu a spádu v hornině tř. 3 přes 100 do 1 000 m3</t>
  </si>
  <si>
    <t>-1304610913</t>
  </si>
  <si>
    <t>16</t>
  </si>
  <si>
    <t>132201209</t>
  </si>
  <si>
    <t>Příplatek za lepivost k hloubení rýh š do 2000 mm v hornině tř. 3</t>
  </si>
  <si>
    <t>-1086695310</t>
  </si>
  <si>
    <t>21,437/2</t>
  </si>
  <si>
    <t>17</t>
  </si>
  <si>
    <t>151811112</t>
  </si>
  <si>
    <t>Pažicí boxy pro pažení a rozepření stěn rýh podzemního vedení těžké osazení a odstranění hloubka výkopu do 4 m, šířka přes 1,2 do 2,5 m</t>
  </si>
  <si>
    <t>1801533769</t>
  </si>
  <si>
    <t>2,5*2,52*2</t>
  </si>
  <si>
    <t>3,9*2,07*2</t>
  </si>
  <si>
    <t>"Souběh stok od lomových šachet k ČS"</t>
  </si>
  <si>
    <t>5,1*2,5*2</t>
  </si>
  <si>
    <t>2*2*2</t>
  </si>
  <si>
    <t>3*1,8*1,95</t>
  </si>
  <si>
    <t>11,7*1,6*2</t>
  </si>
  <si>
    <t>2,4*1*2</t>
  </si>
  <si>
    <t>1,6*1*2</t>
  </si>
  <si>
    <t>18</t>
  </si>
  <si>
    <t>151811113</t>
  </si>
  <si>
    <t>Pažicí boxy pro pažení a rozepření stěn rýh podzemního vedení těžké osazení a odstranění hloubka výkopu do 4 m, šířka přes 2,5 do 5 m</t>
  </si>
  <si>
    <t>1911885704</t>
  </si>
  <si>
    <t>"viz. příloha č. D.1.1.2 Stavební situace, D.1.1.7 Odlehčovací komora"</t>
  </si>
  <si>
    <t>3*4</t>
  </si>
  <si>
    <t>2,55*4</t>
  </si>
  <si>
    <t>2,55*5,5</t>
  </si>
  <si>
    <t>3*3+2,55*2,45</t>
  </si>
  <si>
    <t>19</t>
  </si>
  <si>
    <t>151931114</t>
  </si>
  <si>
    <t>Demontáž (odstranění) a nakládka speciálního pažení</t>
  </si>
  <si>
    <t>-916193140</t>
  </si>
  <si>
    <t xml:space="preserve">Poznámka k položce:_x000d_
součást speciálního spouštěného komorového pažení - pro KŠ1 (pronájem sestavy na 2 měsíce - 2 kamiony materiálů)_x000d_
</t>
  </si>
  <si>
    <t>3,2*4</t>
  </si>
  <si>
    <t>2,75*4</t>
  </si>
  <si>
    <t>2,75*5,5</t>
  </si>
  <si>
    <t>3,2*3+2,75*2,45</t>
  </si>
  <si>
    <t>20</t>
  </si>
  <si>
    <t>151931115</t>
  </si>
  <si>
    <t>Montáž (nasazení) a vykládka speciálního pažení</t>
  </si>
  <si>
    <t>-554701823</t>
  </si>
  <si>
    <t xml:space="preserve">Poznámka k položce:_x000d_
součást speciálního spouštěného komorového pažení - pro OK (pronájem sestavy na 2 měsíce - 2 kamiony materiálů)_x000d_
</t>
  </si>
  <si>
    <t>151931150</t>
  </si>
  <si>
    <t>Pažení jámy pro OK (kluznice, válečkový vozík, mezikusy, zákl. deska, nást. deska)</t>
  </si>
  <si>
    <t>celek</t>
  </si>
  <si>
    <t>715109598</t>
  </si>
  <si>
    <t>Poznámka k položce:_x000d_
Pažení stavební jámy pro OK - počítáno s pronájmem na dva měsíce</t>
  </si>
  <si>
    <t>22</t>
  </si>
  <si>
    <t>151931154</t>
  </si>
  <si>
    <t>Doprava pažení pro jámu OK</t>
  </si>
  <si>
    <t>km</t>
  </si>
  <si>
    <t>-1107453002</t>
  </si>
  <si>
    <t>300*2</t>
  </si>
  <si>
    <t>23</t>
  </si>
  <si>
    <t>161101101</t>
  </si>
  <si>
    <t>Svislé přemístění výkopku z horniny tř. 1 až 4 hl výkopu do 2,5 m</t>
  </si>
  <si>
    <t>-547475440</t>
  </si>
  <si>
    <t>3,9*1,4*2,07-3,9*1,4*0,6</t>
  </si>
  <si>
    <t>4,4*1,5*2,5-4,4*1,5*0,6</t>
  </si>
  <si>
    <t>11,7*1*1,6-11,7*1*0,6</t>
  </si>
  <si>
    <t>2,4*0,6*1-2,4*0,6*0,1</t>
  </si>
  <si>
    <t>1,6*0,6*1-1,6*0,6*0,1</t>
  </si>
  <si>
    <t>24</t>
  </si>
  <si>
    <t>161101102</t>
  </si>
  <si>
    <t>Svislé přemístění výkopku bez naložení do dopravní nádoby avšak s vyprázdněním dopravní nádoby na hromadu nebo do dopravního prostředku z horniny tř. 1 až 4, při hloubce výkopu přes 2,5 do 4 m</t>
  </si>
  <si>
    <t>-39201459</t>
  </si>
  <si>
    <t>3*2,65*3-3*2,65*0,6</t>
  </si>
  <si>
    <t>1,35*5,5*2,55-1,35*5,5*0,6</t>
  </si>
  <si>
    <t>2,65*2,45*2,55-2,65*2,45*0,6</t>
  </si>
  <si>
    <t>25</t>
  </si>
  <si>
    <t>162701105</t>
  </si>
  <si>
    <t>Vodorovné přemístění do 10000 m výkopku z horniny tř. 1 až 4</t>
  </si>
  <si>
    <t>1402130991</t>
  </si>
  <si>
    <t>hlryh+hljam-39,129+(73,938/2)</t>
  </si>
  <si>
    <t>26</t>
  </si>
  <si>
    <t>162701109</t>
  </si>
  <si>
    <t>Příplatek k vodorovnému přemístění výkopku z horniny tř. 1 až 4 ZKD 1000 m přes 10000 m</t>
  </si>
  <si>
    <t>-767741128</t>
  </si>
  <si>
    <t>Poznámka k položce:_x000d_
přemístění na skládku vzdálenou 33km</t>
  </si>
  <si>
    <t>103,371*23</t>
  </si>
  <si>
    <t>27</t>
  </si>
  <si>
    <t>171201201</t>
  </si>
  <si>
    <t>Uložení sypaniny na skládky</t>
  </si>
  <si>
    <t>-1394272640</t>
  </si>
  <si>
    <t>107,745</t>
  </si>
  <si>
    <t>28</t>
  </si>
  <si>
    <t>174101101</t>
  </si>
  <si>
    <t>Zásyp jam, šachet rýh nebo kolem objektů sypaninou se zhutněním</t>
  </si>
  <si>
    <t>-2052453386</t>
  </si>
  <si>
    <t>"Stoka A"</t>
  </si>
  <si>
    <t>3,9*1,4*2,06-3,9*1,4*1,4</t>
  </si>
  <si>
    <t>5,5*0,7*2,86-5,5*0,7*1,4</t>
  </si>
  <si>
    <t>"Stoka BP"</t>
  </si>
  <si>
    <t>6,0*0,8*2,11-6*0,8*1,4</t>
  </si>
  <si>
    <t>"Stoka OS"</t>
  </si>
  <si>
    <t>2,4*1,1*2,22-2,4*1,1*1,4</t>
  </si>
  <si>
    <t>"výtlaky"</t>
  </si>
  <si>
    <t>2*0,4*2-2*0,4*1</t>
  </si>
  <si>
    <t>"okolo ČS"</t>
  </si>
  <si>
    <t>"okolo OK"</t>
  </si>
  <si>
    <t>5,5*2,55*0,35-5,5*0,6*0,35</t>
  </si>
  <si>
    <t>3,3*2,55*0,5-3,3*0,6*0,5</t>
  </si>
  <si>
    <t>(3*3*0,35+2,45*2,55*0,35)-(3*0,6*0,35+2,45*0,6*0,35)</t>
  </si>
  <si>
    <t>(2,3*3*0,5+1,25*2,55*0,5)-(2,3*0,6*0,5+1,25*0,6*0,5)</t>
  </si>
  <si>
    <t>1,8*1,8*1,95-(PI*0,6*0,6*1,96)</t>
  </si>
  <si>
    <t>29</t>
  </si>
  <si>
    <t>M</t>
  </si>
  <si>
    <t>583373690</t>
  </si>
  <si>
    <t>štěrkopísek frakce 0-63 třída B</t>
  </si>
  <si>
    <t>t</t>
  </si>
  <si>
    <t>-1030710462</t>
  </si>
  <si>
    <t>36,969*2</t>
  </si>
  <si>
    <t>30</t>
  </si>
  <si>
    <t>175101101</t>
  </si>
  <si>
    <t>Obsyp potrubí bez prohození sypaniny z hornin tř. 1 až 4 uloženým do 3 m od kraje výkopu</t>
  </si>
  <si>
    <t>CS ÚRS 2013 01</t>
  </si>
  <si>
    <t>1080906426</t>
  </si>
  <si>
    <t>3,9*1,4*(0,3+0,5)-(PI*0,25*0,25*3,9)</t>
  </si>
  <si>
    <t>5,5*0,7*(0,3+0,2)-(PI*0,1*0,1*5,5)</t>
  </si>
  <si>
    <t>6,0*0,8*(0,3+0,3)-(PI*0,15*0,15*6,0)</t>
  </si>
  <si>
    <t>2,4*1,1*(0,3+0,4)-(PI*0,2*0,2*2,4)</t>
  </si>
  <si>
    <t>2*0,4*2</t>
  </si>
  <si>
    <t>31</t>
  </si>
  <si>
    <t>583373100</t>
  </si>
  <si>
    <t>štěrkopísek frakce 0-4 třída B</t>
  </si>
  <si>
    <t>-578758278</t>
  </si>
  <si>
    <t>10,956*2</t>
  </si>
  <si>
    <t>32</t>
  </si>
  <si>
    <t>181301101.1</t>
  </si>
  <si>
    <t>Rozprostření ornice pl do 500 m2 v rovině nebo ve svahu do 1:5 tl vrstvy do 100 mm</t>
  </si>
  <si>
    <t>-1526652631</t>
  </si>
  <si>
    <t>2,4*0,6</t>
  </si>
  <si>
    <t>1,6*0,6</t>
  </si>
  <si>
    <t>33</t>
  </si>
  <si>
    <t>181411131</t>
  </si>
  <si>
    <t>Založení parkového trávníku výsevem plochy do 500 m2 v rovině a ve svahu do 1:5</t>
  </si>
  <si>
    <t>133463054</t>
  </si>
  <si>
    <t>34</t>
  </si>
  <si>
    <t>005724720</t>
  </si>
  <si>
    <t>osivo směs travní krajinná - rovinná</t>
  </si>
  <si>
    <t>kg</t>
  </si>
  <si>
    <t>607579266</t>
  </si>
  <si>
    <t>2,4/10</t>
  </si>
  <si>
    <t>Zakládání</t>
  </si>
  <si>
    <t>35</t>
  </si>
  <si>
    <t>000000001_R</t>
  </si>
  <si>
    <t>Těsnění prostupů pro potrubí v ČS DN 300</t>
  </si>
  <si>
    <t>kus</t>
  </si>
  <si>
    <t>2135201491</t>
  </si>
  <si>
    <t>Poznámka k položce:_x000d_
D.1.1.6 Čerpací stanice</t>
  </si>
  <si>
    <t>36</t>
  </si>
  <si>
    <t>000000002</t>
  </si>
  <si>
    <t>Těsnění prostupů pro potrubí v ČS DN 200</t>
  </si>
  <si>
    <t>-1061594670</t>
  </si>
  <si>
    <t>37</t>
  </si>
  <si>
    <t>000000003</t>
  </si>
  <si>
    <t>Těsnění prostupů pro potrubí v KŠ1 - třída těsnícího pásku 1</t>
  </si>
  <si>
    <t>-1674738834</t>
  </si>
  <si>
    <t xml:space="preserve">Poznámka k položce:_x000d_
viz. příloha č. D.1.1.6  Čerpací stanice</t>
  </si>
  <si>
    <t>38</t>
  </si>
  <si>
    <t>000000004</t>
  </si>
  <si>
    <t>Vytvoření prostupů pro potrubí v ČS</t>
  </si>
  <si>
    <t>1250379370</t>
  </si>
  <si>
    <t>Poznámka k položce:_x000d_
viz. příloha č. D.1.1.6 čerpací stanice</t>
  </si>
  <si>
    <t>39</t>
  </si>
  <si>
    <t>212752212</t>
  </si>
  <si>
    <t>Trativod z drenážních trubek plastových flexibilních D do 100 mm včetně lože otevřený výkop</t>
  </si>
  <si>
    <t>618320006</t>
  </si>
  <si>
    <t>20,1</t>
  </si>
  <si>
    <t>Svislé a kompletní konstrukce</t>
  </si>
  <si>
    <t>40</t>
  </si>
  <si>
    <t>130901121</t>
  </si>
  <si>
    <t xml:space="preserve">Bourání konstrukcí  ze zdiva z betonu prostého</t>
  </si>
  <si>
    <t>-704820790</t>
  </si>
  <si>
    <t>Poznámka k položce:_x000d_
bourání stávajících šachet a kanalizačního potrubí - viz. příloha č. D.1.1.2 Stavební situace</t>
  </si>
  <si>
    <t>"šachty"</t>
  </si>
  <si>
    <t>(PI*2,1*(0,6*0,6-0,5*0,5))*2</t>
  </si>
  <si>
    <t>"částečné vybourání šachty u ČS"</t>
  </si>
  <si>
    <t>(PI*0,6*(0,6*0,6-0,5*0,5))*2</t>
  </si>
  <si>
    <t>"deska ČS"</t>
  </si>
  <si>
    <t>(PI*1,1*1,1*0,3)-0,7*0,7*0,3-0,8*0,6*0,3-0,5*0,7*0,3</t>
  </si>
  <si>
    <t>41</t>
  </si>
  <si>
    <t>359310241</t>
  </si>
  <si>
    <t>Výplň stok "hubeným betonem"</t>
  </si>
  <si>
    <t>1545623299</t>
  </si>
  <si>
    <t>Poznámka k položce:_x000d_
zaplavení stoky - zrušení stávající stoky mezi ČS a stávající OK viz příloha D.1.1.2 Stavební situace</t>
  </si>
  <si>
    <t>"DN200"</t>
  </si>
  <si>
    <t>(PI*0,1*0,1*5,5)</t>
  </si>
  <si>
    <t>"šachta u ČS"</t>
  </si>
  <si>
    <t>(PI*0,5*0,5*2,2)</t>
  </si>
  <si>
    <t>42</t>
  </si>
  <si>
    <t>380321663</t>
  </si>
  <si>
    <t>Kompletní konstrukce šachty z železobetonu tř. C 30/37 XA 1, XC2, XF4, XBSK - Cl 0,2 - Dmax 16- S3. tl nad 250 mm, maximální průsak 35mm dle ČSN EN 12 390-8, Požadavky na čerstvý beton: vodní koeficient w/c musí být menší než 0,45, cementová směs-portlandský CEM II - označení písmenem N, pokud možno, co nejdelší dobu uschovat stěny v bednění, udržovat mladý beton minimálně dva týdny v trvalém vlhku. Při vlhčení požít jemné mlžení nebo povrch pokrýt vlhkou geotextilii a PVC folii.Konstrukce dna i stěn musí být vodonepropustná - v místech pacovních spar je nutno doplnit těsnící systém - krystalická přísada nebo vnitřní nátěr musí být schopen vplnit trhliny do šířky 0,35 mm, zvýšenou odolnost proti odpadním vodám (vně konstrukce) zajišťuje krystalická přísada do betonu nebo vnitřní krystalický nátěr! Beton musí být důkladně hutněn, tak aby nevznikaly shluky</t>
  </si>
  <si>
    <t>348950378</t>
  </si>
  <si>
    <t>Poznámka k položce:_x000d_
viz. příloha č. D.1.1.7 Odlehčovací komora</t>
  </si>
  <si>
    <t>"stěny"</t>
  </si>
  <si>
    <t>2,3*2,5*0,25+1*2,05*0,25</t>
  </si>
  <si>
    <t>3,3*2,05*0,25</t>
  </si>
  <si>
    <t>2,05*2,5*0,25</t>
  </si>
  <si>
    <t>3,95*2,05*0,25</t>
  </si>
  <si>
    <t>2*2,5*0,25</t>
  </si>
  <si>
    <t>2,25*2,5*0,25+1,7*2,05*0,25</t>
  </si>
  <si>
    <t>"strop"</t>
  </si>
  <si>
    <t>4,45*3,3*0,25</t>
  </si>
  <si>
    <t>"dno"</t>
  </si>
  <si>
    <t>43</t>
  </si>
  <si>
    <t>380356244</t>
  </si>
  <si>
    <t>Bednění konstrukcí z betonu vodostavebného ploch šachet vícehranných oboustranné odstranění</t>
  </si>
  <si>
    <t>882496146</t>
  </si>
  <si>
    <t>Poznámka k položce:_x000d_
viz. příloha č. D.1.1.7 Odlehčovací komora, D.1.1.6 Čerpací stanice</t>
  </si>
  <si>
    <t>"Odlehčovací komora"</t>
  </si>
  <si>
    <t>2*2,5*3*2</t>
  </si>
  <si>
    <t>2*1,8*3*2</t>
  </si>
  <si>
    <t>1*2,55*2</t>
  </si>
  <si>
    <t>4,45*2,55*2</t>
  </si>
  <si>
    <t>3,3*2,55*2</t>
  </si>
  <si>
    <t>1,95*2,55*2</t>
  </si>
  <si>
    <t>"obetonování vstupů do ČS"</t>
  </si>
  <si>
    <t>0,4*1,5*1,1-0,4*0,7*0,4*2</t>
  </si>
  <si>
    <t>0,4*1*1-0,6*0,6*0,4</t>
  </si>
  <si>
    <t>44</t>
  </si>
  <si>
    <t>380356288</t>
  </si>
  <si>
    <t>Bednění konstrukcí z betonu vodostavebného ploch šachet vícehranných oboustranné zřízení</t>
  </si>
  <si>
    <t>2080304076</t>
  </si>
  <si>
    <t>2*2,5*3</t>
  </si>
  <si>
    <t>2*1,8*3</t>
  </si>
  <si>
    <t>1*2,55</t>
  </si>
  <si>
    <t>4,45*2,55</t>
  </si>
  <si>
    <t>3,3*2,55</t>
  </si>
  <si>
    <t>1,95*2,55</t>
  </si>
  <si>
    <t>45</t>
  </si>
  <si>
    <t>380361006</t>
  </si>
  <si>
    <t>Výztuž KŠ1 z oceli B500B (R10505)</t>
  </si>
  <si>
    <t>-670986989</t>
  </si>
  <si>
    <t>Poznámka k položce:_x000d_
viz. příoha č. D.1.2 Stavebně konstrukční řešení</t>
  </si>
  <si>
    <t>(406,17+1220,83+760,15)*0,001</t>
  </si>
  <si>
    <t>46</t>
  </si>
  <si>
    <t>454791323_R</t>
  </si>
  <si>
    <t>Těsnění spáry pomocí těsnícího plechu zabudovaného mezi desku a stěny šachty</t>
  </si>
  <si>
    <t>-1452751853</t>
  </si>
  <si>
    <t xml:space="preserve">Poznámka k položce:_x000d_
viz. příloha č. D.1.1.6 Čerpací stanice,je počítáno, že plech bude použit ve  stropu ČS</t>
  </si>
  <si>
    <t>"ČS</t>
  </si>
  <si>
    <t>"DN 300"</t>
  </si>
  <si>
    <t>"DN 200"</t>
  </si>
  <si>
    <t>47</t>
  </si>
  <si>
    <t>454791349</t>
  </si>
  <si>
    <t>195210073</t>
  </si>
  <si>
    <t>"spára dno - stěna"</t>
  </si>
  <si>
    <t>3,3*2+4,45*2+2,25*2</t>
  </si>
  <si>
    <t>"spára stěna - stěna"</t>
  </si>
  <si>
    <t>3*2,5</t>
  </si>
  <si>
    <t>"spára strop - stěna"</t>
  </si>
  <si>
    <t>48</t>
  </si>
  <si>
    <t>894502233</t>
  </si>
  <si>
    <t>Bednění stropu šachet výcehranných zřízení i odstranění</t>
  </si>
  <si>
    <t>-1718009609</t>
  </si>
  <si>
    <t>4,45*3,3</t>
  </si>
  <si>
    <t>Vodorovné konstrukce</t>
  </si>
  <si>
    <t>49</t>
  </si>
  <si>
    <t>452311141</t>
  </si>
  <si>
    <t>spádový beton z betonu prostého tř. C 20/25</t>
  </si>
  <si>
    <t>-262470448</t>
  </si>
  <si>
    <t>Poznámka k položce:_x000d_
viz. příoha č. D.1.1.7 Odlehčovací komora</t>
  </si>
  <si>
    <t>"koryto v odlehčení"</t>
  </si>
  <si>
    <t>(3,95*0,1/2)*0,58+3,95*0,3*0,58-(PI*0,2*0,2*3,95)/2</t>
  </si>
  <si>
    <t>"BP"</t>
  </si>
  <si>
    <t>0,58*0,425*1,7+(PI*0,21*0,21*1,7)/2</t>
  </si>
  <si>
    <t>"vyspádování přítoku k stěěe vírového regulátoru"</t>
  </si>
  <si>
    <t>(1,7*0,3/2)*1,8+1,7*0,2*1,8-(PI*0,175*0,175*1,7)/2</t>
  </si>
  <si>
    <t>"beton pod vírový regulátor"</t>
  </si>
  <si>
    <t>0,45*2*1,8-(PI*0,1*0,1*1,1)</t>
  </si>
  <si>
    <t>"vyspádování do 3%"</t>
  </si>
  <si>
    <t>0,2</t>
  </si>
  <si>
    <t>50</t>
  </si>
  <si>
    <t>592243210</t>
  </si>
  <si>
    <t>prstenec šachetní betonový vyrovnávací 62,5x12x8 cm</t>
  </si>
  <si>
    <t>-957526753</t>
  </si>
  <si>
    <t>Poznámka k položce:_x000d_
viz. příloha č. D.1.1.5.1 Typová kanalizační šachta, D.1.1.5.2 Výpis kanaliazčních šachet</t>
  </si>
  <si>
    <t>51</t>
  </si>
  <si>
    <t>592243230</t>
  </si>
  <si>
    <t>prstenec šachetní betonový vyrovnávací 62,5x12x10 cm</t>
  </si>
  <si>
    <t>-1540002633</t>
  </si>
  <si>
    <t>52</t>
  </si>
  <si>
    <t>592243231</t>
  </si>
  <si>
    <t>prstenec šachetní betonový vyrovnávací TBW-Q.1 63/12</t>
  </si>
  <si>
    <t>232849931</t>
  </si>
  <si>
    <t>Komunikace</t>
  </si>
  <si>
    <t>53</t>
  </si>
  <si>
    <t>564861111</t>
  </si>
  <si>
    <t>Podklad ze štěrkodrti ŠD s rozprostřením a zhutněním, po zhutnění tl. 200 mm</t>
  </si>
  <si>
    <t>1673400325</t>
  </si>
  <si>
    <t>Poznámka k položce:_x000d_
viz příloha D.1.1.7 Odlehčovací komora</t>
  </si>
  <si>
    <t>"podklad pod odlehčovací komoru"</t>
  </si>
  <si>
    <t>3,3*4,45</t>
  </si>
  <si>
    <t>54</t>
  </si>
  <si>
    <t>564871116</t>
  </si>
  <si>
    <t>Podklad ze štěrkodrti ŠD s rozprostřením a zhutněním, po zhutnění tl. 300 mm</t>
  </si>
  <si>
    <t>1050345432</t>
  </si>
  <si>
    <t>2,6*2,5+4,4*1,5-2*PI*0,6*0,6</t>
  </si>
  <si>
    <t>4*5,5-3,3*4,45</t>
  </si>
  <si>
    <t>3,3*3,3-1,5*2-0,5*0,9</t>
  </si>
  <si>
    <t>55</t>
  </si>
  <si>
    <t>567132115</t>
  </si>
  <si>
    <t>Podklad z kameniva zpevněného cementem KSC I tl 200 mm</t>
  </si>
  <si>
    <t>-1950857253</t>
  </si>
  <si>
    <t>56</t>
  </si>
  <si>
    <t>577144111</t>
  </si>
  <si>
    <t>Asfaltový beton vrstva obrusná ACO 11 (ABS) s rozprostřením a se zhutněním z nemodifikovaného asfaltu v pruhu šířky do 3 m tř. I, po zhutnění tl. 50 mm</t>
  </si>
  <si>
    <t>753117288</t>
  </si>
  <si>
    <t>3,9*2,4</t>
  </si>
  <si>
    <t>3,6*3,5+4,4*2,5</t>
  </si>
  <si>
    <t>11,7*2</t>
  </si>
  <si>
    <t>2,8*2,8-PI*0,6*0,6</t>
  </si>
  <si>
    <t>57</t>
  </si>
  <si>
    <t>577144121</t>
  </si>
  <si>
    <t>Asfaltový beton vrstva obrusná ACO 11 (ABS) s rozprostřením a se zhutněním z nemodifikovaného asfaltu v pruhu šířky přes 3 m tř. I, po zhutnění tl. 50 mm</t>
  </si>
  <si>
    <t>1241856209</t>
  </si>
  <si>
    <t>5,45*4</t>
  </si>
  <si>
    <t>4,3*4,3-1,5*2-0,5*0,9</t>
  </si>
  <si>
    <t>58</t>
  </si>
  <si>
    <t>577145112</t>
  </si>
  <si>
    <t>Asfaltový beton vrstva ložní ACL 16 (ABH) s rozprostřením a zhutněním z nemodifikovaného asfaltu v pruhu šířky do 3 m, po zhutnění tl. 50 mm</t>
  </si>
  <si>
    <t>-643049151</t>
  </si>
  <si>
    <t>59</t>
  </si>
  <si>
    <t>577145122</t>
  </si>
  <si>
    <t>Asfaltový beton vrstva ložní ACL 16 (ABH) s rozprostřením a zhutněním z nemodifikovaného asfaltu v pruhu šířky přes 3 m, po zhutnění tl. 50 mm</t>
  </si>
  <si>
    <t>712721754</t>
  </si>
  <si>
    <t>Poznámka k položce:_x000d_
S ohledem na geologické poměry je třeba počítat se zvýšeným objemem zemních prací (zvýšený výskyt nesoudržných zemin pravděpodobně povede k vysypávání výkopku po stranách rýhy). Z tohoto důvodu bude objem zemních prací zvýšen o rezervu v rozsahu cca 40 %. Tento předpoklad se nemusí naplnit. TDI bude povinen objem zemních prací kontrolovat, případně odečíst méně práce.</t>
  </si>
  <si>
    <t>"Kolem OK"</t>
  </si>
  <si>
    <t>5,45*4-3,3*4,45</t>
  </si>
  <si>
    <t>60</t>
  </si>
  <si>
    <t>596212049</t>
  </si>
  <si>
    <t>Oprava výjezdu ze staveniště</t>
  </si>
  <si>
    <t>1561409528</t>
  </si>
  <si>
    <t>Poznámka k položce:_x000d_
opravou se rozumí přivedení povrchů vjezdu na staveniště (oprava obrubníku, oprava asfaltových povrchů) do původního stvu</t>
  </si>
  <si>
    <t>Úpravy povrchů, podlahy a osazování výplní</t>
  </si>
  <si>
    <t>61</t>
  </si>
  <si>
    <t>632455211</t>
  </si>
  <si>
    <t xml:space="preserve">Potěr popílkocementový  400 kg cementu/m3, tl. do 10 mm</t>
  </si>
  <si>
    <t>-768985383</t>
  </si>
  <si>
    <t>Poznámka k položce:_x000d_
pro spoj zákrytové desky a stěn ČS</t>
  </si>
  <si>
    <t>(PI*(1,1*1,1-1*1))</t>
  </si>
  <si>
    <t>Trubní vedení</t>
  </si>
  <si>
    <t>62</t>
  </si>
  <si>
    <t>871350410</t>
  </si>
  <si>
    <t xml:space="preserve">Montáž kanalizačního potrubí z plastů z polypropylenu PP korugovaného nebo žebrovaného  DN 200</t>
  </si>
  <si>
    <t>501353017</t>
  </si>
  <si>
    <t>Poznámka k položce:_x000d_
viz. příloha č. D.1.1.2 Stavební situace, D.1.1.1 Technická zpráva</t>
  </si>
  <si>
    <t>63</t>
  </si>
  <si>
    <t>28614112</t>
  </si>
  <si>
    <t>trubka kanalizační žebrovaná PP vnitřní průměr 200mm</t>
  </si>
  <si>
    <t>1500035132</t>
  </si>
  <si>
    <t>64</t>
  </si>
  <si>
    <t>871370410</t>
  </si>
  <si>
    <t>Montáž kanalizačního potrubí z plastů z polypropylenu PP korugovaného nebo žebrovaného DN 300</t>
  </si>
  <si>
    <t>1301498010</t>
  </si>
  <si>
    <t>65</t>
  </si>
  <si>
    <t>28614132</t>
  </si>
  <si>
    <t>trubka kanalizační žebrovaná PP vnitřní průměr 300mm</t>
  </si>
  <si>
    <t>-1365098896</t>
  </si>
  <si>
    <t>66</t>
  </si>
  <si>
    <t>871390410</t>
  </si>
  <si>
    <t xml:space="preserve">Montáž kanalizačního potrubí z plastů z polypropylenu PP korugovaného nebo žebrovaného  DN 400</t>
  </si>
  <si>
    <t>-35376779</t>
  </si>
  <si>
    <t>67</t>
  </si>
  <si>
    <t>28614140</t>
  </si>
  <si>
    <t>trubka kanalizační žebrovaná PP vnitřní průměr 400mm</t>
  </si>
  <si>
    <t>-543476318</t>
  </si>
  <si>
    <t>68</t>
  </si>
  <si>
    <t>871420410</t>
  </si>
  <si>
    <t xml:space="preserve">Montáž kanalizačního potrubí z plastů z polypropylenu PP korugovaného nebo žebrovaného  DN 500</t>
  </si>
  <si>
    <t>-204217162</t>
  </si>
  <si>
    <t>69</t>
  </si>
  <si>
    <t>28614144</t>
  </si>
  <si>
    <t>trubka kanalizační žebrovaná PP vnitřní průměr 500mm</t>
  </si>
  <si>
    <t>1610578993</t>
  </si>
  <si>
    <t>70</t>
  </si>
  <si>
    <t>871420418_R</t>
  </si>
  <si>
    <t>Montáž bezp. přelivu</t>
  </si>
  <si>
    <t>-1406851229</t>
  </si>
  <si>
    <t>Poznámka k položce:_x000d_
viz příloha D.2.2 Čerpací stanice</t>
  </si>
  <si>
    <t>71</t>
  </si>
  <si>
    <t>28614145_R</t>
  </si>
  <si>
    <t>Bezpečnostní přeliv koleno + potrubí</t>
  </si>
  <si>
    <t>924857937</t>
  </si>
  <si>
    <t>72</t>
  </si>
  <si>
    <t>892241111</t>
  </si>
  <si>
    <t>Tlaková zkouška vodou v objektech</t>
  </si>
  <si>
    <t>-860047365</t>
  </si>
  <si>
    <t>Poznámka k položce:_x000d_
Naplnění odlehčovací komory</t>
  </si>
  <si>
    <t>2*3,95*2,8</t>
  </si>
  <si>
    <t>73</t>
  </si>
  <si>
    <t>892372111</t>
  </si>
  <si>
    <t>Tlakové zkoušky vodou zabezpečení konců potrubí při tlakových zkouškách DN do 300</t>
  </si>
  <si>
    <t>-987473017</t>
  </si>
  <si>
    <t>74</t>
  </si>
  <si>
    <t>892442111</t>
  </si>
  <si>
    <t>Zabezpečení konců vodovodního potrubí DN nad 300 do 600 při tlakových zkouškách</t>
  </si>
  <si>
    <t>-1423931570</t>
  </si>
  <si>
    <t>75</t>
  </si>
  <si>
    <t>894118001</t>
  </si>
  <si>
    <t>Příplatek ZKD 0,60 m výšky vstupu na potrubí</t>
  </si>
  <si>
    <t>449036156</t>
  </si>
  <si>
    <t>Poznámka k položce:_x000d_
viz příloha D.1.1.5.1 Typová kanalizační šachta, D.1.1.5.2 Tabulka šachet</t>
  </si>
  <si>
    <t>76</t>
  </si>
  <si>
    <t>592243480</t>
  </si>
  <si>
    <t>prefabrikáty pro vstupní šachty a drenážní šachtice (betonové a železobetonové) šachty pro odpadní kanály a potrubí uložená v zemi těsnění elastomerové pro spojení šachetních dílů</t>
  </si>
  <si>
    <t>-1175337015</t>
  </si>
  <si>
    <t>77</t>
  </si>
  <si>
    <t>592243050</t>
  </si>
  <si>
    <t>skruž betonová šachtová 100x25x12 cm</t>
  </si>
  <si>
    <t>1781368561</t>
  </si>
  <si>
    <t>78</t>
  </si>
  <si>
    <t>592243060</t>
  </si>
  <si>
    <t>skruž betonová šachtová 100x50x12 cm</t>
  </si>
  <si>
    <t>1194643571</t>
  </si>
  <si>
    <t>79</t>
  </si>
  <si>
    <t>592243070</t>
  </si>
  <si>
    <t>skruž betonová šachtová 100x100x12 cm</t>
  </si>
  <si>
    <t>-375348966</t>
  </si>
  <si>
    <t xml:space="preserve">Poznámka k položce:_x000d_
viz příloha D.1.1.5.1 Typová kanalizační šachta, D.1.1.5.2 Tabulka šachet_x000d_
</t>
  </si>
  <si>
    <t>80</t>
  </si>
  <si>
    <t>592243120</t>
  </si>
  <si>
    <t>konus šachetní betonový kapsové plastové stupadlo 100x62,5x58 cm</t>
  </si>
  <si>
    <t>-1275324325</t>
  </si>
  <si>
    <t>81</t>
  </si>
  <si>
    <t>592243371</t>
  </si>
  <si>
    <t>dno betonové šachty kanalizační jednodílné TBZ-Q.1 100/475 KOMPAKT tl. 15 cm</t>
  </si>
  <si>
    <t>654543737</t>
  </si>
  <si>
    <t>82</t>
  </si>
  <si>
    <t>592243372</t>
  </si>
  <si>
    <t>dno betonové šachty kanalizační jednodílné TBZ-Q.1 100/625 KOMPAKT tl. 15 cm</t>
  </si>
  <si>
    <t>-1167562042</t>
  </si>
  <si>
    <t>83</t>
  </si>
  <si>
    <t>592243373</t>
  </si>
  <si>
    <t>dno betonové šachty kanalizační jednodílné TBZ-Q.1 100/775 KOMPAKT tl. 25 cm</t>
  </si>
  <si>
    <t>474269208</t>
  </si>
  <si>
    <t>84</t>
  </si>
  <si>
    <t>877390410</t>
  </si>
  <si>
    <t>Montáž tvarovek na kanalizačním plastovém potrubí z polypropylenu PP korugovaného nebo žebrovaného kolen DN 400</t>
  </si>
  <si>
    <t>-1341639097</t>
  </si>
  <si>
    <t>85</t>
  </si>
  <si>
    <t>28614757_R</t>
  </si>
  <si>
    <t>koleno kanalizační žebrované PP 30° 400mm</t>
  </si>
  <si>
    <t>2051772356</t>
  </si>
  <si>
    <t>Poznámka k položce:_x000d_
pro napojení v KŠ3 se stávající kanaliazcí</t>
  </si>
  <si>
    <t>86</t>
  </si>
  <si>
    <t>877370410</t>
  </si>
  <si>
    <t>Montáž tvarovek na kanalizačním plastovém potrubí z polypropylenu PP korugovaného nebo žebrovaného kolen DN 300</t>
  </si>
  <si>
    <t>1504923413</t>
  </si>
  <si>
    <t>87</t>
  </si>
  <si>
    <t>28614753</t>
  </si>
  <si>
    <t>koleno kanalizační žebrované PP 15° 315mm</t>
  </si>
  <si>
    <t>646221764</t>
  </si>
  <si>
    <t>Poznámka k položce:_x000d_
viz. příloha č. D.2.2 Čerpací stanice</t>
  </si>
  <si>
    <t>88</t>
  </si>
  <si>
    <t>230141000</t>
  </si>
  <si>
    <t xml:space="preserve">Montáž tvarovek z nerezavějící oceli  DN 100 mm</t>
  </si>
  <si>
    <t>-1385142738</t>
  </si>
  <si>
    <t>89</t>
  </si>
  <si>
    <t>230141025_R</t>
  </si>
  <si>
    <t>Přivařování přírub z nerezavějící oceli na potrubí DN 100 mm</t>
  </si>
  <si>
    <t>431956384</t>
  </si>
  <si>
    <t>90</t>
  </si>
  <si>
    <t>552613555_R</t>
  </si>
  <si>
    <t>Koleno 90° DN 100 nerez ocel</t>
  </si>
  <si>
    <t>128</t>
  </si>
  <si>
    <t>-619397489</t>
  </si>
  <si>
    <t>91</t>
  </si>
  <si>
    <t>552613556_R</t>
  </si>
  <si>
    <t>T-Kus DN 100/100 nerez ocel</t>
  </si>
  <si>
    <t>973645681</t>
  </si>
  <si>
    <t>92</t>
  </si>
  <si>
    <t>422249549</t>
  </si>
  <si>
    <t>Tvarovka TP 100/1000</t>
  </si>
  <si>
    <t>842053574</t>
  </si>
  <si>
    <t>93</t>
  </si>
  <si>
    <t>422249545_R</t>
  </si>
  <si>
    <t>Nerez přivařovací příruba DN 100</t>
  </si>
  <si>
    <t>-42578351</t>
  </si>
  <si>
    <t>94</t>
  </si>
  <si>
    <t>230141245</t>
  </si>
  <si>
    <t xml:space="preserve">Svařování tvarovek  z nerez oceli k potrubí z nerez oceli</t>
  </si>
  <si>
    <t>-36272861</t>
  </si>
  <si>
    <t>95</t>
  </si>
  <si>
    <t>230141288</t>
  </si>
  <si>
    <t xml:space="preserve">Montáž trubek z nerezavějící oceli  DN 100 mm</t>
  </si>
  <si>
    <t>1099930954</t>
  </si>
  <si>
    <t>96</t>
  </si>
  <si>
    <t>5526135578</t>
  </si>
  <si>
    <t xml:space="preserve">Trubka nerez  ocel DN 100.0x2.0</t>
  </si>
  <si>
    <t>1446041146</t>
  </si>
  <si>
    <t>2,6+2+0,5+0,5</t>
  </si>
  <si>
    <t>97</t>
  </si>
  <si>
    <t>894302148</t>
  </si>
  <si>
    <t>Dopravné stav. části ČS 1-2</t>
  </si>
  <si>
    <t>kpl</t>
  </si>
  <si>
    <t>2134493883</t>
  </si>
  <si>
    <t>Poznámka k položce:_x000d_
viz. příloha č. D.1.1.7 Čerpací stanice</t>
  </si>
  <si>
    <t>98</t>
  </si>
  <si>
    <t>894302154</t>
  </si>
  <si>
    <t xml:space="preserve">Betonová stavební část -  víko s prostupy</t>
  </si>
  <si>
    <t>-234233064</t>
  </si>
  <si>
    <t>99</t>
  </si>
  <si>
    <t>894302155</t>
  </si>
  <si>
    <t>ČS odp. vod, ponorné kalové čerpadlo s otevřeným vířivým kolem s příslušenstvím, čerpané množstvé 12 l/s, dopravní výška 34 m, jmenovitý výkon / proud: 11 kW/20,1 A</t>
  </si>
  <si>
    <t>1274982311</t>
  </si>
  <si>
    <t xml:space="preserve">Poznámka k položce:_x000d_
viz příloha č. D.2.2 Čerpací stanice </t>
  </si>
  <si>
    <t>100</t>
  </si>
  <si>
    <t>894302165</t>
  </si>
  <si>
    <t>Zvedací zařízení-mobilní jeřáb</t>
  </si>
  <si>
    <t>-1097663736</t>
  </si>
  <si>
    <t>Poznámka k položce:_x000d_
viz. příloha č. D.7 Čerpací stanice</t>
  </si>
  <si>
    <t>101</t>
  </si>
  <si>
    <t>894302166</t>
  </si>
  <si>
    <t>Patka pro osazení jeřábu</t>
  </si>
  <si>
    <t>650282074</t>
  </si>
  <si>
    <t>102</t>
  </si>
  <si>
    <t>894411111</t>
  </si>
  <si>
    <t>Zřízení šachet kanalizačních z betonových dílců výšky vstupu do 1,50 m s obložením dna betonem tř. C 25/30, na potrubí DN do 200</t>
  </si>
  <si>
    <t>-552321341</t>
  </si>
  <si>
    <t>103</t>
  </si>
  <si>
    <t>894411131</t>
  </si>
  <si>
    <t xml:space="preserve">Zřízení šachet kanalizačních z betonových dílců na potrubí DN nad 300 do 400 dno s beton_x000d_
</t>
  </si>
  <si>
    <t>-822974134</t>
  </si>
  <si>
    <t>104</t>
  </si>
  <si>
    <t>894411141</t>
  </si>
  <si>
    <t>Zřízení šachet kanalizačních z betonových dílců výšky vstupu do 1,50 m s obložením dna betonem tř. C 25/30, na potrubí DN 500</t>
  </si>
  <si>
    <t>1495266320</t>
  </si>
  <si>
    <t>105</t>
  </si>
  <si>
    <t>894811112_R</t>
  </si>
  <si>
    <t>Montáž vodících tyčí</t>
  </si>
  <si>
    <t>1000828919</t>
  </si>
  <si>
    <t>Poznámka k položce:_x000d_
viz. příloha č.D.2.2 Čerpací stanice</t>
  </si>
  <si>
    <t>106</t>
  </si>
  <si>
    <t>286141471_R</t>
  </si>
  <si>
    <t>Vodící tyče čerpadla (NEREZ) vč. kotvení</t>
  </si>
  <si>
    <t>-1449453376</t>
  </si>
  <si>
    <t>4*4,5</t>
  </si>
  <si>
    <t>107</t>
  </si>
  <si>
    <t>891261222</t>
  </si>
  <si>
    <t>Montáž vodovodních armatur na potrubí šoupátek nebo klapek uzavíracích v šachtách s ručním kolečkem DN 100</t>
  </si>
  <si>
    <t>-24267266</t>
  </si>
  <si>
    <t>108</t>
  </si>
  <si>
    <t>891181295</t>
  </si>
  <si>
    <t>Montáž vodovodních armatur na potrubí Příplatek k ceně za montáž v objektech DN od 40 do 1200</t>
  </si>
  <si>
    <t>83269989</t>
  </si>
  <si>
    <t>109</t>
  </si>
  <si>
    <t>42221504</t>
  </si>
  <si>
    <t>šoupě nožové s nestoupavým vřetenem oboustranně těsnicí DN 100</t>
  </si>
  <si>
    <t>1643309123</t>
  </si>
  <si>
    <t>110</t>
  </si>
  <si>
    <t>891261223_R</t>
  </si>
  <si>
    <t>Montáž zpětného ventilu DN 100</t>
  </si>
  <si>
    <t>-2088092022</t>
  </si>
  <si>
    <t>111</t>
  </si>
  <si>
    <t>42214503_R</t>
  </si>
  <si>
    <t>ventil zpětný s koulí DN 100</t>
  </si>
  <si>
    <t>-357560699</t>
  </si>
  <si>
    <t>112</t>
  </si>
  <si>
    <t>891261236_R</t>
  </si>
  <si>
    <t>Montáž prostupů</t>
  </si>
  <si>
    <t>-2102223472</t>
  </si>
  <si>
    <t>113</t>
  </si>
  <si>
    <t>42214512_R</t>
  </si>
  <si>
    <t>Těsnění prostupu DN500</t>
  </si>
  <si>
    <t>606388670</t>
  </si>
  <si>
    <t>114</t>
  </si>
  <si>
    <t>42214513_R</t>
  </si>
  <si>
    <t>Těsnění prostupu DN400</t>
  </si>
  <si>
    <t>-1800975263</t>
  </si>
  <si>
    <t>115</t>
  </si>
  <si>
    <t>42214514_R</t>
  </si>
  <si>
    <t>Těsnění prostupu DN22200</t>
  </si>
  <si>
    <t>-2025544217</t>
  </si>
  <si>
    <t>116</t>
  </si>
  <si>
    <t>741521202</t>
  </si>
  <si>
    <t>Elektročást ČS</t>
  </si>
  <si>
    <t>670473837</t>
  </si>
  <si>
    <t>Poznámka k položce:_x000d_
podrobný výkaz výměr viz. E. Elektročást</t>
  </si>
  <si>
    <t>117</t>
  </si>
  <si>
    <t>891261224_R</t>
  </si>
  <si>
    <t>Vírový regulátor DN 150 s kem 10l/s, potrubí DN 200, obtok DN 200, nerez prostup,2x deskové šoupě DN 200 včetně montáže a dopravy</t>
  </si>
  <si>
    <t>1939045060</t>
  </si>
  <si>
    <t>118</t>
  </si>
  <si>
    <t>891261264_R</t>
  </si>
  <si>
    <t>1900706703</t>
  </si>
  <si>
    <t>119</t>
  </si>
  <si>
    <t>42214504_R</t>
  </si>
  <si>
    <t>magneticko-indukční průtokoměr meteorologicky ověřený určený pro zásyp DN 100</t>
  </si>
  <si>
    <t>-1159307170</t>
  </si>
  <si>
    <t>120</t>
  </si>
  <si>
    <t>852261122</t>
  </si>
  <si>
    <t xml:space="preserve">Montáž potrubí z trub litinových tlakových přírubových  normálních délek v otevřeném výkopu, kanálu nebo v šachtě DN 100</t>
  </si>
  <si>
    <t>-975999817</t>
  </si>
  <si>
    <t>121</t>
  </si>
  <si>
    <t>55253253</t>
  </si>
  <si>
    <t xml:space="preserve">trouba přírubová litinová vodovodní  PN 10/16 DN 100 dl 300mm</t>
  </si>
  <si>
    <t>1056325901</t>
  </si>
  <si>
    <t>122</t>
  </si>
  <si>
    <t>55253255</t>
  </si>
  <si>
    <t xml:space="preserve">trouba přírubová litinová vodovodní  PN 10/16 DN 100 dl 400mm</t>
  </si>
  <si>
    <t>-773758251</t>
  </si>
  <si>
    <t>123</t>
  </si>
  <si>
    <t>891217113</t>
  </si>
  <si>
    <t>Montáž propl.souprav DN 80</t>
  </si>
  <si>
    <t>401327223</t>
  </si>
  <si>
    <t>124</t>
  </si>
  <si>
    <t>422243973</t>
  </si>
  <si>
    <t>propl.souprava pro odp.vodu,DN80,h=1,5m vč. poklopu</t>
  </si>
  <si>
    <t>1542274898</t>
  </si>
  <si>
    <t>125</t>
  </si>
  <si>
    <t>422243974</t>
  </si>
  <si>
    <t>propl.souprava pro odp.vodu,DN80,h=1,0m, vč. poklopu</t>
  </si>
  <si>
    <t>1531148617</t>
  </si>
  <si>
    <t>126</t>
  </si>
  <si>
    <t>857264122</t>
  </si>
  <si>
    <t>Montáž litinových tvarovek na potrubí litinovém tlakovém odbočných na potrubí z trub přírubových v otevřeném výkopu, kanálu nebo v šachtě DN 100</t>
  </si>
  <si>
    <t>2138879515</t>
  </si>
  <si>
    <t>127</t>
  </si>
  <si>
    <t>55253515</t>
  </si>
  <si>
    <t>tvarovka přírubová litinová s přírubovou odbočkou,práškový epoxid tl 250µm T-kus DN 100/80</t>
  </si>
  <si>
    <t>639342431</t>
  </si>
  <si>
    <t>857262122</t>
  </si>
  <si>
    <t>Montáž litinových tvarovek na potrubí litinovém tlakovém jednoosých na potrubí z trub přírubových v otevřeném výkopu, kanálu nebo v šachtě DN 100</t>
  </si>
  <si>
    <t>578819870</t>
  </si>
  <si>
    <t>129</t>
  </si>
  <si>
    <t>31951004</t>
  </si>
  <si>
    <t xml:space="preserve">Potrubní spojka jištěná proti posuvu hrdlo-příruba  DN 100</t>
  </si>
  <si>
    <t>-58786369</t>
  </si>
  <si>
    <t>130</t>
  </si>
  <si>
    <t>899104111</t>
  </si>
  <si>
    <t>Osazení poklopů litinových nebo ocelových včetně rámů hmotnosti nad 150 kg</t>
  </si>
  <si>
    <t>-2062131714</t>
  </si>
  <si>
    <t>Poznámka k položce:_x000d_
viz. příloha č. D.1.1.5 Kanalizační šachty, D.1.1.6 čerpací stanice, D.1.1.7 Odlehčovací komora</t>
  </si>
  <si>
    <t>131</t>
  </si>
  <si>
    <t>552434420</t>
  </si>
  <si>
    <t>poklop na vstupní šachtu litinový D600 D400</t>
  </si>
  <si>
    <t>-518300366</t>
  </si>
  <si>
    <t>Poznámka k položce:_x000d_
viz. příloha č. D.1.1.5 Kanalizační šachty, D.1.1.7 Odlehčovací komora</t>
  </si>
  <si>
    <t>132</t>
  </si>
  <si>
    <t>552434536_R</t>
  </si>
  <si>
    <t>poklop nerezový, uzamykatelný s odvětráním 600x600</t>
  </si>
  <si>
    <t>-80153451</t>
  </si>
  <si>
    <t>Poznámka k položce:_x000d_
viz příloha D.1.1.6 Čerpací stanice</t>
  </si>
  <si>
    <t>133</t>
  </si>
  <si>
    <t>552434537_R</t>
  </si>
  <si>
    <t>poklop nerezový, uzamykatelný s odvětráním 700x400</t>
  </si>
  <si>
    <t>-4969192</t>
  </si>
  <si>
    <t>134</t>
  </si>
  <si>
    <t>552434538_R</t>
  </si>
  <si>
    <t>poklop nerezový, uzamykatelný 1200x600</t>
  </si>
  <si>
    <t>-1044106050</t>
  </si>
  <si>
    <t>135</t>
  </si>
  <si>
    <t>899501221</t>
  </si>
  <si>
    <t>Stupadla do šachet a drobných objektů ocelová s PE povlakem vidlicová pro přímé zabudování do hmoždinek</t>
  </si>
  <si>
    <t>-1471344415</t>
  </si>
  <si>
    <t>136</t>
  </si>
  <si>
    <t>55243808</t>
  </si>
  <si>
    <t>stupadlo ocelové s PE povlakem forma A - MSS P162 mm</t>
  </si>
  <si>
    <t>256</t>
  </si>
  <si>
    <t>-259923387</t>
  </si>
  <si>
    <t>137</t>
  </si>
  <si>
    <t>55243832</t>
  </si>
  <si>
    <t>hmoždinka pro jednořadová šachtová stupadla levá</t>
  </si>
  <si>
    <t>-1935291519</t>
  </si>
  <si>
    <t>138</t>
  </si>
  <si>
    <t>55243834</t>
  </si>
  <si>
    <t>hmoždinka pro jednořadová šachtová stupadla pravá</t>
  </si>
  <si>
    <t>-2098608876</t>
  </si>
  <si>
    <t>139</t>
  </si>
  <si>
    <t>871321141</t>
  </si>
  <si>
    <t>Montáž vodovodního potrubí z plastů v otevřeném výkopu z polyetylenu PE 100 svařovaných na tupo SDR 11/PN16 D 160 x 14,6 mm</t>
  </si>
  <si>
    <t>1151701786</t>
  </si>
  <si>
    <t>140</t>
  </si>
  <si>
    <t>28613363</t>
  </si>
  <si>
    <t>potrubí třívrstvé PE100 RC se signalizační vrstvou SDR 11, 160x14,6mm</t>
  </si>
  <si>
    <t>744119796</t>
  </si>
  <si>
    <t>Poznámka k položce:_x000d_
viz příloha D.1.1.8 Kladečské schéma přeložky vodovodu</t>
  </si>
  <si>
    <t>141</t>
  </si>
  <si>
    <t>877321110</t>
  </si>
  <si>
    <t xml:space="preserve">Montáž tvarovek na vodovodním plastovém potrubí z polyetylenu PE 100 elektrotvarovek SDR 11/PN16 kolen  d 160</t>
  </si>
  <si>
    <t>-119378215</t>
  </si>
  <si>
    <t>142</t>
  </si>
  <si>
    <t>28614951_R</t>
  </si>
  <si>
    <t>elektrokoleno 45° PE 100 PN 16 D 160mm</t>
  </si>
  <si>
    <t>-1086645722</t>
  </si>
  <si>
    <t>143</t>
  </si>
  <si>
    <t>28614952_R</t>
  </si>
  <si>
    <t>-1333242864</t>
  </si>
  <si>
    <t>171</t>
  </si>
  <si>
    <t>857311131</t>
  </si>
  <si>
    <t>Montáž litinových tvarovek na potrubí litinovém tlakovém jednoosých na potrubí z trub hrdlových v otevřeném výkopu, kanálu nebo v šachtě s integrovaným těsněním DN 150</t>
  </si>
  <si>
    <t>592805258</t>
  </si>
  <si>
    <t>145</t>
  </si>
  <si>
    <t>797415000016</t>
  </si>
  <si>
    <t>VODA+KANAL Multitoleranční spojky - SPOJKA 150 (155-192)</t>
  </si>
  <si>
    <t>KS</t>
  </si>
  <si>
    <t>-933878802</t>
  </si>
  <si>
    <t>"viz příloha D.1.1.8 Kladečské schema"</t>
  </si>
  <si>
    <t>Ostatní konstrukce a práce-bourání</t>
  </si>
  <si>
    <t>146</t>
  </si>
  <si>
    <t>919723211</t>
  </si>
  <si>
    <t>Zalití dilatačních spár podélných za studena s těsněním š 9 mm</t>
  </si>
  <si>
    <t>585060540</t>
  </si>
  <si>
    <t>Poznámka k položce:_x000d_
zalití spar asfaltové votzovky ( zaříznuté okraje)</t>
  </si>
  <si>
    <t>147</t>
  </si>
  <si>
    <t>919735112</t>
  </si>
  <si>
    <t>Řezání stávajícího živičného krytu hl do 100 mm</t>
  </si>
  <si>
    <t>-768082190</t>
  </si>
  <si>
    <t>148</t>
  </si>
  <si>
    <t>979082213</t>
  </si>
  <si>
    <t>Vodorovná doprava suti po suchu do 1 km</t>
  </si>
  <si>
    <t>1124912480</t>
  </si>
  <si>
    <t>149</t>
  </si>
  <si>
    <t>979082219</t>
  </si>
  <si>
    <t>Příplatek ZKD 1 km u vodorovné dopravy suti po suchu do 1 km</t>
  </si>
  <si>
    <t>1445896999</t>
  </si>
  <si>
    <t>75,898*32</t>
  </si>
  <si>
    <t>Přesun hmot</t>
  </si>
  <si>
    <t>150</t>
  </si>
  <si>
    <t>979097117</t>
  </si>
  <si>
    <t>Poplatek za skládku - demolice betonu - včetně dopravy na skládku</t>
  </si>
  <si>
    <t>-1920261094</t>
  </si>
  <si>
    <t>Poznámka k položce:_x000d_
odpad z vybouraných betonových šachtet a potrubí</t>
  </si>
  <si>
    <t>2,61*2</t>
  </si>
  <si>
    <t>997</t>
  </si>
  <si>
    <t>Přesun sutě</t>
  </si>
  <si>
    <t>151</t>
  </si>
  <si>
    <t>997221845</t>
  </si>
  <si>
    <t>Poplatek za uložení stavebního odpadu na skládce (skládkovné) z asfaltových povrchů</t>
  </si>
  <si>
    <t>271085511</t>
  </si>
  <si>
    <t>12,297+12,646</t>
  </si>
  <si>
    <t>152</t>
  </si>
  <si>
    <t>997221855</t>
  </si>
  <si>
    <t>Poplatek za uložení stavebního odpadu na skládce (skládkovné) zeminy a kameniva zatříděného do Katalogu odpadů pod kódem 170 504</t>
  </si>
  <si>
    <t>-614123047</t>
  </si>
  <si>
    <t>107,745*2</t>
  </si>
  <si>
    <t>50,954</t>
  </si>
  <si>
    <t>998</t>
  </si>
  <si>
    <t>172</t>
  </si>
  <si>
    <t>9982761_R</t>
  </si>
  <si>
    <t>Cenová rezerva (5%)</t>
  </si>
  <si>
    <t>soub</t>
  </si>
  <si>
    <t>1388035224</t>
  </si>
  <si>
    <t>2200389*0,05</t>
  </si>
  <si>
    <t>153</t>
  </si>
  <si>
    <t>998276101</t>
  </si>
  <si>
    <t>Přesun hmot pro trubní vedení z trub z plastických hmot otevřený výkop</t>
  </si>
  <si>
    <t>-550681379</t>
  </si>
  <si>
    <t>PSV</t>
  </si>
  <si>
    <t>Práce a dodávky PSV</t>
  </si>
  <si>
    <t>711</t>
  </si>
  <si>
    <t>Izolace proti vodě, vlhkosti a plynům</t>
  </si>
  <si>
    <t>154</t>
  </si>
  <si>
    <t>711511101</t>
  </si>
  <si>
    <t>Provedení hydroizolace šachty za studena penetračním nátěrem</t>
  </si>
  <si>
    <t>-1890698745</t>
  </si>
  <si>
    <t>Poznámka k položce:_x000d_
viz. příloha č. D.5 Kanalizační šachty</t>
  </si>
  <si>
    <t>(2*PI*0,6*0,6+2*PI*0,6*2,36)*3</t>
  </si>
  <si>
    <t>155</t>
  </si>
  <si>
    <t>111631500</t>
  </si>
  <si>
    <t>lak asfaltový - 20 kg</t>
  </si>
  <si>
    <t>1819846689</t>
  </si>
  <si>
    <t>33,477/2866</t>
  </si>
  <si>
    <t>156</t>
  </si>
  <si>
    <t>711511102</t>
  </si>
  <si>
    <t>Provedení hydroizolace potrubí za studena asfaltovým lakem</t>
  </si>
  <si>
    <t>2134953547</t>
  </si>
  <si>
    <t>Poznámka k položce:_x000d_
viz. příloha č. D.1.1.5.1 - Revizní šachty</t>
  </si>
  <si>
    <t>157</t>
  </si>
  <si>
    <t>111613320</t>
  </si>
  <si>
    <t>asfalt stavebně-izolační 105 bubny</t>
  </si>
  <si>
    <t>218004314</t>
  </si>
  <si>
    <t>32*0,00075 'Přepočtené koeficientem množství</t>
  </si>
  <si>
    <t>158</t>
  </si>
  <si>
    <t>998711101</t>
  </si>
  <si>
    <t>Přesun hmot pro izolace proti vodě, vlhkosti a plynům v objektech výšky do 6 m</t>
  </si>
  <si>
    <t>-742354450</t>
  </si>
  <si>
    <t>741</t>
  </si>
  <si>
    <t>Elektromontáže - vzdušné vedení</t>
  </si>
  <si>
    <t>767</t>
  </si>
  <si>
    <t>Konstrukce zámečnické</t>
  </si>
  <si>
    <t>159</t>
  </si>
  <si>
    <t>767861001</t>
  </si>
  <si>
    <t>Montáž vnitřních kovových žebříků přímých délky do 2 m, ukotvených do betonu</t>
  </si>
  <si>
    <t>1689601514</t>
  </si>
  <si>
    <t>160</t>
  </si>
  <si>
    <t>28661984_R</t>
  </si>
  <si>
    <t>žebřík nerezový šachtový pro dno DN 2000, dl 2,5m</t>
  </si>
  <si>
    <t>558743412</t>
  </si>
  <si>
    <t>Poznámka k položce:_x000d_
viz příloha D.1.1.6 čerpacví stanice</t>
  </si>
  <si>
    <t>161</t>
  </si>
  <si>
    <t>767861011</t>
  </si>
  <si>
    <t>Montáž vnitřních kovových žebříků přímých délky přes 2 do 5 m, ukotvených do betonu</t>
  </si>
  <si>
    <t>156409171</t>
  </si>
  <si>
    <t>"ČS"</t>
  </si>
  <si>
    <t>162</t>
  </si>
  <si>
    <t>28661983_R</t>
  </si>
  <si>
    <t xml:space="preserve">žebřík nerezový šachtový  s protiskluzovou ochranou pro dno DN 2000, dl 2,5m</t>
  </si>
  <si>
    <t>-793350</t>
  </si>
  <si>
    <t>Poznámka k položce:_x000d_
viz příloha D.1.1.6 čerpací stanice</t>
  </si>
  <si>
    <t>163</t>
  </si>
  <si>
    <t>552423526</t>
  </si>
  <si>
    <t>ukotvení žebříku</t>
  </si>
  <si>
    <t>-1609134456</t>
  </si>
  <si>
    <t>2*4</t>
  </si>
  <si>
    <t>164</t>
  </si>
  <si>
    <t>230141255</t>
  </si>
  <si>
    <t>Svařování jeklů</t>
  </si>
  <si>
    <t>-1325903362</t>
  </si>
  <si>
    <t>"svařování"</t>
  </si>
  <si>
    <t>165</t>
  </si>
  <si>
    <t>552423536_R</t>
  </si>
  <si>
    <t>jekl nerezový 60x60x2</t>
  </si>
  <si>
    <t>-469860111</t>
  </si>
  <si>
    <t>2+1,5+1,3</t>
  </si>
  <si>
    <t>166</t>
  </si>
  <si>
    <t>230141296_R</t>
  </si>
  <si>
    <t>Kotvení jeklů</t>
  </si>
  <si>
    <t>-1034698357</t>
  </si>
  <si>
    <t>"kotvení"</t>
  </si>
  <si>
    <t>167</t>
  </si>
  <si>
    <t>552423526_R</t>
  </si>
  <si>
    <t>94179491</t>
  </si>
  <si>
    <t>168</t>
  </si>
  <si>
    <t>230141256_R</t>
  </si>
  <si>
    <t>Osazení a přichycení pororoštů</t>
  </si>
  <si>
    <t>-2126250561</t>
  </si>
  <si>
    <t>169</t>
  </si>
  <si>
    <t>552423527_R</t>
  </si>
  <si>
    <t>nerezové pororošty oka 30/30</t>
  </si>
  <si>
    <t>1665940447</t>
  </si>
  <si>
    <t>1,3</t>
  </si>
  <si>
    <t>VONCSURybnika - Rekonstrukce čerpací stanice u Rybníka, Kolín - Štítary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</si>
  <si>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</si>
  <si>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</si>
  <si>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</si>
  <si>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</si>
  <si>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</si>
  <si>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</si>
  <si>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</si>
  <si>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</si>
  <si>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01210300_R</t>
  </si>
  <si>
    <t>Vytyčení stavby</t>
  </si>
  <si>
    <t>1024</t>
  </si>
  <si>
    <t>1736154203</t>
  </si>
  <si>
    <t>01220300_R</t>
  </si>
  <si>
    <t>Vytyčení inženýrských sítí</t>
  </si>
  <si>
    <t>789827461</t>
  </si>
  <si>
    <t>012303000</t>
  </si>
  <si>
    <t>Geodetické práce po výstavbě - skutečné zaměření stavby</t>
  </si>
  <si>
    <t>-300865606</t>
  </si>
  <si>
    <t>013254000</t>
  </si>
  <si>
    <t>Dokumentace skutečného provedení stavby</t>
  </si>
  <si>
    <t>-1092021467</t>
  </si>
  <si>
    <t>VRN3</t>
  </si>
  <si>
    <t>Zařízení staveniště</t>
  </si>
  <si>
    <t>03210300_R</t>
  </si>
  <si>
    <t>Zřízení staveniště</t>
  </si>
  <si>
    <t>1436562562</t>
  </si>
  <si>
    <t>0341031_R</t>
  </si>
  <si>
    <t>Oplocení staveniště</t>
  </si>
  <si>
    <t>1189872470</t>
  </si>
  <si>
    <t>0341032_R</t>
  </si>
  <si>
    <t>Zábrany k výkopům - demontáž</t>
  </si>
  <si>
    <t>-603775555</t>
  </si>
  <si>
    <t>0341033_R</t>
  </si>
  <si>
    <t>Doprava zábrany k výkopům</t>
  </si>
  <si>
    <t>1786966782</t>
  </si>
  <si>
    <t>03450300_R</t>
  </si>
  <si>
    <t>Dopravně-inženýrské opatření</t>
  </si>
  <si>
    <t>-679774945</t>
  </si>
  <si>
    <t>039103000</t>
  </si>
  <si>
    <t>Rozebrání, bourání a odvoz zařízení staveniště</t>
  </si>
  <si>
    <t>527757927</t>
  </si>
  <si>
    <t>VRN4</t>
  </si>
  <si>
    <t>Inženýrská činnost</t>
  </si>
  <si>
    <t>043154000</t>
  </si>
  <si>
    <t>Zkoušky hutnicí</t>
  </si>
  <si>
    <t>-1122499290</t>
  </si>
  <si>
    <t>04319400_R</t>
  </si>
  <si>
    <t>Rozbor vody</t>
  </si>
  <si>
    <t>-951669369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</si>
</sst>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27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27"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9" fillId="0" borderId="12" xfId="0" applyNumberFormat="1" applyFont="1" applyBorder="1" applyAlignment="1" applyProtection="1"/>
    <xf numFmtId="166" fontId="29"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4"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2"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v>
      </c>
      <c r="AO7" s="20"/>
      <c r="AP7" s="20"/>
      <c r="AQ7" s="20"/>
      <c r="AR7" s="18"/>
      <c r="BE7" s="29"/>
      <c r="BS7" s="15" t="s">
        <v>6</v>
      </c>
    </row>
    <row r="8"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1</v>
      </c>
      <c r="AO10" s="20"/>
      <c r="AP10" s="20"/>
      <c r="AQ10" s="20"/>
      <c r="AR10" s="18"/>
      <c r="BE10" s="29"/>
      <c r="BS10" s="15" t="s">
        <v>6</v>
      </c>
    </row>
    <row r="1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1</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30</v>
      </c>
      <c r="AO13" s="20"/>
      <c r="AP13" s="20"/>
      <c r="AQ13" s="20"/>
      <c r="AR13" s="18"/>
      <c r="BE13" s="29"/>
      <c r="BS13" s="15" t="s">
        <v>6</v>
      </c>
    </row>
    <row r="14">
      <c r="B14" s="19"/>
      <c r="C14" s="20"/>
      <c r="D14" s="20"/>
      <c r="E14" s="32" t="s">
        <v>30</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30</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v>
      </c>
      <c r="AO16" s="20"/>
      <c r="AP16" s="20"/>
      <c r="AQ16" s="20"/>
      <c r="AR16" s="18"/>
      <c r="BE16" s="29"/>
      <c r="BS16" s="15" t="s">
        <v>4</v>
      </c>
    </row>
    <row r="17" ht="18.48"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v>
      </c>
      <c r="AO17" s="20"/>
      <c r="AP17" s="20"/>
      <c r="AQ17" s="20"/>
      <c r="AR17" s="18"/>
      <c r="BE17" s="29"/>
      <c r="BS17" s="15" t="s">
        <v>33</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v>
      </c>
      <c r="AO19" s="20"/>
      <c r="AP19" s="20"/>
      <c r="AQ19" s="20"/>
      <c r="AR19" s="18"/>
      <c r="BE19" s="29"/>
      <c r="BS19" s="15" t="s">
        <v>6</v>
      </c>
    </row>
    <row r="20" ht="18.48" customHeight="1">
      <c r="B20" s="19"/>
      <c r="C20" s="20"/>
      <c r="D20" s="20"/>
      <c r="E20" s="25"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v>
      </c>
      <c r="AO20" s="20"/>
      <c r="AP20" s="20"/>
      <c r="AQ20" s="20"/>
      <c r="AR20" s="18"/>
      <c r="BE20" s="29"/>
      <c r="BS20" s="15" t="s">
        <v>4</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56.25" customHeight="1">
      <c r="B23" s="19"/>
      <c r="C23" s="20"/>
      <c r="D23" s="20"/>
      <c r="E23" s="34" t="s">
        <v>37</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9"/>
    </row>
    <row r="29" s="2" customFormat="1" ht="14.4" customHeight="1">
      <c r="B29" s="43"/>
      <c r="C29" s="44"/>
      <c r="D29" s="30" t="s">
        <v>42</v>
      </c>
      <c r="E29" s="44"/>
      <c r="F29" s="30"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29"/>
    </row>
    <row r="30" s="2" customFormat="1" ht="14.4" customHeight="1">
      <c r="B30" s="43"/>
      <c r="C30" s="44"/>
      <c r="D30" s="44"/>
      <c r="E30" s="44"/>
      <c r="F30" s="30"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29"/>
    </row>
    <row r="31" hidden="1" s="2" customFormat="1" ht="14.4" customHeight="1">
      <c r="B31" s="43"/>
      <c r="C31" s="44"/>
      <c r="D31" s="44"/>
      <c r="E31" s="44"/>
      <c r="F31" s="30"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29"/>
    </row>
    <row r="32" hidden="1" s="2" customFormat="1" ht="14.4" customHeight="1">
      <c r="B32" s="43"/>
      <c r="C32" s="44"/>
      <c r="D32" s="44"/>
      <c r="E32" s="44"/>
      <c r="F32" s="30"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29"/>
    </row>
    <row r="33" hidden="1" s="2" customFormat="1" ht="14.4" customHeight="1">
      <c r="B33" s="43"/>
      <c r="C33" s="44"/>
      <c r="D33" s="44"/>
      <c r="E33" s="44"/>
      <c r="F33" s="30"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29"/>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8"/>
      <c r="D35" s="49" t="s">
        <v>48</v>
      </c>
      <c r="E35" s="50"/>
      <c r="F35" s="50"/>
      <c r="G35" s="50"/>
      <c r="H35" s="50"/>
      <c r="I35" s="50"/>
      <c r="J35" s="50"/>
      <c r="K35" s="50"/>
      <c r="L35" s="50"/>
      <c r="M35" s="50"/>
      <c r="N35" s="50"/>
      <c r="O35" s="50"/>
      <c r="P35" s="50"/>
      <c r="Q35" s="50"/>
      <c r="R35" s="50"/>
      <c r="S35" s="50"/>
      <c r="T35" s="51" t="s">
        <v>49</v>
      </c>
      <c r="U35" s="50"/>
      <c r="V35" s="50"/>
      <c r="W35" s="50"/>
      <c r="X35" s="52" t="s">
        <v>50</v>
      </c>
      <c r="Y35" s="50"/>
      <c r="Z35" s="50"/>
      <c r="AA35" s="50"/>
      <c r="AB35" s="50"/>
      <c r="AC35" s="50"/>
      <c r="AD35" s="50"/>
      <c r="AE35" s="50"/>
      <c r="AF35" s="50"/>
      <c r="AG35" s="50"/>
      <c r="AH35" s="50"/>
      <c r="AI35" s="50"/>
      <c r="AJ35" s="50"/>
      <c r="AK35" s="53">
        <f>SUM(AK26:AK33)</f>
        <v>0</v>
      </c>
      <c r="AL35" s="50"/>
      <c r="AM35" s="50"/>
      <c r="AN35" s="50"/>
      <c r="AO35" s="54"/>
      <c r="AP35" s="48"/>
      <c r="AQ35" s="48"/>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row>
    <row r="42" s="1" customFormat="1" ht="24.96" customHeight="1">
      <c r="B42" s="36"/>
      <c r="C42" s="21"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row>
    <row r="43" s="1" customFormat="1" ht="6.96" customHeight="1">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row>
    <row r="44" s="1" customFormat="1" ht="12" customHeight="1">
      <c r="B44" s="36"/>
      <c r="C44" s="30" t="s">
        <v>13</v>
      </c>
      <c r="D44" s="37"/>
      <c r="E44" s="37"/>
      <c r="F44" s="37"/>
      <c r="G44" s="37"/>
      <c r="H44" s="37"/>
      <c r="I44" s="37"/>
      <c r="J44" s="37"/>
      <c r="K44" s="37"/>
      <c r="L44" s="37" t="str">
        <f>K5</f>
        <v>KolCSURybnika</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41"/>
    </row>
    <row r="45" s="3" customFormat="1" ht="36.96" customHeight="1">
      <c r="B45" s="59"/>
      <c r="C45" s="60" t="s">
        <v>16</v>
      </c>
      <c r="D45" s="61"/>
      <c r="E45" s="61"/>
      <c r="F45" s="61"/>
      <c r="G45" s="61"/>
      <c r="H45" s="61"/>
      <c r="I45" s="61"/>
      <c r="J45" s="61"/>
      <c r="K45" s="61"/>
      <c r="L45" s="62" t="str">
        <f>K6</f>
        <v>Rekonstrukce čerpací stanice u Rybníka, Kolín - Štítary</v>
      </c>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3"/>
    </row>
    <row r="46" s="1" customFormat="1" ht="6.96" customHeight="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row>
    <row r="47" s="1" customFormat="1" ht="12" customHeight="1">
      <c r="B47" s="36"/>
      <c r="C47" s="30" t="s">
        <v>21</v>
      </c>
      <c r="D47" s="37"/>
      <c r="E47" s="37"/>
      <c r="F47" s="37"/>
      <c r="G47" s="37"/>
      <c r="H47" s="37"/>
      <c r="I47" s="37"/>
      <c r="J47" s="37"/>
      <c r="K47" s="37"/>
      <c r="L47" s="64" t="str">
        <f>IF(K8="","",K8)</f>
        <v>Kolín</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65" t="str">
        <f>IF(AN8= "","",AN8)</f>
        <v>15. 6. 2019</v>
      </c>
      <c r="AN47" s="65"/>
      <c r="AO47" s="37"/>
      <c r="AP47" s="37"/>
      <c r="AQ47" s="37"/>
      <c r="AR47" s="41"/>
    </row>
    <row r="48" s="1" customFormat="1" ht="6.96" customHeight="1">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row>
    <row r="49" s="1" customFormat="1" ht="13.65" customHeight="1">
      <c r="B49" s="36"/>
      <c r="C49" s="30" t="s">
        <v>25</v>
      </c>
      <c r="D49" s="37"/>
      <c r="E49" s="37"/>
      <c r="F49" s="37"/>
      <c r="G49" s="37"/>
      <c r="H49" s="37"/>
      <c r="I49" s="37"/>
      <c r="J49" s="37"/>
      <c r="K49" s="37"/>
      <c r="L49" s="37" t="str">
        <f>IF(E11= "","",E11)</f>
        <v>Město Kolín</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66" t="str">
        <f>IF(E17="","",E17)</f>
        <v>Vodos s.r.o.</v>
      </c>
      <c r="AN49" s="37"/>
      <c r="AO49" s="37"/>
      <c r="AP49" s="37"/>
      <c r="AQ49" s="37"/>
      <c r="AR49" s="41"/>
      <c r="AS49" s="67" t="s">
        <v>52</v>
      </c>
      <c r="AT49" s="68"/>
      <c r="AU49" s="69"/>
      <c r="AV49" s="69"/>
      <c r="AW49" s="69"/>
      <c r="AX49" s="69"/>
      <c r="AY49" s="69"/>
      <c r="AZ49" s="69"/>
      <c r="BA49" s="69"/>
      <c r="BB49" s="69"/>
      <c r="BC49" s="69"/>
      <c r="BD49" s="70"/>
    </row>
    <row r="50" s="1" customFormat="1" ht="13.65" customHeight="1">
      <c r="B50" s="36"/>
      <c r="C50" s="30" t="s">
        <v>29</v>
      </c>
      <c r="D50" s="37"/>
      <c r="E50" s="37"/>
      <c r="F50" s="37"/>
      <c r="G50" s="37"/>
      <c r="H50" s="37"/>
      <c r="I50" s="37"/>
      <c r="J50" s="37"/>
      <c r="K50" s="37"/>
      <c r="L50" s="37"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66" t="str">
        <f>IF(E20="","",E20)</f>
        <v>Roman Pešek, DiS.</v>
      </c>
      <c r="AN50" s="37"/>
      <c r="AO50" s="37"/>
      <c r="AP50" s="37"/>
      <c r="AQ50" s="37"/>
      <c r="AR50" s="41"/>
      <c r="AS50" s="71"/>
      <c r="AT50" s="72"/>
      <c r="AU50" s="73"/>
      <c r="AV50" s="73"/>
      <c r="AW50" s="73"/>
      <c r="AX50" s="73"/>
      <c r="AY50" s="73"/>
      <c r="AZ50" s="73"/>
      <c r="BA50" s="73"/>
      <c r="BB50" s="73"/>
      <c r="BC50" s="73"/>
      <c r="BD50" s="74"/>
    </row>
    <row r="51" s="1" customFormat="1" ht="10.8" customHeight="1">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5"/>
      <c r="AT51" s="76"/>
      <c r="AU51" s="77"/>
      <c r="AV51" s="77"/>
      <c r="AW51" s="77"/>
      <c r="AX51" s="77"/>
      <c r="AY51" s="77"/>
      <c r="AZ51" s="77"/>
      <c r="BA51" s="77"/>
      <c r="BB51" s="77"/>
      <c r="BC51" s="77"/>
      <c r="BD51" s="78"/>
    </row>
    <row r="52" s="1" customFormat="1" ht="29.28" customHeight="1">
      <c r="B52" s="36"/>
      <c r="C52" s="79" t="s">
        <v>53</v>
      </c>
      <c r="D52" s="80"/>
      <c r="E52" s="80"/>
      <c r="F52" s="80"/>
      <c r="G52" s="80"/>
      <c r="H52" s="81"/>
      <c r="I52" s="82" t="s">
        <v>54</v>
      </c>
      <c r="J52" s="80"/>
      <c r="K52" s="80"/>
      <c r="L52" s="80"/>
      <c r="M52" s="80"/>
      <c r="N52" s="80"/>
      <c r="O52" s="80"/>
      <c r="P52" s="80"/>
      <c r="Q52" s="80"/>
      <c r="R52" s="80"/>
      <c r="S52" s="80"/>
      <c r="T52" s="80"/>
      <c r="U52" s="80"/>
      <c r="V52" s="80"/>
      <c r="W52" s="80"/>
      <c r="X52" s="80"/>
      <c r="Y52" s="80"/>
      <c r="Z52" s="80"/>
      <c r="AA52" s="80"/>
      <c r="AB52" s="80"/>
      <c r="AC52" s="80"/>
      <c r="AD52" s="80"/>
      <c r="AE52" s="80"/>
      <c r="AF52" s="80"/>
      <c r="AG52" s="83" t="s">
        <v>55</v>
      </c>
      <c r="AH52" s="80"/>
      <c r="AI52" s="80"/>
      <c r="AJ52" s="80"/>
      <c r="AK52" s="80"/>
      <c r="AL52" s="80"/>
      <c r="AM52" s="80"/>
      <c r="AN52" s="82" t="s">
        <v>56</v>
      </c>
      <c r="AO52" s="80"/>
      <c r="AP52" s="84"/>
      <c r="AQ52" s="85" t="s">
        <v>57</v>
      </c>
      <c r="AR52" s="41"/>
      <c r="AS52" s="86" t="s">
        <v>58</v>
      </c>
      <c r="AT52" s="87" t="s">
        <v>59</v>
      </c>
      <c r="AU52" s="87" t="s">
        <v>60</v>
      </c>
      <c r="AV52" s="87" t="s">
        <v>61</v>
      </c>
      <c r="AW52" s="87" t="s">
        <v>62</v>
      </c>
      <c r="AX52" s="87" t="s">
        <v>63</v>
      </c>
      <c r="AY52" s="87" t="s">
        <v>64</v>
      </c>
      <c r="AZ52" s="87" t="s">
        <v>65</v>
      </c>
      <c r="BA52" s="87" t="s">
        <v>66</v>
      </c>
      <c r="BB52" s="87" t="s">
        <v>67</v>
      </c>
      <c r="BC52" s="87" t="s">
        <v>68</v>
      </c>
      <c r="BD52" s="88" t="s">
        <v>69</v>
      </c>
    </row>
    <row r="53" s="1" customFormat="1" ht="10.8" customHeight="1">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89"/>
      <c r="AT53" s="90"/>
      <c r="AU53" s="90"/>
      <c r="AV53" s="90"/>
      <c r="AW53" s="90"/>
      <c r="AX53" s="90"/>
      <c r="AY53" s="90"/>
      <c r="AZ53" s="90"/>
      <c r="BA53" s="90"/>
      <c r="BB53" s="90"/>
      <c r="BC53" s="90"/>
      <c r="BD53" s="91"/>
    </row>
    <row r="54" s="4" customFormat="1" ht="32.4" customHeight="1">
      <c r="B54" s="92"/>
      <c r="C54" s="93" t="s">
        <v>70</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ROUND(SUM(AG55:AG56),2)</f>
        <v>0</v>
      </c>
      <c r="AH54" s="95"/>
      <c r="AI54" s="95"/>
      <c r="AJ54" s="95"/>
      <c r="AK54" s="95"/>
      <c r="AL54" s="95"/>
      <c r="AM54" s="95"/>
      <c r="AN54" s="96">
        <f>SUM(AG54,AT54)</f>
        <v>0</v>
      </c>
      <c r="AO54" s="96"/>
      <c r="AP54" s="96"/>
      <c r="AQ54" s="97" t="s">
        <v>1</v>
      </c>
      <c r="AR54" s="98"/>
      <c r="AS54" s="99">
        <f>ROUND(SUM(AS55:AS56),2)</f>
        <v>0</v>
      </c>
      <c r="AT54" s="100">
        <f>ROUND(SUM(AV54:AW54),2)</f>
        <v>0</v>
      </c>
      <c r="AU54" s="101">
        <f>ROUND(SUM(AU55:AU56),5)</f>
        <v>0</v>
      </c>
      <c r="AV54" s="100">
        <f>ROUND(AZ54*L29,2)</f>
        <v>0</v>
      </c>
      <c r="AW54" s="100">
        <f>ROUND(BA54*L30,2)</f>
        <v>0</v>
      </c>
      <c r="AX54" s="100">
        <f>ROUND(BB54*L29,2)</f>
        <v>0</v>
      </c>
      <c r="AY54" s="100">
        <f>ROUND(BC54*L30,2)</f>
        <v>0</v>
      </c>
      <c r="AZ54" s="100">
        <f>ROUND(SUM(AZ55:AZ56),2)</f>
        <v>0</v>
      </c>
      <c r="BA54" s="100">
        <f>ROUND(SUM(BA55:BA56),2)</f>
        <v>0</v>
      </c>
      <c r="BB54" s="100">
        <f>ROUND(SUM(BB55:BB56),2)</f>
        <v>0</v>
      </c>
      <c r="BC54" s="100">
        <f>ROUND(SUM(BC55:BC56),2)</f>
        <v>0</v>
      </c>
      <c r="BD54" s="102">
        <f>ROUND(SUM(BD55:BD56),2)</f>
        <v>0</v>
      </c>
      <c r="BS54" s="103" t="s">
        <v>71</v>
      </c>
      <c r="BT54" s="103" t="s">
        <v>72</v>
      </c>
      <c r="BU54" s="104" t="s">
        <v>73</v>
      </c>
      <c r="BV54" s="103" t="s">
        <v>74</v>
      </c>
      <c r="BW54" s="103" t="s">
        <v>5</v>
      </c>
      <c r="BX54" s="103" t="s">
        <v>75</v>
      </c>
      <c r="CL54" s="103" t="s">
        <v>19</v>
      </c>
    </row>
    <row r="55" s="5" customFormat="1" ht="27" customHeight="1">
      <c r="A55" s="105" t="s">
        <v>76</v>
      </c>
      <c r="B55" s="106"/>
      <c r="C55" s="107"/>
      <c r="D55" s="108" t="s">
        <v>14</v>
      </c>
      <c r="E55" s="108"/>
      <c r="F55" s="108"/>
      <c r="G55" s="108"/>
      <c r="H55" s="108"/>
      <c r="I55" s="109"/>
      <c r="J55" s="108" t="s">
        <v>17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'KolCSURybnika - Rekonstru...'!J30</f>
        <v>0</v>
      </c>
      <c r="AH55" s="109"/>
      <c r="AI55" s="109"/>
      <c r="AJ55" s="109"/>
      <c r="AK55" s="109"/>
      <c r="AL55" s="109"/>
      <c r="AM55" s="109"/>
      <c r="AN55" s="110">
        <f>SUM(AG55,AT55)</f>
        <v>0</v>
      </c>
      <c r="AO55" s="109"/>
      <c r="AP55" s="109"/>
      <c r="AQ55" s="111" t="s">
        <v>77</v>
      </c>
      <c r="AR55" s="112"/>
      <c r="AS55" s="113">
        <v>0</v>
      </c>
      <c r="AT55" s="114">
        <f>ROUND(SUM(AV55:AW55),2)</f>
        <v>0</v>
      </c>
      <c r="AU55" s="115">
        <f>'KolCSURybnika - Rekonstru...'!P95</f>
        <v>0</v>
      </c>
      <c r="AV55" s="114">
        <f>'KolCSURybnika - Rekonstru...'!J33</f>
        <v>0</v>
      </c>
      <c r="AW55" s="114">
        <f>'KolCSURybnika - Rekonstru...'!J34</f>
        <v>0</v>
      </c>
      <c r="AX55" s="114">
        <f>'KolCSURybnika - Rekonstru...'!J35</f>
        <v>0</v>
      </c>
      <c r="AY55" s="114">
        <f>'KolCSURybnika - Rekonstru...'!J36</f>
        <v>0</v>
      </c>
      <c r="AZ55" s="114">
        <f>'KolCSURybnika - Rekonstru...'!F33</f>
        <v>0</v>
      </c>
      <c r="BA55" s="114">
        <f>'KolCSURybnika - Rekonstru...'!F34</f>
        <v>0</v>
      </c>
      <c r="BB55" s="114">
        <f>'KolCSURybnika - Rekonstru...'!F35</f>
        <v>0</v>
      </c>
      <c r="BC55" s="114">
        <f>'KolCSURybnika - Rekonstru...'!F36</f>
        <v>0</v>
      </c>
      <c r="BD55" s="116">
        <f>'KolCSURybnika - Rekonstru...'!F37</f>
        <v>0</v>
      </c>
      <c r="BT55" s="117" t="s">
        <v>78</v>
      </c>
      <c r="BV55" s="117" t="s">
        <v>74</v>
      </c>
      <c r="BW55" s="117" t="s">
        <v>79</v>
      </c>
      <c r="BX55" s="117" t="s">
        <v>5</v>
      </c>
      <c r="CL55" s="117" t="s">
        <v>19</v>
      </c>
      <c r="CM55" s="117" t="s">
        <v>80</v>
      </c>
    </row>
    <row r="56" s="5" customFormat="1" ht="40.5" customHeight="1">
      <c r="A56" s="105" t="s">
        <v>76</v>
      </c>
      <c r="B56" s="106"/>
      <c r="C56" s="107"/>
      <c r="D56" s="108" t="s">
        <v>81</v>
      </c>
      <c r="E56" s="108"/>
      <c r="F56" s="108"/>
      <c r="G56" s="108"/>
      <c r="H56" s="108"/>
      <c r="I56" s="109"/>
      <c r="J56" s="108" t="s">
        <v>17</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'VONCSURybnika - Rekonstru...'!J30</f>
        <v>0</v>
      </c>
      <c r="AH56" s="109"/>
      <c r="AI56" s="109"/>
      <c r="AJ56" s="109"/>
      <c r="AK56" s="109"/>
      <c r="AL56" s="109"/>
      <c r="AM56" s="109"/>
      <c r="AN56" s="110">
        <f>SUM(AG56,AT56)</f>
        <v>0</v>
      </c>
      <c r="AO56" s="109"/>
      <c r="AP56" s="109"/>
      <c r="AQ56" s="111" t="s">
        <v>82</v>
      </c>
      <c r="AR56" s="112"/>
      <c r="AS56" s="118">
        <v>0</v>
      </c>
      <c r="AT56" s="119">
        <f>ROUND(SUM(AV56:AW56),2)</f>
        <v>0</v>
      </c>
      <c r="AU56" s="120">
        <f>'VONCSURybnika - Rekonstru...'!P83</f>
        <v>0</v>
      </c>
      <c r="AV56" s="119">
        <f>'VONCSURybnika - Rekonstru...'!J33</f>
        <v>0</v>
      </c>
      <c r="AW56" s="119">
        <f>'VONCSURybnika - Rekonstru...'!J34</f>
        <v>0</v>
      </c>
      <c r="AX56" s="119">
        <f>'VONCSURybnika - Rekonstru...'!J35</f>
        <v>0</v>
      </c>
      <c r="AY56" s="119">
        <f>'VONCSURybnika - Rekonstru...'!J36</f>
        <v>0</v>
      </c>
      <c r="AZ56" s="119">
        <f>'VONCSURybnika - Rekonstru...'!F33</f>
        <v>0</v>
      </c>
      <c r="BA56" s="119">
        <f>'VONCSURybnika - Rekonstru...'!F34</f>
        <v>0</v>
      </c>
      <c r="BB56" s="119">
        <f>'VONCSURybnika - Rekonstru...'!F35</f>
        <v>0</v>
      </c>
      <c r="BC56" s="119">
        <f>'VONCSURybnika - Rekonstru...'!F36</f>
        <v>0</v>
      </c>
      <c r="BD56" s="121">
        <f>'VONCSURybnika - Rekonstru...'!F37</f>
        <v>0</v>
      </c>
      <c r="BT56" s="117" t="s">
        <v>78</v>
      </c>
      <c r="BV56" s="117" t="s">
        <v>74</v>
      </c>
      <c r="BW56" s="117" t="s">
        <v>83</v>
      </c>
      <c r="BX56" s="117" t="s">
        <v>5</v>
      </c>
      <c r="CL56" s="117" t="s">
        <v>19</v>
      </c>
      <c r="CM56" s="117" t="s">
        <v>80</v>
      </c>
    </row>
    <row r="57" s="1" customFormat="1" ht="30" customHeight="1">
      <c r="B57" s="36"/>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41"/>
    </row>
    <row r="58" s="1" customFormat="1" ht="6.96" customHeight="1">
      <c r="B58" s="55"/>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41"/>
    </row>
  </sheetData>
  <sheetProtection sheet="1" formatColumns="0" formatRows="0" objects="1" scenarios="1" spinCount="100000" saltValue="cBYa3fatrAfwgV8W+sF/1uLKGHJSdvAxO0XMOFn1yqyEnNbU3kEs1OlRcn2dCJxIRkOySOz4W12vYv6Eg2dkyw==" hashValue="56Qe/y1Eb4FrSJcw53SY8QM/INTE2dUuEzlbNe8sC77Sem8Pf3MLMl0/x2auXMuIVFmIkLcvjwtL3yztubMqzQ==" algorithmName="SHA-512" password="CC35"/>
  <mergeCells count="4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s>
  <hyperlinks>
    <hyperlink ref="A55" location="'KolCSURybnika - Rekonstru...'!C2" display="/"/>
    <hyperlink ref="A56" location="'VONCSURybnika - Rekonstru...'!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79</v>
      </c>
      <c r="AZ2" s="123" t="s">
        <v>84</v>
      </c>
      <c r="BA2" s="123" t="s">
        <v>85</v>
      </c>
      <c r="BB2" s="123" t="s">
        <v>1</v>
      </c>
      <c r="BC2" s="123" t="s">
        <v>86</v>
      </c>
      <c r="BD2" s="123" t="s">
        <v>80</v>
      </c>
    </row>
    <row r="3" ht="6.96" customHeight="1">
      <c r="B3" s="124"/>
      <c r="C3" s="125"/>
      <c r="D3" s="125"/>
      <c r="E3" s="125"/>
      <c r="F3" s="125"/>
      <c r="G3" s="125"/>
      <c r="H3" s="125"/>
      <c r="I3" s="126"/>
      <c r="J3" s="125"/>
      <c r="K3" s="125"/>
      <c r="L3" s="18"/>
      <c r="AT3" s="15" t="s">
        <v>80</v>
      </c>
      <c r="AZ3" s="123" t="s">
        <v>87</v>
      </c>
      <c r="BA3" s="123" t="s">
        <v>88</v>
      </c>
      <c r="BB3" s="123" t="s">
        <v>1</v>
      </c>
      <c r="BC3" s="123" t="s">
        <v>89</v>
      </c>
      <c r="BD3" s="123" t="s">
        <v>80</v>
      </c>
    </row>
    <row r="4" ht="24.96" customHeight="1">
      <c r="B4" s="18"/>
      <c r="D4" s="127" t="s">
        <v>90</v>
      </c>
      <c r="L4" s="18"/>
      <c r="M4" s="22" t="s">
        <v>10</v>
      </c>
      <c r="AT4" s="15" t="s">
        <v>4</v>
      </c>
    </row>
    <row r="5" ht="6.96" customHeight="1">
      <c r="B5" s="18"/>
      <c r="L5" s="18"/>
    </row>
    <row r="6" ht="12" customHeight="1">
      <c r="B6" s="18"/>
      <c r="D6" s="128" t="s">
        <v>16</v>
      </c>
      <c r="L6" s="18"/>
    </row>
    <row r="7" ht="16.5" customHeight="1">
      <c r="B7" s="18"/>
      <c r="E7" s="129" t="str">
        <f>'Rekapitulace stavby'!K6</f>
        <v>Rekonstrukce čerpací stanice u Rybníka, Kolín - Štítary</v>
      </c>
      <c r="F7" s="128"/>
      <c r="G7" s="128"/>
      <c r="H7" s="128"/>
      <c r="L7" s="18"/>
    </row>
    <row r="8" s="1" customFormat="1" ht="12" customHeight="1">
      <c r="B8" s="41"/>
      <c r="D8" s="128" t="s">
        <v>91</v>
      </c>
      <c r="I8" s="130"/>
      <c r="L8" s="41"/>
    </row>
    <row r="9" s="1" customFormat="1" ht="36.96" customHeight="1">
      <c r="B9" s="41"/>
      <c r="E9" s="131" t="s">
        <v>92</v>
      </c>
      <c r="F9" s="1"/>
      <c r="G9" s="1"/>
      <c r="H9" s="1"/>
      <c r="I9" s="130"/>
      <c r="L9" s="41"/>
    </row>
    <row r="10" s="1" customFormat="1">
      <c r="B10" s="41"/>
      <c r="I10" s="130"/>
      <c r="L10" s="41"/>
    </row>
    <row r="11" s="1" customFormat="1" ht="12" customHeight="1">
      <c r="B11" s="41"/>
      <c r="D11" s="128" t="s">
        <v>18</v>
      </c>
      <c r="F11" s="15" t="s">
        <v>19</v>
      </c>
      <c r="I11" s="132" t="s">
        <v>20</v>
      </c>
      <c r="J11" s="15" t="s">
        <v>1</v>
      </c>
      <c r="L11" s="41"/>
    </row>
    <row r="12" s="1" customFormat="1" ht="12" customHeight="1">
      <c r="B12" s="41"/>
      <c r="D12" s="128" t="s">
        <v>21</v>
      </c>
      <c r="F12" s="15" t="s">
        <v>22</v>
      </c>
      <c r="I12" s="132" t="s">
        <v>23</v>
      </c>
      <c r="J12" s="133" t="str">
        <f>'Rekapitulace stavby'!AN8</f>
        <v>15. 6. 2019</v>
      </c>
      <c r="L12" s="41"/>
    </row>
    <row r="13" s="1" customFormat="1" ht="10.8" customHeight="1">
      <c r="B13" s="41"/>
      <c r="I13" s="130"/>
      <c r="L13" s="41"/>
    </row>
    <row r="14" s="1" customFormat="1" ht="12" customHeight="1">
      <c r="B14" s="41"/>
      <c r="D14" s="128" t="s">
        <v>25</v>
      </c>
      <c r="I14" s="132" t="s">
        <v>26</v>
      </c>
      <c r="J14" s="15" t="s">
        <v>1</v>
      </c>
      <c r="L14" s="41"/>
    </row>
    <row r="15" s="1" customFormat="1" ht="18" customHeight="1">
      <c r="B15" s="41"/>
      <c r="E15" s="15" t="s">
        <v>27</v>
      </c>
      <c r="I15" s="132" t="s">
        <v>28</v>
      </c>
      <c r="J15" s="15" t="s">
        <v>1</v>
      </c>
      <c r="L15" s="41"/>
    </row>
    <row r="16" s="1" customFormat="1" ht="6.96" customHeight="1">
      <c r="B16" s="41"/>
      <c r="I16" s="130"/>
      <c r="L16" s="41"/>
    </row>
    <row r="17" s="1" customFormat="1" ht="12" customHeight="1">
      <c r="B17" s="41"/>
      <c r="D17" s="128" t="s">
        <v>29</v>
      </c>
      <c r="I17" s="132" t="s">
        <v>26</v>
      </c>
      <c r="J17" s="31" t="str">
        <f>'Rekapitulace stavby'!AN13</f>
        <v>Vyplň údaj</v>
      </c>
      <c r="L17" s="41"/>
    </row>
    <row r="18" s="1" customFormat="1" ht="18" customHeight="1">
      <c r="B18" s="41"/>
      <c r="E18" s="31" t="str">
        <f>'Rekapitulace stavby'!E14</f>
        <v>Vyplň údaj</v>
      </c>
      <c r="F18" s="15"/>
      <c r="G18" s="15"/>
      <c r="H18" s="15"/>
      <c r="I18" s="132" t="s">
        <v>28</v>
      </c>
      <c r="J18" s="31" t="str">
        <f>'Rekapitulace stavby'!AN14</f>
        <v>Vyplň údaj</v>
      </c>
      <c r="L18" s="41"/>
    </row>
    <row r="19" s="1" customFormat="1" ht="6.96" customHeight="1">
      <c r="B19" s="41"/>
      <c r="I19" s="130"/>
      <c r="L19" s="41"/>
    </row>
    <row r="20" s="1" customFormat="1" ht="12" customHeight="1">
      <c r="B20" s="41"/>
      <c r="D20" s="128" t="s">
        <v>31</v>
      </c>
      <c r="I20" s="132" t="s">
        <v>26</v>
      </c>
      <c r="J20" s="15" t="s">
        <v>1</v>
      </c>
      <c r="L20" s="41"/>
    </row>
    <row r="21" s="1" customFormat="1" ht="18" customHeight="1">
      <c r="B21" s="41"/>
      <c r="E21" s="15" t="s">
        <v>32</v>
      </c>
      <c r="I21" s="132" t="s">
        <v>28</v>
      </c>
      <c r="J21" s="15" t="s">
        <v>1</v>
      </c>
      <c r="L21" s="41"/>
    </row>
    <row r="22" s="1" customFormat="1" ht="6.96" customHeight="1">
      <c r="B22" s="41"/>
      <c r="I22" s="130"/>
      <c r="L22" s="41"/>
    </row>
    <row r="23" s="1" customFormat="1" ht="12" customHeight="1">
      <c r="B23" s="41"/>
      <c r="D23" s="128" t="s">
        <v>34</v>
      </c>
      <c r="I23" s="132" t="s">
        <v>26</v>
      </c>
      <c r="J23" s="15" t="s">
        <v>1</v>
      </c>
      <c r="L23" s="41"/>
    </row>
    <row r="24" s="1" customFormat="1" ht="18" customHeight="1">
      <c r="B24" s="41"/>
      <c r="E24" s="15" t="s">
        <v>35</v>
      </c>
      <c r="I24" s="132" t="s">
        <v>28</v>
      </c>
      <c r="J24" s="15" t="s">
        <v>1</v>
      </c>
      <c r="L24" s="41"/>
    </row>
    <row r="25" s="1" customFormat="1" ht="6.96" customHeight="1">
      <c r="B25" s="41"/>
      <c r="I25" s="130"/>
      <c r="L25" s="41"/>
    </row>
    <row r="26" s="1" customFormat="1" ht="12" customHeight="1">
      <c r="B26" s="41"/>
      <c r="D26" s="128" t="s">
        <v>36</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38</v>
      </c>
      <c r="I30" s="130"/>
      <c r="J30" s="139">
        <f>ROUND(J95, 2)</f>
        <v>0</v>
      </c>
      <c r="L30" s="41"/>
    </row>
    <row r="31" s="1" customFormat="1" ht="6.96" customHeight="1">
      <c r="B31" s="41"/>
      <c r="D31" s="69"/>
      <c r="E31" s="69"/>
      <c r="F31" s="69"/>
      <c r="G31" s="69"/>
      <c r="H31" s="69"/>
      <c r="I31" s="137"/>
      <c r="J31" s="69"/>
      <c r="K31" s="69"/>
      <c r="L31" s="41"/>
    </row>
    <row r="32" s="1" customFormat="1" ht="14.4" customHeight="1">
      <c r="B32" s="41"/>
      <c r="F32" s="140" t="s">
        <v>40</v>
      </c>
      <c r="I32" s="141" t="s">
        <v>39</v>
      </c>
      <c r="J32" s="140" t="s">
        <v>41</v>
      </c>
      <c r="L32" s="41"/>
    </row>
    <row r="33" s="1" customFormat="1" ht="14.4" customHeight="1">
      <c r="B33" s="41"/>
      <c r="D33" s="128" t="s">
        <v>42</v>
      </c>
      <c r="E33" s="128" t="s">
        <v>43</v>
      </c>
      <c r="F33" s="142">
        <f>ROUND((SUM(BE95:BE845)),  2)</f>
        <v>0</v>
      </c>
      <c r="I33" s="143">
        <v>0.20999999999999999</v>
      </c>
      <c r="J33" s="142">
        <f>ROUND(((SUM(BE95:BE845))*I33),  2)</f>
        <v>0</v>
      </c>
      <c r="L33" s="41"/>
    </row>
    <row r="34" s="1" customFormat="1" ht="14.4" customHeight="1">
      <c r="B34" s="41"/>
      <c r="E34" s="128" t="s">
        <v>44</v>
      </c>
      <c r="F34" s="142">
        <f>ROUND((SUM(BF95:BF845)),  2)</f>
        <v>0</v>
      </c>
      <c r="I34" s="143">
        <v>0.14999999999999999</v>
      </c>
      <c r="J34" s="142">
        <f>ROUND(((SUM(BF95:BF845))*I34),  2)</f>
        <v>0</v>
      </c>
      <c r="L34" s="41"/>
    </row>
    <row r="35" hidden="1" s="1" customFormat="1" ht="14.4" customHeight="1">
      <c r="B35" s="41"/>
      <c r="E35" s="128" t="s">
        <v>45</v>
      </c>
      <c r="F35" s="142">
        <f>ROUND((SUM(BG95:BG845)),  2)</f>
        <v>0</v>
      </c>
      <c r="I35" s="143">
        <v>0.20999999999999999</v>
      </c>
      <c r="J35" s="142">
        <f>0</f>
        <v>0</v>
      </c>
      <c r="L35" s="41"/>
    </row>
    <row r="36" hidden="1" s="1" customFormat="1" ht="14.4" customHeight="1">
      <c r="B36" s="41"/>
      <c r="E36" s="128" t="s">
        <v>46</v>
      </c>
      <c r="F36" s="142">
        <f>ROUND((SUM(BH95:BH845)),  2)</f>
        <v>0</v>
      </c>
      <c r="I36" s="143">
        <v>0.14999999999999999</v>
      </c>
      <c r="J36" s="142">
        <f>0</f>
        <v>0</v>
      </c>
      <c r="L36" s="41"/>
    </row>
    <row r="37" hidden="1" s="1" customFormat="1" ht="14.4" customHeight="1">
      <c r="B37" s="41"/>
      <c r="E37" s="128" t="s">
        <v>47</v>
      </c>
      <c r="F37" s="142">
        <f>ROUND((SUM(BI95:BI845)),  2)</f>
        <v>0</v>
      </c>
      <c r="I37" s="143">
        <v>0</v>
      </c>
      <c r="J37" s="142">
        <f>0</f>
        <v>0</v>
      </c>
      <c r="L37" s="41"/>
    </row>
    <row r="38" s="1" customFormat="1" ht="6.96" customHeight="1">
      <c r="B38" s="41"/>
      <c r="I38" s="130"/>
      <c r="L38" s="41"/>
    </row>
    <row r="39" s="1" customFormat="1" ht="25.44" customHeight="1">
      <c r="B39" s="41"/>
      <c r="C39" s="144"/>
      <c r="D39" s="145" t="s">
        <v>48</v>
      </c>
      <c r="E39" s="146"/>
      <c r="F39" s="146"/>
      <c r="G39" s="147" t="s">
        <v>49</v>
      </c>
      <c r="H39" s="148" t="s">
        <v>50</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93</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Rekonstrukce čerpací stanice u Rybníka, Kolín - Štítary</v>
      </c>
      <c r="F48" s="30"/>
      <c r="G48" s="30"/>
      <c r="H48" s="30"/>
      <c r="I48" s="130"/>
      <c r="J48" s="37"/>
      <c r="K48" s="37"/>
      <c r="L48" s="41"/>
    </row>
    <row r="49" s="1" customFormat="1" ht="12" customHeight="1">
      <c r="B49" s="36"/>
      <c r="C49" s="30" t="s">
        <v>91</v>
      </c>
      <c r="D49" s="37"/>
      <c r="E49" s="37"/>
      <c r="F49" s="37"/>
      <c r="G49" s="37"/>
      <c r="H49" s="37"/>
      <c r="I49" s="130"/>
      <c r="J49" s="37"/>
      <c r="K49" s="37"/>
      <c r="L49" s="41"/>
    </row>
    <row r="50" s="1" customFormat="1" ht="16.5" customHeight="1">
      <c r="B50" s="36"/>
      <c r="C50" s="37"/>
      <c r="D50" s="37"/>
      <c r="E50" s="62" t="str">
        <f>E9</f>
        <v>KolCSURybnika - Rekonstrukce čerpací stanice u Rybníka, Kolín - Štítary</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21</v>
      </c>
      <c r="D52" s="37"/>
      <c r="E52" s="37"/>
      <c r="F52" s="25" t="str">
        <f>F12</f>
        <v>Kolín</v>
      </c>
      <c r="G52" s="37"/>
      <c r="H52" s="37"/>
      <c r="I52" s="132" t="s">
        <v>23</v>
      </c>
      <c r="J52" s="65" t="str">
        <f>IF(J12="","",J12)</f>
        <v>15. 6. 2019</v>
      </c>
      <c r="K52" s="37"/>
      <c r="L52" s="41"/>
    </row>
    <row r="53" s="1" customFormat="1" ht="6.96" customHeight="1">
      <c r="B53" s="36"/>
      <c r="C53" s="37"/>
      <c r="D53" s="37"/>
      <c r="E53" s="37"/>
      <c r="F53" s="37"/>
      <c r="G53" s="37"/>
      <c r="H53" s="37"/>
      <c r="I53" s="130"/>
      <c r="J53" s="37"/>
      <c r="K53" s="37"/>
      <c r="L53" s="41"/>
    </row>
    <row r="54" s="1" customFormat="1" ht="13.65" customHeight="1">
      <c r="B54" s="36"/>
      <c r="C54" s="30" t="s">
        <v>25</v>
      </c>
      <c r="D54" s="37"/>
      <c r="E54" s="37"/>
      <c r="F54" s="25" t="str">
        <f>E15</f>
        <v>Město Kolín</v>
      </c>
      <c r="G54" s="37"/>
      <c r="H54" s="37"/>
      <c r="I54" s="132" t="s">
        <v>31</v>
      </c>
      <c r="J54" s="34" t="str">
        <f>E21</f>
        <v>Vodos s.r.o.</v>
      </c>
      <c r="K54" s="37"/>
      <c r="L54" s="41"/>
    </row>
    <row r="55" s="1" customFormat="1" ht="13.65" customHeight="1">
      <c r="B55" s="36"/>
      <c r="C55" s="30" t="s">
        <v>29</v>
      </c>
      <c r="D55" s="37"/>
      <c r="E55" s="37"/>
      <c r="F55" s="25" t="str">
        <f>IF(E18="","",E18)</f>
        <v>Vyplň údaj</v>
      </c>
      <c r="G55" s="37"/>
      <c r="H55" s="37"/>
      <c r="I55" s="132" t="s">
        <v>34</v>
      </c>
      <c r="J55" s="34" t="str">
        <f>E24</f>
        <v>Roman Pešek, DiS.</v>
      </c>
      <c r="K55" s="37"/>
      <c r="L55" s="41"/>
    </row>
    <row r="56" s="1" customFormat="1" ht="10.32" customHeight="1">
      <c r="B56" s="36"/>
      <c r="C56" s="37"/>
      <c r="D56" s="37"/>
      <c r="E56" s="37"/>
      <c r="F56" s="37"/>
      <c r="G56" s="37"/>
      <c r="H56" s="37"/>
      <c r="I56" s="130"/>
      <c r="J56" s="37"/>
      <c r="K56" s="37"/>
      <c r="L56" s="41"/>
    </row>
    <row r="57" s="1" customFormat="1" ht="29.28" customHeight="1">
      <c r="B57" s="36"/>
      <c r="C57" s="159" t="s">
        <v>94</v>
      </c>
      <c r="D57" s="160"/>
      <c r="E57" s="160"/>
      <c r="F57" s="160"/>
      <c r="G57" s="160"/>
      <c r="H57" s="160"/>
      <c r="I57" s="161"/>
      <c r="J57" s="162" t="s">
        <v>95</v>
      </c>
      <c r="K57" s="160"/>
      <c r="L57" s="41"/>
    </row>
    <row r="58" s="1" customFormat="1" ht="10.32" customHeight="1">
      <c r="B58" s="36"/>
      <c r="C58" s="37"/>
      <c r="D58" s="37"/>
      <c r="E58" s="37"/>
      <c r="F58" s="37"/>
      <c r="G58" s="37"/>
      <c r="H58" s="37"/>
      <c r="I58" s="130"/>
      <c r="J58" s="37"/>
      <c r="K58" s="37"/>
      <c r="L58" s="41"/>
    </row>
    <row r="59" s="1" customFormat="1" ht="22.8" customHeight="1">
      <c r="B59" s="36"/>
      <c r="C59" s="163" t="s">
        <v>96</v>
      </c>
      <c r="D59" s="37"/>
      <c r="E59" s="37"/>
      <c r="F59" s="37"/>
      <c r="G59" s="37"/>
      <c r="H59" s="37"/>
      <c r="I59" s="130"/>
      <c r="J59" s="96">
        <f>J95</f>
        <v>0</v>
      </c>
      <c r="K59" s="37"/>
      <c r="L59" s="41"/>
      <c r="AU59" s="15" t="s">
        <v>97</v>
      </c>
    </row>
    <row r="60" s="7" customFormat="1" ht="24.96" customHeight="1">
      <c r="B60" s="164"/>
      <c r="C60" s="165"/>
      <c r="D60" s="166" t="s">
        <v>98</v>
      </c>
      <c r="E60" s="167"/>
      <c r="F60" s="167"/>
      <c r="G60" s="167"/>
      <c r="H60" s="167"/>
      <c r="I60" s="168"/>
      <c r="J60" s="169">
        <f>J96</f>
        <v>0</v>
      </c>
      <c r="K60" s="165"/>
      <c r="L60" s="170"/>
    </row>
    <row r="61" s="8" customFormat="1" ht="19.92" customHeight="1">
      <c r="B61" s="171"/>
      <c r="C61" s="172"/>
      <c r="D61" s="173" t="s">
        <v>99</v>
      </c>
      <c r="E61" s="174"/>
      <c r="F61" s="174"/>
      <c r="G61" s="174"/>
      <c r="H61" s="174"/>
      <c r="I61" s="175"/>
      <c r="J61" s="176">
        <f>J97</f>
        <v>0</v>
      </c>
      <c r="K61" s="172"/>
      <c r="L61" s="177"/>
    </row>
    <row r="62" s="8" customFormat="1" ht="19.92" customHeight="1">
      <c r="B62" s="171"/>
      <c r="C62" s="172"/>
      <c r="D62" s="173" t="s">
        <v>100</v>
      </c>
      <c r="E62" s="174"/>
      <c r="F62" s="174"/>
      <c r="G62" s="174"/>
      <c r="H62" s="174"/>
      <c r="I62" s="175"/>
      <c r="J62" s="176">
        <f>J375</f>
        <v>0</v>
      </c>
      <c r="K62" s="172"/>
      <c r="L62" s="177"/>
    </row>
    <row r="63" s="8" customFormat="1" ht="19.92" customHeight="1">
      <c r="B63" s="171"/>
      <c r="C63" s="172"/>
      <c r="D63" s="173" t="s">
        <v>101</v>
      </c>
      <c r="E63" s="174"/>
      <c r="F63" s="174"/>
      <c r="G63" s="174"/>
      <c r="H63" s="174"/>
      <c r="I63" s="175"/>
      <c r="J63" s="176">
        <f>J390</f>
        <v>0</v>
      </c>
      <c r="K63" s="172"/>
      <c r="L63" s="177"/>
    </row>
    <row r="64" s="8" customFormat="1" ht="19.92" customHeight="1">
      <c r="B64" s="171"/>
      <c r="C64" s="172"/>
      <c r="D64" s="173" t="s">
        <v>102</v>
      </c>
      <c r="E64" s="174"/>
      <c r="F64" s="174"/>
      <c r="G64" s="174"/>
      <c r="H64" s="174"/>
      <c r="I64" s="175"/>
      <c r="J64" s="176">
        <f>J471</f>
        <v>0</v>
      </c>
      <c r="K64" s="172"/>
      <c r="L64" s="177"/>
    </row>
    <row r="65" s="8" customFormat="1" ht="19.92" customHeight="1">
      <c r="B65" s="171"/>
      <c r="C65" s="172"/>
      <c r="D65" s="173" t="s">
        <v>103</v>
      </c>
      <c r="E65" s="174"/>
      <c r="F65" s="174"/>
      <c r="G65" s="174"/>
      <c r="H65" s="174"/>
      <c r="I65" s="175"/>
      <c r="J65" s="176">
        <f>J494</f>
        <v>0</v>
      </c>
      <c r="K65" s="172"/>
      <c r="L65" s="177"/>
    </row>
    <row r="66" s="8" customFormat="1" ht="19.92" customHeight="1">
      <c r="B66" s="171"/>
      <c r="C66" s="172"/>
      <c r="D66" s="173" t="s">
        <v>104</v>
      </c>
      <c r="E66" s="174"/>
      <c r="F66" s="174"/>
      <c r="G66" s="174"/>
      <c r="H66" s="174"/>
      <c r="I66" s="175"/>
      <c r="J66" s="176">
        <f>J576</f>
        <v>0</v>
      </c>
      <c r="K66" s="172"/>
      <c r="L66" s="177"/>
    </row>
    <row r="67" s="8" customFormat="1" ht="19.92" customHeight="1">
      <c r="B67" s="171"/>
      <c r="C67" s="172"/>
      <c r="D67" s="173" t="s">
        <v>105</v>
      </c>
      <c r="E67" s="174"/>
      <c r="F67" s="174"/>
      <c r="G67" s="174"/>
      <c r="H67" s="174"/>
      <c r="I67" s="175"/>
      <c r="J67" s="176">
        <f>J580</f>
        <v>0</v>
      </c>
      <c r="K67" s="172"/>
      <c r="L67" s="177"/>
    </row>
    <row r="68" s="8" customFormat="1" ht="19.92" customHeight="1">
      <c r="B68" s="171"/>
      <c r="C68" s="172"/>
      <c r="D68" s="173" t="s">
        <v>106</v>
      </c>
      <c r="E68" s="174"/>
      <c r="F68" s="174"/>
      <c r="G68" s="174"/>
      <c r="H68" s="174"/>
      <c r="I68" s="175"/>
      <c r="J68" s="176">
        <f>J761</f>
        <v>0</v>
      </c>
      <c r="K68" s="172"/>
      <c r="L68" s="177"/>
    </row>
    <row r="69" s="8" customFormat="1" ht="14.88" customHeight="1">
      <c r="B69" s="171"/>
      <c r="C69" s="172"/>
      <c r="D69" s="173" t="s">
        <v>107</v>
      </c>
      <c r="E69" s="174"/>
      <c r="F69" s="174"/>
      <c r="G69" s="174"/>
      <c r="H69" s="174"/>
      <c r="I69" s="175"/>
      <c r="J69" s="176">
        <f>J768</f>
        <v>0</v>
      </c>
      <c r="K69" s="172"/>
      <c r="L69" s="177"/>
    </row>
    <row r="70" s="8" customFormat="1" ht="19.92" customHeight="1">
      <c r="B70" s="171"/>
      <c r="C70" s="172"/>
      <c r="D70" s="173" t="s">
        <v>108</v>
      </c>
      <c r="E70" s="174"/>
      <c r="F70" s="174"/>
      <c r="G70" s="174"/>
      <c r="H70" s="174"/>
      <c r="I70" s="175"/>
      <c r="J70" s="176">
        <f>J779</f>
        <v>0</v>
      </c>
      <c r="K70" s="172"/>
      <c r="L70" s="177"/>
    </row>
    <row r="71" s="8" customFormat="1" ht="19.92" customHeight="1">
      <c r="B71" s="171"/>
      <c r="C71" s="172"/>
      <c r="D71" s="173" t="s">
        <v>109</v>
      </c>
      <c r="E71" s="174"/>
      <c r="F71" s="174"/>
      <c r="G71" s="174"/>
      <c r="H71" s="174"/>
      <c r="I71" s="175"/>
      <c r="J71" s="176">
        <f>J786</f>
        <v>0</v>
      </c>
      <c r="K71" s="172"/>
      <c r="L71" s="177"/>
    </row>
    <row r="72" s="7" customFormat="1" ht="24.96" customHeight="1">
      <c r="B72" s="164"/>
      <c r="C72" s="165"/>
      <c r="D72" s="166" t="s">
        <v>110</v>
      </c>
      <c r="E72" s="167"/>
      <c r="F72" s="167"/>
      <c r="G72" s="167"/>
      <c r="H72" s="167"/>
      <c r="I72" s="168"/>
      <c r="J72" s="169">
        <f>J791</f>
        <v>0</v>
      </c>
      <c r="K72" s="165"/>
      <c r="L72" s="170"/>
    </row>
    <row r="73" s="8" customFormat="1" ht="19.92" customHeight="1">
      <c r="B73" s="171"/>
      <c r="C73" s="172"/>
      <c r="D73" s="173" t="s">
        <v>111</v>
      </c>
      <c r="E73" s="174"/>
      <c r="F73" s="174"/>
      <c r="G73" s="174"/>
      <c r="H73" s="174"/>
      <c r="I73" s="175"/>
      <c r="J73" s="176">
        <f>J792</f>
        <v>0</v>
      </c>
      <c r="K73" s="172"/>
      <c r="L73" s="177"/>
    </row>
    <row r="74" s="8" customFormat="1" ht="19.92" customHeight="1">
      <c r="B74" s="171"/>
      <c r="C74" s="172"/>
      <c r="D74" s="173" t="s">
        <v>112</v>
      </c>
      <c r="E74" s="174"/>
      <c r="F74" s="174"/>
      <c r="G74" s="174"/>
      <c r="H74" s="174"/>
      <c r="I74" s="175"/>
      <c r="J74" s="176">
        <f>J806</f>
        <v>0</v>
      </c>
      <c r="K74" s="172"/>
      <c r="L74" s="177"/>
    </row>
    <row r="75" s="8" customFormat="1" ht="19.92" customHeight="1">
      <c r="B75" s="171"/>
      <c r="C75" s="172"/>
      <c r="D75" s="173" t="s">
        <v>113</v>
      </c>
      <c r="E75" s="174"/>
      <c r="F75" s="174"/>
      <c r="G75" s="174"/>
      <c r="H75" s="174"/>
      <c r="I75" s="175"/>
      <c r="J75" s="176">
        <f>J807</f>
        <v>0</v>
      </c>
      <c r="K75" s="172"/>
      <c r="L75" s="177"/>
    </row>
    <row r="76" s="1" customFormat="1" ht="21.84" customHeight="1">
      <c r="B76" s="36"/>
      <c r="C76" s="37"/>
      <c r="D76" s="37"/>
      <c r="E76" s="37"/>
      <c r="F76" s="37"/>
      <c r="G76" s="37"/>
      <c r="H76" s="37"/>
      <c r="I76" s="130"/>
      <c r="J76" s="37"/>
      <c r="K76" s="37"/>
      <c r="L76" s="41"/>
    </row>
    <row r="77" s="1" customFormat="1" ht="6.96" customHeight="1">
      <c r="B77" s="55"/>
      <c r="C77" s="56"/>
      <c r="D77" s="56"/>
      <c r="E77" s="56"/>
      <c r="F77" s="56"/>
      <c r="G77" s="56"/>
      <c r="H77" s="56"/>
      <c r="I77" s="154"/>
      <c r="J77" s="56"/>
      <c r="K77" s="56"/>
      <c r="L77" s="41"/>
    </row>
    <row r="81" s="1" customFormat="1" ht="6.96" customHeight="1">
      <c r="B81" s="57"/>
      <c r="C81" s="58"/>
      <c r="D81" s="58"/>
      <c r="E81" s="58"/>
      <c r="F81" s="58"/>
      <c r="G81" s="58"/>
      <c r="H81" s="58"/>
      <c r="I81" s="157"/>
      <c r="J81" s="58"/>
      <c r="K81" s="58"/>
      <c r="L81" s="41"/>
    </row>
    <row r="82" s="1" customFormat="1" ht="24.96" customHeight="1">
      <c r="B82" s="36"/>
      <c r="C82" s="21" t="s">
        <v>114</v>
      </c>
      <c r="D82" s="37"/>
      <c r="E82" s="37"/>
      <c r="F82" s="37"/>
      <c r="G82" s="37"/>
      <c r="H82" s="37"/>
      <c r="I82" s="130"/>
      <c r="J82" s="37"/>
      <c r="K82" s="37"/>
      <c r="L82" s="41"/>
    </row>
    <row r="83" s="1" customFormat="1" ht="6.96" customHeight="1">
      <c r="B83" s="36"/>
      <c r="C83" s="37"/>
      <c r="D83" s="37"/>
      <c r="E83" s="37"/>
      <c r="F83" s="37"/>
      <c r="G83" s="37"/>
      <c r="H83" s="37"/>
      <c r="I83" s="130"/>
      <c r="J83" s="37"/>
      <c r="K83" s="37"/>
      <c r="L83" s="41"/>
    </row>
    <row r="84" s="1" customFormat="1" ht="12" customHeight="1">
      <c r="B84" s="36"/>
      <c r="C84" s="30" t="s">
        <v>16</v>
      </c>
      <c r="D84" s="37"/>
      <c r="E84" s="37"/>
      <c r="F84" s="37"/>
      <c r="G84" s="37"/>
      <c r="H84" s="37"/>
      <c r="I84" s="130"/>
      <c r="J84" s="37"/>
      <c r="K84" s="37"/>
      <c r="L84" s="41"/>
    </row>
    <row r="85" s="1" customFormat="1" ht="16.5" customHeight="1">
      <c r="B85" s="36"/>
      <c r="C85" s="37"/>
      <c r="D85" s="37"/>
      <c r="E85" s="158" t="str">
        <f>E7</f>
        <v>Rekonstrukce čerpací stanice u Rybníka, Kolín - Štítary</v>
      </c>
      <c r="F85" s="30"/>
      <c r="G85" s="30"/>
      <c r="H85" s="30"/>
      <c r="I85" s="130"/>
      <c r="J85" s="37"/>
      <c r="K85" s="37"/>
      <c r="L85" s="41"/>
    </row>
    <row r="86" s="1" customFormat="1" ht="12" customHeight="1">
      <c r="B86" s="36"/>
      <c r="C86" s="30" t="s">
        <v>91</v>
      </c>
      <c r="D86" s="37"/>
      <c r="E86" s="37"/>
      <c r="F86" s="37"/>
      <c r="G86" s="37"/>
      <c r="H86" s="37"/>
      <c r="I86" s="130"/>
      <c r="J86" s="37"/>
      <c r="K86" s="37"/>
      <c r="L86" s="41"/>
    </row>
    <row r="87" s="1" customFormat="1" ht="16.5" customHeight="1">
      <c r="B87" s="36"/>
      <c r="C87" s="37"/>
      <c r="D87" s="37"/>
      <c r="E87" s="62" t="str">
        <f>E9</f>
        <v>KolCSURybnika - Rekonstrukce čerpací stanice u Rybníka, Kolín - Štítary</v>
      </c>
      <c r="F87" s="37"/>
      <c r="G87" s="37"/>
      <c r="H87" s="37"/>
      <c r="I87" s="130"/>
      <c r="J87" s="37"/>
      <c r="K87" s="37"/>
      <c r="L87" s="41"/>
    </row>
    <row r="88" s="1" customFormat="1" ht="6.96" customHeight="1">
      <c r="B88" s="36"/>
      <c r="C88" s="37"/>
      <c r="D88" s="37"/>
      <c r="E88" s="37"/>
      <c r="F88" s="37"/>
      <c r="G88" s="37"/>
      <c r="H88" s="37"/>
      <c r="I88" s="130"/>
      <c r="J88" s="37"/>
      <c r="K88" s="37"/>
      <c r="L88" s="41"/>
    </row>
    <row r="89" s="1" customFormat="1" ht="12" customHeight="1">
      <c r="B89" s="36"/>
      <c r="C89" s="30" t="s">
        <v>21</v>
      </c>
      <c r="D89" s="37"/>
      <c r="E89" s="37"/>
      <c r="F89" s="25" t="str">
        <f>F12</f>
        <v>Kolín</v>
      </c>
      <c r="G89" s="37"/>
      <c r="H89" s="37"/>
      <c r="I89" s="132" t="s">
        <v>23</v>
      </c>
      <c r="J89" s="65" t="str">
        <f>IF(J12="","",J12)</f>
        <v>15. 6. 2019</v>
      </c>
      <c r="K89" s="37"/>
      <c r="L89" s="41"/>
    </row>
    <row r="90" s="1" customFormat="1" ht="6.96" customHeight="1">
      <c r="B90" s="36"/>
      <c r="C90" s="37"/>
      <c r="D90" s="37"/>
      <c r="E90" s="37"/>
      <c r="F90" s="37"/>
      <c r="G90" s="37"/>
      <c r="H90" s="37"/>
      <c r="I90" s="130"/>
      <c r="J90" s="37"/>
      <c r="K90" s="37"/>
      <c r="L90" s="41"/>
    </row>
    <row r="91" s="1" customFormat="1" ht="13.65" customHeight="1">
      <c r="B91" s="36"/>
      <c r="C91" s="30" t="s">
        <v>25</v>
      </c>
      <c r="D91" s="37"/>
      <c r="E91" s="37"/>
      <c r="F91" s="25" t="str">
        <f>E15</f>
        <v>Město Kolín</v>
      </c>
      <c r="G91" s="37"/>
      <c r="H91" s="37"/>
      <c r="I91" s="132" t="s">
        <v>31</v>
      </c>
      <c r="J91" s="34" t="str">
        <f>E21</f>
        <v>Vodos s.r.o.</v>
      </c>
      <c r="K91" s="37"/>
      <c r="L91" s="41"/>
    </row>
    <row r="92" s="1" customFormat="1" ht="13.65" customHeight="1">
      <c r="B92" s="36"/>
      <c r="C92" s="30" t="s">
        <v>29</v>
      </c>
      <c r="D92" s="37"/>
      <c r="E92" s="37"/>
      <c r="F92" s="25" t="str">
        <f>IF(E18="","",E18)</f>
        <v>Vyplň údaj</v>
      </c>
      <c r="G92" s="37"/>
      <c r="H92" s="37"/>
      <c r="I92" s="132" t="s">
        <v>34</v>
      </c>
      <c r="J92" s="34" t="str">
        <f>E24</f>
        <v>Roman Pešek, DiS.</v>
      </c>
      <c r="K92" s="37"/>
      <c r="L92" s="41"/>
    </row>
    <row r="93" s="1" customFormat="1" ht="10.32" customHeight="1">
      <c r="B93" s="36"/>
      <c r="C93" s="37"/>
      <c r="D93" s="37"/>
      <c r="E93" s="37"/>
      <c r="F93" s="37"/>
      <c r="G93" s="37"/>
      <c r="H93" s="37"/>
      <c r="I93" s="130"/>
      <c r="J93" s="37"/>
      <c r="K93" s="37"/>
      <c r="L93" s="41"/>
    </row>
    <row r="94" s="9" customFormat="1" ht="29.28" customHeight="1">
      <c r="B94" s="178"/>
      <c r="C94" s="179" t="s">
        <v>115</v>
      </c>
      <c r="D94" s="180" t="s">
        <v>57</v>
      </c>
      <c r="E94" s="180" t="s">
        <v>53</v>
      </c>
      <c r="F94" s="180" t="s">
        <v>54</v>
      </c>
      <c r="G94" s="180" t="s">
        <v>116</v>
      </c>
      <c r="H94" s="180" t="s">
        <v>117</v>
      </c>
      <c r="I94" s="181" t="s">
        <v>118</v>
      </c>
      <c r="J94" s="182" t="s">
        <v>95</v>
      </c>
      <c r="K94" s="183" t="s">
        <v>119</v>
      </c>
      <c r="L94" s="184"/>
      <c r="M94" s="86" t="s">
        <v>1</v>
      </c>
      <c r="N94" s="87" t="s">
        <v>42</v>
      </c>
      <c r="O94" s="87" t="s">
        <v>120</v>
      </c>
      <c r="P94" s="87" t="s">
        <v>121</v>
      </c>
      <c r="Q94" s="87" t="s">
        <v>122</v>
      </c>
      <c r="R94" s="87" t="s">
        <v>123</v>
      </c>
      <c r="S94" s="87" t="s">
        <v>124</v>
      </c>
      <c r="T94" s="88" t="s">
        <v>125</v>
      </c>
    </row>
    <row r="95" s="1" customFormat="1" ht="22.8" customHeight="1">
      <c r="B95" s="36"/>
      <c r="C95" s="93" t="s">
        <v>126</v>
      </c>
      <c r="D95" s="37"/>
      <c r="E95" s="37"/>
      <c r="F95" s="37"/>
      <c r="G95" s="37"/>
      <c r="H95" s="37"/>
      <c r="I95" s="130"/>
      <c r="J95" s="185">
        <f>BK95</f>
        <v>0</v>
      </c>
      <c r="K95" s="37"/>
      <c r="L95" s="41"/>
      <c r="M95" s="89"/>
      <c r="N95" s="90"/>
      <c r="O95" s="90"/>
      <c r="P95" s="186">
        <f>P96+P791</f>
        <v>0</v>
      </c>
      <c r="Q95" s="90"/>
      <c r="R95" s="186">
        <f>R96+R791</f>
        <v>197.58102396000001</v>
      </c>
      <c r="S95" s="90"/>
      <c r="T95" s="187">
        <f>T96+T791</f>
        <v>75.897608999999989</v>
      </c>
      <c r="AT95" s="15" t="s">
        <v>71</v>
      </c>
      <c r="AU95" s="15" t="s">
        <v>97</v>
      </c>
      <c r="BK95" s="188">
        <f>BK96+BK791</f>
        <v>0</v>
      </c>
    </row>
    <row r="96" s="10" customFormat="1" ht="25.92" customHeight="1">
      <c r="B96" s="189"/>
      <c r="C96" s="190"/>
      <c r="D96" s="191" t="s">
        <v>71</v>
      </c>
      <c r="E96" s="192" t="s">
        <v>127</v>
      </c>
      <c r="F96" s="192" t="s">
        <v>128</v>
      </c>
      <c r="G96" s="190"/>
      <c r="H96" s="190"/>
      <c r="I96" s="193"/>
      <c r="J96" s="194">
        <f>BK96</f>
        <v>0</v>
      </c>
      <c r="K96" s="190"/>
      <c r="L96" s="195"/>
      <c r="M96" s="196"/>
      <c r="N96" s="197"/>
      <c r="O96" s="197"/>
      <c r="P96" s="198">
        <f>P97+P375+P390+P471+P494+P576+P580+P761+P779+P786</f>
        <v>0</v>
      </c>
      <c r="Q96" s="197"/>
      <c r="R96" s="198">
        <f>R97+R375+R390+R471+R494+R576+R580+R761+R779+R786</f>
        <v>197.38052396000001</v>
      </c>
      <c r="S96" s="197"/>
      <c r="T96" s="199">
        <f>T97+T375+T390+T471+T494+T576+T580+T761+T779+T786</f>
        <v>75.897608999999989</v>
      </c>
      <c r="AR96" s="200" t="s">
        <v>78</v>
      </c>
      <c r="AT96" s="201" t="s">
        <v>71</v>
      </c>
      <c r="AU96" s="201" t="s">
        <v>72</v>
      </c>
      <c r="AY96" s="200" t="s">
        <v>129</v>
      </c>
      <c r="BK96" s="202">
        <f>BK97+BK375+BK390+BK471+BK494+BK576+BK580+BK761+BK779+BK786</f>
        <v>0</v>
      </c>
    </row>
    <row r="97" s="10" customFormat="1" ht="22.8" customHeight="1">
      <c r="B97" s="189"/>
      <c r="C97" s="190"/>
      <c r="D97" s="191" t="s">
        <v>71</v>
      </c>
      <c r="E97" s="203" t="s">
        <v>78</v>
      </c>
      <c r="F97" s="203" t="s">
        <v>130</v>
      </c>
      <c r="G97" s="190"/>
      <c r="H97" s="190"/>
      <c r="I97" s="193"/>
      <c r="J97" s="204">
        <f>BK97</f>
        <v>0</v>
      </c>
      <c r="K97" s="190"/>
      <c r="L97" s="195"/>
      <c r="M97" s="196"/>
      <c r="N97" s="197"/>
      <c r="O97" s="197"/>
      <c r="P97" s="198">
        <f>SUM(P98:P374)</f>
        <v>0</v>
      </c>
      <c r="Q97" s="197"/>
      <c r="R97" s="198">
        <f>SUM(R98:R374)</f>
        <v>98.611464279999993</v>
      </c>
      <c r="S97" s="197"/>
      <c r="T97" s="199">
        <f>SUM(T98:T374)</f>
        <v>75.897608999999989</v>
      </c>
      <c r="AR97" s="200" t="s">
        <v>78</v>
      </c>
      <c r="AT97" s="201" t="s">
        <v>71</v>
      </c>
      <c r="AU97" s="201" t="s">
        <v>78</v>
      </c>
      <c r="AY97" s="200" t="s">
        <v>129</v>
      </c>
      <c r="BK97" s="202">
        <f>SUM(BK98:BK374)</f>
        <v>0</v>
      </c>
    </row>
    <row r="98" s="1" customFormat="1" ht="33.75" customHeight="1">
      <c r="B98" s="36"/>
      <c r="C98" s="205" t="s">
        <v>78</v>
      </c>
      <c r="D98" s="205" t="s">
        <v>131</v>
      </c>
      <c r="E98" s="206" t="s">
        <v>132</v>
      </c>
      <c r="F98" s="207" t="s">
        <v>133</v>
      </c>
      <c r="G98" s="208" t="s">
        <v>134</v>
      </c>
      <c r="H98" s="209">
        <v>67.938999999999993</v>
      </c>
      <c r="I98" s="210"/>
      <c r="J98" s="211">
        <f>ROUND(I98*H98,2)</f>
        <v>0</v>
      </c>
      <c r="K98" s="207" t="s">
        <v>135</v>
      </c>
      <c r="L98" s="41"/>
      <c r="M98" s="212" t="s">
        <v>1</v>
      </c>
      <c r="N98" s="213" t="s">
        <v>43</v>
      </c>
      <c r="O98" s="77"/>
      <c r="P98" s="214">
        <f>O98*H98</f>
        <v>0</v>
      </c>
      <c r="Q98" s="214">
        <v>0</v>
      </c>
      <c r="R98" s="214">
        <f>Q98*H98</f>
        <v>0</v>
      </c>
      <c r="S98" s="214">
        <v>0.75</v>
      </c>
      <c r="T98" s="215">
        <f>S98*H98</f>
        <v>50.954249999999995</v>
      </c>
      <c r="AR98" s="15" t="s">
        <v>136</v>
      </c>
      <c r="AT98" s="15" t="s">
        <v>131</v>
      </c>
      <c r="AU98" s="15" t="s">
        <v>80</v>
      </c>
      <c r="AY98" s="15" t="s">
        <v>129</v>
      </c>
      <c r="BE98" s="216">
        <f>IF(N98="základní",J98,0)</f>
        <v>0</v>
      </c>
      <c r="BF98" s="216">
        <f>IF(N98="snížená",J98,0)</f>
        <v>0</v>
      </c>
      <c r="BG98" s="216">
        <f>IF(N98="zákl. přenesená",J98,0)</f>
        <v>0</v>
      </c>
      <c r="BH98" s="216">
        <f>IF(N98="sníž. přenesená",J98,0)</f>
        <v>0</v>
      </c>
      <c r="BI98" s="216">
        <f>IF(N98="nulová",J98,0)</f>
        <v>0</v>
      </c>
      <c r="BJ98" s="15" t="s">
        <v>78</v>
      </c>
      <c r="BK98" s="216">
        <f>ROUND(I98*H98,2)</f>
        <v>0</v>
      </c>
      <c r="BL98" s="15" t="s">
        <v>136</v>
      </c>
      <c r="BM98" s="15" t="s">
        <v>137</v>
      </c>
    </row>
    <row r="99" s="1" customFormat="1">
      <c r="B99" s="36"/>
      <c r="C99" s="37"/>
      <c r="D99" s="217" t="s">
        <v>138</v>
      </c>
      <c r="E99" s="37"/>
      <c r="F99" s="218" t="s">
        <v>139</v>
      </c>
      <c r="G99" s="37"/>
      <c r="H99" s="37"/>
      <c r="I99" s="130"/>
      <c r="J99" s="37"/>
      <c r="K99" s="37"/>
      <c r="L99" s="41"/>
      <c r="M99" s="219"/>
      <c r="N99" s="77"/>
      <c r="O99" s="77"/>
      <c r="P99" s="77"/>
      <c r="Q99" s="77"/>
      <c r="R99" s="77"/>
      <c r="S99" s="77"/>
      <c r="T99" s="78"/>
      <c r="AT99" s="15" t="s">
        <v>138</v>
      </c>
      <c r="AU99" s="15" t="s">
        <v>80</v>
      </c>
    </row>
    <row r="100" s="11" customFormat="1">
      <c r="B100" s="220"/>
      <c r="C100" s="221"/>
      <c r="D100" s="217" t="s">
        <v>140</v>
      </c>
      <c r="E100" s="222" t="s">
        <v>1</v>
      </c>
      <c r="F100" s="223" t="s">
        <v>141</v>
      </c>
      <c r="G100" s="221"/>
      <c r="H100" s="222" t="s">
        <v>1</v>
      </c>
      <c r="I100" s="224"/>
      <c r="J100" s="221"/>
      <c r="K100" s="221"/>
      <c r="L100" s="225"/>
      <c r="M100" s="226"/>
      <c r="N100" s="227"/>
      <c r="O100" s="227"/>
      <c r="P100" s="227"/>
      <c r="Q100" s="227"/>
      <c r="R100" s="227"/>
      <c r="S100" s="227"/>
      <c r="T100" s="228"/>
      <c r="AT100" s="229" t="s">
        <v>140</v>
      </c>
      <c r="AU100" s="229" t="s">
        <v>80</v>
      </c>
      <c r="AV100" s="11" t="s">
        <v>78</v>
      </c>
      <c r="AW100" s="11" t="s">
        <v>33</v>
      </c>
      <c r="AX100" s="11" t="s">
        <v>72</v>
      </c>
      <c r="AY100" s="229" t="s">
        <v>129</v>
      </c>
    </row>
    <row r="101" s="11" customFormat="1">
      <c r="B101" s="220"/>
      <c r="C101" s="221"/>
      <c r="D101" s="217" t="s">
        <v>140</v>
      </c>
      <c r="E101" s="222" t="s">
        <v>1</v>
      </c>
      <c r="F101" s="223" t="s">
        <v>142</v>
      </c>
      <c r="G101" s="221"/>
      <c r="H101" s="222" t="s">
        <v>1</v>
      </c>
      <c r="I101" s="224"/>
      <c r="J101" s="221"/>
      <c r="K101" s="221"/>
      <c r="L101" s="225"/>
      <c r="M101" s="226"/>
      <c r="N101" s="227"/>
      <c r="O101" s="227"/>
      <c r="P101" s="227"/>
      <c r="Q101" s="227"/>
      <c r="R101" s="227"/>
      <c r="S101" s="227"/>
      <c r="T101" s="228"/>
      <c r="AT101" s="229" t="s">
        <v>140</v>
      </c>
      <c r="AU101" s="229" t="s">
        <v>80</v>
      </c>
      <c r="AV101" s="11" t="s">
        <v>78</v>
      </c>
      <c r="AW101" s="11" t="s">
        <v>33</v>
      </c>
      <c r="AX101" s="11" t="s">
        <v>72</v>
      </c>
      <c r="AY101" s="229" t="s">
        <v>129</v>
      </c>
    </row>
    <row r="102" s="12" customFormat="1">
      <c r="B102" s="230"/>
      <c r="C102" s="231"/>
      <c r="D102" s="217" t="s">
        <v>140</v>
      </c>
      <c r="E102" s="232" t="s">
        <v>1</v>
      </c>
      <c r="F102" s="233" t="s">
        <v>143</v>
      </c>
      <c r="G102" s="231"/>
      <c r="H102" s="234">
        <v>5.46</v>
      </c>
      <c r="I102" s="235"/>
      <c r="J102" s="231"/>
      <c r="K102" s="231"/>
      <c r="L102" s="236"/>
      <c r="M102" s="237"/>
      <c r="N102" s="238"/>
      <c r="O102" s="238"/>
      <c r="P102" s="238"/>
      <c r="Q102" s="238"/>
      <c r="R102" s="238"/>
      <c r="S102" s="238"/>
      <c r="T102" s="239"/>
      <c r="AT102" s="240" t="s">
        <v>140</v>
      </c>
      <c r="AU102" s="240" t="s">
        <v>80</v>
      </c>
      <c r="AV102" s="12" t="s">
        <v>80</v>
      </c>
      <c r="AW102" s="12" t="s">
        <v>33</v>
      </c>
      <c r="AX102" s="12" t="s">
        <v>72</v>
      </c>
      <c r="AY102" s="240" t="s">
        <v>129</v>
      </c>
    </row>
    <row r="103" s="11" customFormat="1">
      <c r="B103" s="220"/>
      <c r="C103" s="221"/>
      <c r="D103" s="217" t="s">
        <v>140</v>
      </c>
      <c r="E103" s="222" t="s">
        <v>1</v>
      </c>
      <c r="F103" s="223" t="s">
        <v>144</v>
      </c>
      <c r="G103" s="221"/>
      <c r="H103" s="222" t="s">
        <v>1</v>
      </c>
      <c r="I103" s="224"/>
      <c r="J103" s="221"/>
      <c r="K103" s="221"/>
      <c r="L103" s="225"/>
      <c r="M103" s="226"/>
      <c r="N103" s="227"/>
      <c r="O103" s="227"/>
      <c r="P103" s="227"/>
      <c r="Q103" s="227"/>
      <c r="R103" s="227"/>
      <c r="S103" s="227"/>
      <c r="T103" s="228"/>
      <c r="AT103" s="229" t="s">
        <v>140</v>
      </c>
      <c r="AU103" s="229" t="s">
        <v>80</v>
      </c>
      <c r="AV103" s="11" t="s">
        <v>78</v>
      </c>
      <c r="AW103" s="11" t="s">
        <v>33</v>
      </c>
      <c r="AX103" s="11" t="s">
        <v>72</v>
      </c>
      <c r="AY103" s="229" t="s">
        <v>129</v>
      </c>
    </row>
    <row r="104" s="12" customFormat="1">
      <c r="B104" s="230"/>
      <c r="C104" s="231"/>
      <c r="D104" s="217" t="s">
        <v>140</v>
      </c>
      <c r="E104" s="232" t="s">
        <v>1</v>
      </c>
      <c r="F104" s="233" t="s">
        <v>145</v>
      </c>
      <c r="G104" s="231"/>
      <c r="H104" s="234">
        <v>13.1</v>
      </c>
      <c r="I104" s="235"/>
      <c r="J104" s="231"/>
      <c r="K104" s="231"/>
      <c r="L104" s="236"/>
      <c r="M104" s="237"/>
      <c r="N104" s="238"/>
      <c r="O104" s="238"/>
      <c r="P104" s="238"/>
      <c r="Q104" s="238"/>
      <c r="R104" s="238"/>
      <c r="S104" s="238"/>
      <c r="T104" s="239"/>
      <c r="AT104" s="240" t="s">
        <v>140</v>
      </c>
      <c r="AU104" s="240" t="s">
        <v>80</v>
      </c>
      <c r="AV104" s="12" t="s">
        <v>80</v>
      </c>
      <c r="AW104" s="12" t="s">
        <v>33</v>
      </c>
      <c r="AX104" s="12" t="s">
        <v>72</v>
      </c>
      <c r="AY104" s="240" t="s">
        <v>129</v>
      </c>
    </row>
    <row r="105" s="11" customFormat="1">
      <c r="B105" s="220"/>
      <c r="C105" s="221"/>
      <c r="D105" s="217" t="s">
        <v>140</v>
      </c>
      <c r="E105" s="222" t="s">
        <v>1</v>
      </c>
      <c r="F105" s="223" t="s">
        <v>146</v>
      </c>
      <c r="G105" s="221"/>
      <c r="H105" s="222" t="s">
        <v>1</v>
      </c>
      <c r="I105" s="224"/>
      <c r="J105" s="221"/>
      <c r="K105" s="221"/>
      <c r="L105" s="225"/>
      <c r="M105" s="226"/>
      <c r="N105" s="227"/>
      <c r="O105" s="227"/>
      <c r="P105" s="227"/>
      <c r="Q105" s="227"/>
      <c r="R105" s="227"/>
      <c r="S105" s="227"/>
      <c r="T105" s="228"/>
      <c r="AT105" s="229" t="s">
        <v>140</v>
      </c>
      <c r="AU105" s="229" t="s">
        <v>80</v>
      </c>
      <c r="AV105" s="11" t="s">
        <v>78</v>
      </c>
      <c r="AW105" s="11" t="s">
        <v>33</v>
      </c>
      <c r="AX105" s="11" t="s">
        <v>72</v>
      </c>
      <c r="AY105" s="229" t="s">
        <v>129</v>
      </c>
    </row>
    <row r="106" s="12" customFormat="1">
      <c r="B106" s="230"/>
      <c r="C106" s="231"/>
      <c r="D106" s="217" t="s">
        <v>140</v>
      </c>
      <c r="E106" s="232" t="s">
        <v>1</v>
      </c>
      <c r="F106" s="233" t="s">
        <v>147</v>
      </c>
      <c r="G106" s="231"/>
      <c r="H106" s="234">
        <v>22</v>
      </c>
      <c r="I106" s="235"/>
      <c r="J106" s="231"/>
      <c r="K106" s="231"/>
      <c r="L106" s="236"/>
      <c r="M106" s="237"/>
      <c r="N106" s="238"/>
      <c r="O106" s="238"/>
      <c r="P106" s="238"/>
      <c r="Q106" s="238"/>
      <c r="R106" s="238"/>
      <c r="S106" s="238"/>
      <c r="T106" s="239"/>
      <c r="AT106" s="240" t="s">
        <v>140</v>
      </c>
      <c r="AU106" s="240" t="s">
        <v>80</v>
      </c>
      <c r="AV106" s="12" t="s">
        <v>80</v>
      </c>
      <c r="AW106" s="12" t="s">
        <v>33</v>
      </c>
      <c r="AX106" s="12" t="s">
        <v>72</v>
      </c>
      <c r="AY106" s="240" t="s">
        <v>129</v>
      </c>
    </row>
    <row r="107" s="11" customFormat="1">
      <c r="B107" s="220"/>
      <c r="C107" s="221"/>
      <c r="D107" s="217" t="s">
        <v>140</v>
      </c>
      <c r="E107" s="222" t="s">
        <v>1</v>
      </c>
      <c r="F107" s="223" t="s">
        <v>148</v>
      </c>
      <c r="G107" s="221"/>
      <c r="H107" s="222" t="s">
        <v>1</v>
      </c>
      <c r="I107" s="224"/>
      <c r="J107" s="221"/>
      <c r="K107" s="221"/>
      <c r="L107" s="225"/>
      <c r="M107" s="226"/>
      <c r="N107" s="227"/>
      <c r="O107" s="227"/>
      <c r="P107" s="227"/>
      <c r="Q107" s="227"/>
      <c r="R107" s="227"/>
      <c r="S107" s="227"/>
      <c r="T107" s="228"/>
      <c r="AT107" s="229" t="s">
        <v>140</v>
      </c>
      <c r="AU107" s="229" t="s">
        <v>80</v>
      </c>
      <c r="AV107" s="11" t="s">
        <v>78</v>
      </c>
      <c r="AW107" s="11" t="s">
        <v>33</v>
      </c>
      <c r="AX107" s="11" t="s">
        <v>72</v>
      </c>
      <c r="AY107" s="229" t="s">
        <v>129</v>
      </c>
    </row>
    <row r="108" s="12" customFormat="1">
      <c r="B108" s="230"/>
      <c r="C108" s="231"/>
      <c r="D108" s="217" t="s">
        <v>140</v>
      </c>
      <c r="E108" s="232" t="s">
        <v>1</v>
      </c>
      <c r="F108" s="233" t="s">
        <v>149</v>
      </c>
      <c r="G108" s="231"/>
      <c r="H108" s="234">
        <v>9.5700000000000003</v>
      </c>
      <c r="I108" s="235"/>
      <c r="J108" s="231"/>
      <c r="K108" s="231"/>
      <c r="L108" s="236"/>
      <c r="M108" s="237"/>
      <c r="N108" s="238"/>
      <c r="O108" s="238"/>
      <c r="P108" s="238"/>
      <c r="Q108" s="238"/>
      <c r="R108" s="238"/>
      <c r="S108" s="238"/>
      <c r="T108" s="239"/>
      <c r="AT108" s="240" t="s">
        <v>140</v>
      </c>
      <c r="AU108" s="240" t="s">
        <v>80</v>
      </c>
      <c r="AV108" s="12" t="s">
        <v>80</v>
      </c>
      <c r="AW108" s="12" t="s">
        <v>33</v>
      </c>
      <c r="AX108" s="12" t="s">
        <v>72</v>
      </c>
      <c r="AY108" s="240" t="s">
        <v>129</v>
      </c>
    </row>
    <row r="109" s="11" customFormat="1">
      <c r="B109" s="220"/>
      <c r="C109" s="221"/>
      <c r="D109" s="217" t="s">
        <v>140</v>
      </c>
      <c r="E109" s="222" t="s">
        <v>1</v>
      </c>
      <c r="F109" s="223" t="s">
        <v>150</v>
      </c>
      <c r="G109" s="221"/>
      <c r="H109" s="222" t="s">
        <v>1</v>
      </c>
      <c r="I109" s="224"/>
      <c r="J109" s="221"/>
      <c r="K109" s="221"/>
      <c r="L109" s="225"/>
      <c r="M109" s="226"/>
      <c r="N109" s="227"/>
      <c r="O109" s="227"/>
      <c r="P109" s="227"/>
      <c r="Q109" s="227"/>
      <c r="R109" s="227"/>
      <c r="S109" s="227"/>
      <c r="T109" s="228"/>
      <c r="AT109" s="229" t="s">
        <v>140</v>
      </c>
      <c r="AU109" s="229" t="s">
        <v>80</v>
      </c>
      <c r="AV109" s="11" t="s">
        <v>78</v>
      </c>
      <c r="AW109" s="11" t="s">
        <v>33</v>
      </c>
      <c r="AX109" s="11" t="s">
        <v>72</v>
      </c>
      <c r="AY109" s="229" t="s">
        <v>129</v>
      </c>
    </row>
    <row r="110" s="12" customFormat="1">
      <c r="B110" s="230"/>
      <c r="C110" s="231"/>
      <c r="D110" s="217" t="s">
        <v>140</v>
      </c>
      <c r="E110" s="232" t="s">
        <v>1</v>
      </c>
      <c r="F110" s="233" t="s">
        <v>151</v>
      </c>
      <c r="G110" s="231"/>
      <c r="H110" s="234">
        <v>4</v>
      </c>
      <c r="I110" s="235"/>
      <c r="J110" s="231"/>
      <c r="K110" s="231"/>
      <c r="L110" s="236"/>
      <c r="M110" s="237"/>
      <c r="N110" s="238"/>
      <c r="O110" s="238"/>
      <c r="P110" s="238"/>
      <c r="Q110" s="238"/>
      <c r="R110" s="238"/>
      <c r="S110" s="238"/>
      <c r="T110" s="239"/>
      <c r="AT110" s="240" t="s">
        <v>140</v>
      </c>
      <c r="AU110" s="240" t="s">
        <v>80</v>
      </c>
      <c r="AV110" s="12" t="s">
        <v>80</v>
      </c>
      <c r="AW110" s="12" t="s">
        <v>33</v>
      </c>
      <c r="AX110" s="12" t="s">
        <v>72</v>
      </c>
      <c r="AY110" s="240" t="s">
        <v>129</v>
      </c>
    </row>
    <row r="111" s="11" customFormat="1">
      <c r="B111" s="220"/>
      <c r="C111" s="221"/>
      <c r="D111" s="217" t="s">
        <v>140</v>
      </c>
      <c r="E111" s="222" t="s">
        <v>1</v>
      </c>
      <c r="F111" s="223" t="s">
        <v>152</v>
      </c>
      <c r="G111" s="221"/>
      <c r="H111" s="222" t="s">
        <v>1</v>
      </c>
      <c r="I111" s="224"/>
      <c r="J111" s="221"/>
      <c r="K111" s="221"/>
      <c r="L111" s="225"/>
      <c r="M111" s="226"/>
      <c r="N111" s="227"/>
      <c r="O111" s="227"/>
      <c r="P111" s="227"/>
      <c r="Q111" s="227"/>
      <c r="R111" s="227"/>
      <c r="S111" s="227"/>
      <c r="T111" s="228"/>
      <c r="AT111" s="229" t="s">
        <v>140</v>
      </c>
      <c r="AU111" s="229" t="s">
        <v>80</v>
      </c>
      <c r="AV111" s="11" t="s">
        <v>78</v>
      </c>
      <c r="AW111" s="11" t="s">
        <v>33</v>
      </c>
      <c r="AX111" s="11" t="s">
        <v>72</v>
      </c>
      <c r="AY111" s="229" t="s">
        <v>129</v>
      </c>
    </row>
    <row r="112" s="12" customFormat="1">
      <c r="B112" s="230"/>
      <c r="C112" s="231"/>
      <c r="D112" s="217" t="s">
        <v>140</v>
      </c>
      <c r="E112" s="232" t="s">
        <v>1</v>
      </c>
      <c r="F112" s="233" t="s">
        <v>153</v>
      </c>
      <c r="G112" s="231"/>
      <c r="H112" s="234">
        <v>11.699999999999999</v>
      </c>
      <c r="I112" s="235"/>
      <c r="J112" s="231"/>
      <c r="K112" s="231"/>
      <c r="L112" s="236"/>
      <c r="M112" s="237"/>
      <c r="N112" s="238"/>
      <c r="O112" s="238"/>
      <c r="P112" s="238"/>
      <c r="Q112" s="238"/>
      <c r="R112" s="238"/>
      <c r="S112" s="238"/>
      <c r="T112" s="239"/>
      <c r="AT112" s="240" t="s">
        <v>140</v>
      </c>
      <c r="AU112" s="240" t="s">
        <v>80</v>
      </c>
      <c r="AV112" s="12" t="s">
        <v>80</v>
      </c>
      <c r="AW112" s="12" t="s">
        <v>33</v>
      </c>
      <c r="AX112" s="12" t="s">
        <v>72</v>
      </c>
      <c r="AY112" s="240" t="s">
        <v>129</v>
      </c>
    </row>
    <row r="113" s="11" customFormat="1">
      <c r="B113" s="220"/>
      <c r="C113" s="221"/>
      <c r="D113" s="217" t="s">
        <v>140</v>
      </c>
      <c r="E113" s="222" t="s">
        <v>1</v>
      </c>
      <c r="F113" s="223" t="s">
        <v>154</v>
      </c>
      <c r="G113" s="221"/>
      <c r="H113" s="222" t="s">
        <v>1</v>
      </c>
      <c r="I113" s="224"/>
      <c r="J113" s="221"/>
      <c r="K113" s="221"/>
      <c r="L113" s="225"/>
      <c r="M113" s="226"/>
      <c r="N113" s="227"/>
      <c r="O113" s="227"/>
      <c r="P113" s="227"/>
      <c r="Q113" s="227"/>
      <c r="R113" s="227"/>
      <c r="S113" s="227"/>
      <c r="T113" s="228"/>
      <c r="AT113" s="229" t="s">
        <v>140</v>
      </c>
      <c r="AU113" s="229" t="s">
        <v>80</v>
      </c>
      <c r="AV113" s="11" t="s">
        <v>78</v>
      </c>
      <c r="AW113" s="11" t="s">
        <v>33</v>
      </c>
      <c r="AX113" s="11" t="s">
        <v>72</v>
      </c>
      <c r="AY113" s="229" t="s">
        <v>129</v>
      </c>
    </row>
    <row r="114" s="12" customFormat="1">
      <c r="B114" s="230"/>
      <c r="C114" s="231"/>
      <c r="D114" s="217" t="s">
        <v>140</v>
      </c>
      <c r="E114" s="232" t="s">
        <v>1</v>
      </c>
      <c r="F114" s="233" t="s">
        <v>155</v>
      </c>
      <c r="G114" s="231"/>
      <c r="H114" s="234">
        <v>2.109</v>
      </c>
      <c r="I114" s="235"/>
      <c r="J114" s="231"/>
      <c r="K114" s="231"/>
      <c r="L114" s="236"/>
      <c r="M114" s="237"/>
      <c r="N114" s="238"/>
      <c r="O114" s="238"/>
      <c r="P114" s="238"/>
      <c r="Q114" s="238"/>
      <c r="R114" s="238"/>
      <c r="S114" s="238"/>
      <c r="T114" s="239"/>
      <c r="AT114" s="240" t="s">
        <v>140</v>
      </c>
      <c r="AU114" s="240" t="s">
        <v>80</v>
      </c>
      <c r="AV114" s="12" t="s">
        <v>80</v>
      </c>
      <c r="AW114" s="12" t="s">
        <v>33</v>
      </c>
      <c r="AX114" s="12" t="s">
        <v>72</v>
      </c>
      <c r="AY114" s="240" t="s">
        <v>129</v>
      </c>
    </row>
    <row r="115" s="13" customFormat="1">
      <c r="B115" s="241"/>
      <c r="C115" s="242"/>
      <c r="D115" s="217" t="s">
        <v>140</v>
      </c>
      <c r="E115" s="243" t="s">
        <v>1</v>
      </c>
      <c r="F115" s="244" t="s">
        <v>156</v>
      </c>
      <c r="G115" s="242"/>
      <c r="H115" s="245">
        <v>67.938999999999993</v>
      </c>
      <c r="I115" s="246"/>
      <c r="J115" s="242"/>
      <c r="K115" s="242"/>
      <c r="L115" s="247"/>
      <c r="M115" s="248"/>
      <c r="N115" s="249"/>
      <c r="O115" s="249"/>
      <c r="P115" s="249"/>
      <c r="Q115" s="249"/>
      <c r="R115" s="249"/>
      <c r="S115" s="249"/>
      <c r="T115" s="250"/>
      <c r="AT115" s="251" t="s">
        <v>140</v>
      </c>
      <c r="AU115" s="251" t="s">
        <v>80</v>
      </c>
      <c r="AV115" s="13" t="s">
        <v>136</v>
      </c>
      <c r="AW115" s="13" t="s">
        <v>33</v>
      </c>
      <c r="AX115" s="13" t="s">
        <v>78</v>
      </c>
      <c r="AY115" s="251" t="s">
        <v>129</v>
      </c>
    </row>
    <row r="116" s="1" customFormat="1" ht="22.5" customHeight="1">
      <c r="B116" s="36"/>
      <c r="C116" s="205" t="s">
        <v>80</v>
      </c>
      <c r="D116" s="205" t="s">
        <v>131</v>
      </c>
      <c r="E116" s="206" t="s">
        <v>157</v>
      </c>
      <c r="F116" s="207" t="s">
        <v>158</v>
      </c>
      <c r="G116" s="208" t="s">
        <v>134</v>
      </c>
      <c r="H116" s="209">
        <v>67.938999999999993</v>
      </c>
      <c r="I116" s="210"/>
      <c r="J116" s="211">
        <f>ROUND(I116*H116,2)</f>
        <v>0</v>
      </c>
      <c r="K116" s="207" t="s">
        <v>159</v>
      </c>
      <c r="L116" s="41"/>
      <c r="M116" s="212" t="s">
        <v>1</v>
      </c>
      <c r="N116" s="213" t="s">
        <v>43</v>
      </c>
      <c r="O116" s="77"/>
      <c r="P116" s="214">
        <f>O116*H116</f>
        <v>0</v>
      </c>
      <c r="Q116" s="214">
        <v>0</v>
      </c>
      <c r="R116" s="214">
        <f>Q116*H116</f>
        <v>0</v>
      </c>
      <c r="S116" s="214">
        <v>0.18099999999999999</v>
      </c>
      <c r="T116" s="215">
        <f>S116*H116</f>
        <v>12.296958999999998</v>
      </c>
      <c r="AR116" s="15" t="s">
        <v>136</v>
      </c>
      <c r="AT116" s="15" t="s">
        <v>131</v>
      </c>
      <c r="AU116" s="15" t="s">
        <v>80</v>
      </c>
      <c r="AY116" s="15" t="s">
        <v>129</v>
      </c>
      <c r="BE116" s="216">
        <f>IF(N116="základní",J116,0)</f>
        <v>0</v>
      </c>
      <c r="BF116" s="216">
        <f>IF(N116="snížená",J116,0)</f>
        <v>0</v>
      </c>
      <c r="BG116" s="216">
        <f>IF(N116="zákl. přenesená",J116,0)</f>
        <v>0</v>
      </c>
      <c r="BH116" s="216">
        <f>IF(N116="sníž. přenesená",J116,0)</f>
        <v>0</v>
      </c>
      <c r="BI116" s="216">
        <f>IF(N116="nulová",J116,0)</f>
        <v>0</v>
      </c>
      <c r="BJ116" s="15" t="s">
        <v>78</v>
      </c>
      <c r="BK116" s="216">
        <f>ROUND(I116*H116,2)</f>
        <v>0</v>
      </c>
      <c r="BL116" s="15" t="s">
        <v>136</v>
      </c>
      <c r="BM116" s="15" t="s">
        <v>160</v>
      </c>
    </row>
    <row r="117" s="11" customFormat="1">
      <c r="B117" s="220"/>
      <c r="C117" s="221"/>
      <c r="D117" s="217" t="s">
        <v>140</v>
      </c>
      <c r="E117" s="222" t="s">
        <v>1</v>
      </c>
      <c r="F117" s="223" t="s">
        <v>141</v>
      </c>
      <c r="G117" s="221"/>
      <c r="H117" s="222" t="s">
        <v>1</v>
      </c>
      <c r="I117" s="224"/>
      <c r="J117" s="221"/>
      <c r="K117" s="221"/>
      <c r="L117" s="225"/>
      <c r="M117" s="226"/>
      <c r="N117" s="227"/>
      <c r="O117" s="227"/>
      <c r="P117" s="227"/>
      <c r="Q117" s="227"/>
      <c r="R117" s="227"/>
      <c r="S117" s="227"/>
      <c r="T117" s="228"/>
      <c r="AT117" s="229" t="s">
        <v>140</v>
      </c>
      <c r="AU117" s="229" t="s">
        <v>80</v>
      </c>
      <c r="AV117" s="11" t="s">
        <v>78</v>
      </c>
      <c r="AW117" s="11" t="s">
        <v>33</v>
      </c>
      <c r="AX117" s="11" t="s">
        <v>72</v>
      </c>
      <c r="AY117" s="229" t="s">
        <v>129</v>
      </c>
    </row>
    <row r="118" s="11" customFormat="1">
      <c r="B118" s="220"/>
      <c r="C118" s="221"/>
      <c r="D118" s="217" t="s">
        <v>140</v>
      </c>
      <c r="E118" s="222" t="s">
        <v>1</v>
      </c>
      <c r="F118" s="223" t="s">
        <v>142</v>
      </c>
      <c r="G118" s="221"/>
      <c r="H118" s="222" t="s">
        <v>1</v>
      </c>
      <c r="I118" s="224"/>
      <c r="J118" s="221"/>
      <c r="K118" s="221"/>
      <c r="L118" s="225"/>
      <c r="M118" s="226"/>
      <c r="N118" s="227"/>
      <c r="O118" s="227"/>
      <c r="P118" s="227"/>
      <c r="Q118" s="227"/>
      <c r="R118" s="227"/>
      <c r="S118" s="227"/>
      <c r="T118" s="228"/>
      <c r="AT118" s="229" t="s">
        <v>140</v>
      </c>
      <c r="AU118" s="229" t="s">
        <v>80</v>
      </c>
      <c r="AV118" s="11" t="s">
        <v>78</v>
      </c>
      <c r="AW118" s="11" t="s">
        <v>33</v>
      </c>
      <c r="AX118" s="11" t="s">
        <v>72</v>
      </c>
      <c r="AY118" s="229" t="s">
        <v>129</v>
      </c>
    </row>
    <row r="119" s="12" customFormat="1">
      <c r="B119" s="230"/>
      <c r="C119" s="231"/>
      <c r="D119" s="217" t="s">
        <v>140</v>
      </c>
      <c r="E119" s="232" t="s">
        <v>1</v>
      </c>
      <c r="F119" s="233" t="s">
        <v>143</v>
      </c>
      <c r="G119" s="231"/>
      <c r="H119" s="234">
        <v>5.46</v>
      </c>
      <c r="I119" s="235"/>
      <c r="J119" s="231"/>
      <c r="K119" s="231"/>
      <c r="L119" s="236"/>
      <c r="M119" s="237"/>
      <c r="N119" s="238"/>
      <c r="O119" s="238"/>
      <c r="P119" s="238"/>
      <c r="Q119" s="238"/>
      <c r="R119" s="238"/>
      <c r="S119" s="238"/>
      <c r="T119" s="239"/>
      <c r="AT119" s="240" t="s">
        <v>140</v>
      </c>
      <c r="AU119" s="240" t="s">
        <v>80</v>
      </c>
      <c r="AV119" s="12" t="s">
        <v>80</v>
      </c>
      <c r="AW119" s="12" t="s">
        <v>33</v>
      </c>
      <c r="AX119" s="12" t="s">
        <v>72</v>
      </c>
      <c r="AY119" s="240" t="s">
        <v>129</v>
      </c>
    </row>
    <row r="120" s="11" customFormat="1">
      <c r="B120" s="220"/>
      <c r="C120" s="221"/>
      <c r="D120" s="217" t="s">
        <v>140</v>
      </c>
      <c r="E120" s="222" t="s">
        <v>1</v>
      </c>
      <c r="F120" s="223" t="s">
        <v>144</v>
      </c>
      <c r="G120" s="221"/>
      <c r="H120" s="222" t="s">
        <v>1</v>
      </c>
      <c r="I120" s="224"/>
      <c r="J120" s="221"/>
      <c r="K120" s="221"/>
      <c r="L120" s="225"/>
      <c r="M120" s="226"/>
      <c r="N120" s="227"/>
      <c r="O120" s="227"/>
      <c r="P120" s="227"/>
      <c r="Q120" s="227"/>
      <c r="R120" s="227"/>
      <c r="S120" s="227"/>
      <c r="T120" s="228"/>
      <c r="AT120" s="229" t="s">
        <v>140</v>
      </c>
      <c r="AU120" s="229" t="s">
        <v>80</v>
      </c>
      <c r="AV120" s="11" t="s">
        <v>78</v>
      </c>
      <c r="AW120" s="11" t="s">
        <v>33</v>
      </c>
      <c r="AX120" s="11" t="s">
        <v>72</v>
      </c>
      <c r="AY120" s="229" t="s">
        <v>129</v>
      </c>
    </row>
    <row r="121" s="12" customFormat="1">
      <c r="B121" s="230"/>
      <c r="C121" s="231"/>
      <c r="D121" s="217" t="s">
        <v>140</v>
      </c>
      <c r="E121" s="232" t="s">
        <v>1</v>
      </c>
      <c r="F121" s="233" t="s">
        <v>145</v>
      </c>
      <c r="G121" s="231"/>
      <c r="H121" s="234">
        <v>13.1</v>
      </c>
      <c r="I121" s="235"/>
      <c r="J121" s="231"/>
      <c r="K121" s="231"/>
      <c r="L121" s="236"/>
      <c r="M121" s="237"/>
      <c r="N121" s="238"/>
      <c r="O121" s="238"/>
      <c r="P121" s="238"/>
      <c r="Q121" s="238"/>
      <c r="R121" s="238"/>
      <c r="S121" s="238"/>
      <c r="T121" s="239"/>
      <c r="AT121" s="240" t="s">
        <v>140</v>
      </c>
      <c r="AU121" s="240" t="s">
        <v>80</v>
      </c>
      <c r="AV121" s="12" t="s">
        <v>80</v>
      </c>
      <c r="AW121" s="12" t="s">
        <v>33</v>
      </c>
      <c r="AX121" s="12" t="s">
        <v>72</v>
      </c>
      <c r="AY121" s="240" t="s">
        <v>129</v>
      </c>
    </row>
    <row r="122" s="11" customFormat="1">
      <c r="B122" s="220"/>
      <c r="C122" s="221"/>
      <c r="D122" s="217" t="s">
        <v>140</v>
      </c>
      <c r="E122" s="222" t="s">
        <v>1</v>
      </c>
      <c r="F122" s="223" t="s">
        <v>146</v>
      </c>
      <c r="G122" s="221"/>
      <c r="H122" s="222" t="s">
        <v>1</v>
      </c>
      <c r="I122" s="224"/>
      <c r="J122" s="221"/>
      <c r="K122" s="221"/>
      <c r="L122" s="225"/>
      <c r="M122" s="226"/>
      <c r="N122" s="227"/>
      <c r="O122" s="227"/>
      <c r="P122" s="227"/>
      <c r="Q122" s="227"/>
      <c r="R122" s="227"/>
      <c r="S122" s="227"/>
      <c r="T122" s="228"/>
      <c r="AT122" s="229" t="s">
        <v>140</v>
      </c>
      <c r="AU122" s="229" t="s">
        <v>80</v>
      </c>
      <c r="AV122" s="11" t="s">
        <v>78</v>
      </c>
      <c r="AW122" s="11" t="s">
        <v>33</v>
      </c>
      <c r="AX122" s="11" t="s">
        <v>72</v>
      </c>
      <c r="AY122" s="229" t="s">
        <v>129</v>
      </c>
    </row>
    <row r="123" s="12" customFormat="1">
      <c r="B123" s="230"/>
      <c r="C123" s="231"/>
      <c r="D123" s="217" t="s">
        <v>140</v>
      </c>
      <c r="E123" s="232" t="s">
        <v>1</v>
      </c>
      <c r="F123" s="233" t="s">
        <v>147</v>
      </c>
      <c r="G123" s="231"/>
      <c r="H123" s="234">
        <v>22</v>
      </c>
      <c r="I123" s="235"/>
      <c r="J123" s="231"/>
      <c r="K123" s="231"/>
      <c r="L123" s="236"/>
      <c r="M123" s="237"/>
      <c r="N123" s="238"/>
      <c r="O123" s="238"/>
      <c r="P123" s="238"/>
      <c r="Q123" s="238"/>
      <c r="R123" s="238"/>
      <c r="S123" s="238"/>
      <c r="T123" s="239"/>
      <c r="AT123" s="240" t="s">
        <v>140</v>
      </c>
      <c r="AU123" s="240" t="s">
        <v>80</v>
      </c>
      <c r="AV123" s="12" t="s">
        <v>80</v>
      </c>
      <c r="AW123" s="12" t="s">
        <v>33</v>
      </c>
      <c r="AX123" s="12" t="s">
        <v>72</v>
      </c>
      <c r="AY123" s="240" t="s">
        <v>129</v>
      </c>
    </row>
    <row r="124" s="11" customFormat="1">
      <c r="B124" s="220"/>
      <c r="C124" s="221"/>
      <c r="D124" s="217" t="s">
        <v>140</v>
      </c>
      <c r="E124" s="222" t="s">
        <v>1</v>
      </c>
      <c r="F124" s="223" t="s">
        <v>148</v>
      </c>
      <c r="G124" s="221"/>
      <c r="H124" s="222" t="s">
        <v>1</v>
      </c>
      <c r="I124" s="224"/>
      <c r="J124" s="221"/>
      <c r="K124" s="221"/>
      <c r="L124" s="225"/>
      <c r="M124" s="226"/>
      <c r="N124" s="227"/>
      <c r="O124" s="227"/>
      <c r="P124" s="227"/>
      <c r="Q124" s="227"/>
      <c r="R124" s="227"/>
      <c r="S124" s="227"/>
      <c r="T124" s="228"/>
      <c r="AT124" s="229" t="s">
        <v>140</v>
      </c>
      <c r="AU124" s="229" t="s">
        <v>80</v>
      </c>
      <c r="AV124" s="11" t="s">
        <v>78</v>
      </c>
      <c r="AW124" s="11" t="s">
        <v>33</v>
      </c>
      <c r="AX124" s="11" t="s">
        <v>72</v>
      </c>
      <c r="AY124" s="229" t="s">
        <v>129</v>
      </c>
    </row>
    <row r="125" s="12" customFormat="1">
      <c r="B125" s="230"/>
      <c r="C125" s="231"/>
      <c r="D125" s="217" t="s">
        <v>140</v>
      </c>
      <c r="E125" s="232" t="s">
        <v>1</v>
      </c>
      <c r="F125" s="233" t="s">
        <v>149</v>
      </c>
      <c r="G125" s="231"/>
      <c r="H125" s="234">
        <v>9.5700000000000003</v>
      </c>
      <c r="I125" s="235"/>
      <c r="J125" s="231"/>
      <c r="K125" s="231"/>
      <c r="L125" s="236"/>
      <c r="M125" s="237"/>
      <c r="N125" s="238"/>
      <c r="O125" s="238"/>
      <c r="P125" s="238"/>
      <c r="Q125" s="238"/>
      <c r="R125" s="238"/>
      <c r="S125" s="238"/>
      <c r="T125" s="239"/>
      <c r="AT125" s="240" t="s">
        <v>140</v>
      </c>
      <c r="AU125" s="240" t="s">
        <v>80</v>
      </c>
      <c r="AV125" s="12" t="s">
        <v>80</v>
      </c>
      <c r="AW125" s="12" t="s">
        <v>33</v>
      </c>
      <c r="AX125" s="12" t="s">
        <v>72</v>
      </c>
      <c r="AY125" s="240" t="s">
        <v>129</v>
      </c>
    </row>
    <row r="126" s="11" customFormat="1">
      <c r="B126" s="220"/>
      <c r="C126" s="221"/>
      <c r="D126" s="217" t="s">
        <v>140</v>
      </c>
      <c r="E126" s="222" t="s">
        <v>1</v>
      </c>
      <c r="F126" s="223" t="s">
        <v>150</v>
      </c>
      <c r="G126" s="221"/>
      <c r="H126" s="222" t="s">
        <v>1</v>
      </c>
      <c r="I126" s="224"/>
      <c r="J126" s="221"/>
      <c r="K126" s="221"/>
      <c r="L126" s="225"/>
      <c r="M126" s="226"/>
      <c r="N126" s="227"/>
      <c r="O126" s="227"/>
      <c r="P126" s="227"/>
      <c r="Q126" s="227"/>
      <c r="R126" s="227"/>
      <c r="S126" s="227"/>
      <c r="T126" s="228"/>
      <c r="AT126" s="229" t="s">
        <v>140</v>
      </c>
      <c r="AU126" s="229" t="s">
        <v>80</v>
      </c>
      <c r="AV126" s="11" t="s">
        <v>78</v>
      </c>
      <c r="AW126" s="11" t="s">
        <v>33</v>
      </c>
      <c r="AX126" s="11" t="s">
        <v>72</v>
      </c>
      <c r="AY126" s="229" t="s">
        <v>129</v>
      </c>
    </row>
    <row r="127" s="12" customFormat="1">
      <c r="B127" s="230"/>
      <c r="C127" s="231"/>
      <c r="D127" s="217" t="s">
        <v>140</v>
      </c>
      <c r="E127" s="232" t="s">
        <v>1</v>
      </c>
      <c r="F127" s="233" t="s">
        <v>151</v>
      </c>
      <c r="G127" s="231"/>
      <c r="H127" s="234">
        <v>4</v>
      </c>
      <c r="I127" s="235"/>
      <c r="J127" s="231"/>
      <c r="K127" s="231"/>
      <c r="L127" s="236"/>
      <c r="M127" s="237"/>
      <c r="N127" s="238"/>
      <c r="O127" s="238"/>
      <c r="P127" s="238"/>
      <c r="Q127" s="238"/>
      <c r="R127" s="238"/>
      <c r="S127" s="238"/>
      <c r="T127" s="239"/>
      <c r="AT127" s="240" t="s">
        <v>140</v>
      </c>
      <c r="AU127" s="240" t="s">
        <v>80</v>
      </c>
      <c r="AV127" s="12" t="s">
        <v>80</v>
      </c>
      <c r="AW127" s="12" t="s">
        <v>33</v>
      </c>
      <c r="AX127" s="12" t="s">
        <v>72</v>
      </c>
      <c r="AY127" s="240" t="s">
        <v>129</v>
      </c>
    </row>
    <row r="128" s="11" customFormat="1">
      <c r="B128" s="220"/>
      <c r="C128" s="221"/>
      <c r="D128" s="217" t="s">
        <v>140</v>
      </c>
      <c r="E128" s="222" t="s">
        <v>1</v>
      </c>
      <c r="F128" s="223" t="s">
        <v>152</v>
      </c>
      <c r="G128" s="221"/>
      <c r="H128" s="222" t="s">
        <v>1</v>
      </c>
      <c r="I128" s="224"/>
      <c r="J128" s="221"/>
      <c r="K128" s="221"/>
      <c r="L128" s="225"/>
      <c r="M128" s="226"/>
      <c r="N128" s="227"/>
      <c r="O128" s="227"/>
      <c r="P128" s="227"/>
      <c r="Q128" s="227"/>
      <c r="R128" s="227"/>
      <c r="S128" s="227"/>
      <c r="T128" s="228"/>
      <c r="AT128" s="229" t="s">
        <v>140</v>
      </c>
      <c r="AU128" s="229" t="s">
        <v>80</v>
      </c>
      <c r="AV128" s="11" t="s">
        <v>78</v>
      </c>
      <c r="AW128" s="11" t="s">
        <v>33</v>
      </c>
      <c r="AX128" s="11" t="s">
        <v>72</v>
      </c>
      <c r="AY128" s="229" t="s">
        <v>129</v>
      </c>
    </row>
    <row r="129" s="12" customFormat="1">
      <c r="B129" s="230"/>
      <c r="C129" s="231"/>
      <c r="D129" s="217" t="s">
        <v>140</v>
      </c>
      <c r="E129" s="232" t="s">
        <v>1</v>
      </c>
      <c r="F129" s="233" t="s">
        <v>153</v>
      </c>
      <c r="G129" s="231"/>
      <c r="H129" s="234">
        <v>11.699999999999999</v>
      </c>
      <c r="I129" s="235"/>
      <c r="J129" s="231"/>
      <c r="K129" s="231"/>
      <c r="L129" s="236"/>
      <c r="M129" s="237"/>
      <c r="N129" s="238"/>
      <c r="O129" s="238"/>
      <c r="P129" s="238"/>
      <c r="Q129" s="238"/>
      <c r="R129" s="238"/>
      <c r="S129" s="238"/>
      <c r="T129" s="239"/>
      <c r="AT129" s="240" t="s">
        <v>140</v>
      </c>
      <c r="AU129" s="240" t="s">
        <v>80</v>
      </c>
      <c r="AV129" s="12" t="s">
        <v>80</v>
      </c>
      <c r="AW129" s="12" t="s">
        <v>33</v>
      </c>
      <c r="AX129" s="12" t="s">
        <v>72</v>
      </c>
      <c r="AY129" s="240" t="s">
        <v>129</v>
      </c>
    </row>
    <row r="130" s="11" customFormat="1">
      <c r="B130" s="220"/>
      <c r="C130" s="221"/>
      <c r="D130" s="217" t="s">
        <v>140</v>
      </c>
      <c r="E130" s="222" t="s">
        <v>1</v>
      </c>
      <c r="F130" s="223" t="s">
        <v>154</v>
      </c>
      <c r="G130" s="221"/>
      <c r="H130" s="222" t="s">
        <v>1</v>
      </c>
      <c r="I130" s="224"/>
      <c r="J130" s="221"/>
      <c r="K130" s="221"/>
      <c r="L130" s="225"/>
      <c r="M130" s="226"/>
      <c r="N130" s="227"/>
      <c r="O130" s="227"/>
      <c r="P130" s="227"/>
      <c r="Q130" s="227"/>
      <c r="R130" s="227"/>
      <c r="S130" s="227"/>
      <c r="T130" s="228"/>
      <c r="AT130" s="229" t="s">
        <v>140</v>
      </c>
      <c r="AU130" s="229" t="s">
        <v>80</v>
      </c>
      <c r="AV130" s="11" t="s">
        <v>78</v>
      </c>
      <c r="AW130" s="11" t="s">
        <v>33</v>
      </c>
      <c r="AX130" s="11" t="s">
        <v>72</v>
      </c>
      <c r="AY130" s="229" t="s">
        <v>129</v>
      </c>
    </row>
    <row r="131" s="12" customFormat="1">
      <c r="B131" s="230"/>
      <c r="C131" s="231"/>
      <c r="D131" s="217" t="s">
        <v>140</v>
      </c>
      <c r="E131" s="232" t="s">
        <v>1</v>
      </c>
      <c r="F131" s="233" t="s">
        <v>155</v>
      </c>
      <c r="G131" s="231"/>
      <c r="H131" s="234">
        <v>2.109</v>
      </c>
      <c r="I131" s="235"/>
      <c r="J131" s="231"/>
      <c r="K131" s="231"/>
      <c r="L131" s="236"/>
      <c r="M131" s="237"/>
      <c r="N131" s="238"/>
      <c r="O131" s="238"/>
      <c r="P131" s="238"/>
      <c r="Q131" s="238"/>
      <c r="R131" s="238"/>
      <c r="S131" s="238"/>
      <c r="T131" s="239"/>
      <c r="AT131" s="240" t="s">
        <v>140</v>
      </c>
      <c r="AU131" s="240" t="s">
        <v>80</v>
      </c>
      <c r="AV131" s="12" t="s">
        <v>80</v>
      </c>
      <c r="AW131" s="12" t="s">
        <v>33</v>
      </c>
      <c r="AX131" s="12" t="s">
        <v>72</v>
      </c>
      <c r="AY131" s="240" t="s">
        <v>129</v>
      </c>
    </row>
    <row r="132" s="13" customFormat="1">
      <c r="B132" s="241"/>
      <c r="C132" s="242"/>
      <c r="D132" s="217" t="s">
        <v>140</v>
      </c>
      <c r="E132" s="243" t="s">
        <v>1</v>
      </c>
      <c r="F132" s="244" t="s">
        <v>156</v>
      </c>
      <c r="G132" s="242"/>
      <c r="H132" s="245">
        <v>67.938999999999993</v>
      </c>
      <c r="I132" s="246"/>
      <c r="J132" s="242"/>
      <c r="K132" s="242"/>
      <c r="L132" s="247"/>
      <c r="M132" s="248"/>
      <c r="N132" s="249"/>
      <c r="O132" s="249"/>
      <c r="P132" s="249"/>
      <c r="Q132" s="249"/>
      <c r="R132" s="249"/>
      <c r="S132" s="249"/>
      <c r="T132" s="250"/>
      <c r="AT132" s="251" t="s">
        <v>140</v>
      </c>
      <c r="AU132" s="251" t="s">
        <v>80</v>
      </c>
      <c r="AV132" s="13" t="s">
        <v>136</v>
      </c>
      <c r="AW132" s="13" t="s">
        <v>33</v>
      </c>
      <c r="AX132" s="13" t="s">
        <v>78</v>
      </c>
      <c r="AY132" s="251" t="s">
        <v>129</v>
      </c>
    </row>
    <row r="133" s="1" customFormat="1" ht="22.5" customHeight="1">
      <c r="B133" s="36"/>
      <c r="C133" s="205" t="s">
        <v>161</v>
      </c>
      <c r="D133" s="205" t="s">
        <v>131</v>
      </c>
      <c r="E133" s="206" t="s">
        <v>162</v>
      </c>
      <c r="F133" s="207" t="s">
        <v>163</v>
      </c>
      <c r="G133" s="208" t="s">
        <v>134</v>
      </c>
      <c r="H133" s="209">
        <v>49.399999999999999</v>
      </c>
      <c r="I133" s="210"/>
      <c r="J133" s="211">
        <f>ROUND(I133*H133,2)</f>
        <v>0</v>
      </c>
      <c r="K133" s="207" t="s">
        <v>164</v>
      </c>
      <c r="L133" s="41"/>
      <c r="M133" s="212" t="s">
        <v>1</v>
      </c>
      <c r="N133" s="213" t="s">
        <v>43</v>
      </c>
      <c r="O133" s="77"/>
      <c r="P133" s="214">
        <f>O133*H133</f>
        <v>0</v>
      </c>
      <c r="Q133" s="214">
        <v>8.0000000000000007E-05</v>
      </c>
      <c r="R133" s="214">
        <f>Q133*H133</f>
        <v>0.0039519999999999998</v>
      </c>
      <c r="S133" s="214">
        <v>0.25600000000000001</v>
      </c>
      <c r="T133" s="215">
        <f>S133*H133</f>
        <v>12.6464</v>
      </c>
      <c r="AR133" s="15" t="s">
        <v>136</v>
      </c>
      <c r="AT133" s="15" t="s">
        <v>131</v>
      </c>
      <c r="AU133" s="15" t="s">
        <v>80</v>
      </c>
      <c r="AY133" s="15" t="s">
        <v>129</v>
      </c>
      <c r="BE133" s="216">
        <f>IF(N133="základní",J133,0)</f>
        <v>0</v>
      </c>
      <c r="BF133" s="216">
        <f>IF(N133="snížená",J133,0)</f>
        <v>0</v>
      </c>
      <c r="BG133" s="216">
        <f>IF(N133="zákl. přenesená",J133,0)</f>
        <v>0</v>
      </c>
      <c r="BH133" s="216">
        <f>IF(N133="sníž. přenesená",J133,0)</f>
        <v>0</v>
      </c>
      <c r="BI133" s="216">
        <f>IF(N133="nulová",J133,0)</f>
        <v>0</v>
      </c>
      <c r="BJ133" s="15" t="s">
        <v>78</v>
      </c>
      <c r="BK133" s="216">
        <f>ROUND(I133*H133,2)</f>
        <v>0</v>
      </c>
      <c r="BL133" s="15" t="s">
        <v>136</v>
      </c>
      <c r="BM133" s="15" t="s">
        <v>165</v>
      </c>
    </row>
    <row r="134" s="11" customFormat="1">
      <c r="B134" s="220"/>
      <c r="C134" s="221"/>
      <c r="D134" s="217" t="s">
        <v>140</v>
      </c>
      <c r="E134" s="222" t="s">
        <v>1</v>
      </c>
      <c r="F134" s="223" t="s">
        <v>141</v>
      </c>
      <c r="G134" s="221"/>
      <c r="H134" s="222" t="s">
        <v>1</v>
      </c>
      <c r="I134" s="224"/>
      <c r="J134" s="221"/>
      <c r="K134" s="221"/>
      <c r="L134" s="225"/>
      <c r="M134" s="226"/>
      <c r="N134" s="227"/>
      <c r="O134" s="227"/>
      <c r="P134" s="227"/>
      <c r="Q134" s="227"/>
      <c r="R134" s="227"/>
      <c r="S134" s="227"/>
      <c r="T134" s="228"/>
      <c r="AT134" s="229" t="s">
        <v>140</v>
      </c>
      <c r="AU134" s="229" t="s">
        <v>80</v>
      </c>
      <c r="AV134" s="11" t="s">
        <v>78</v>
      </c>
      <c r="AW134" s="11" t="s">
        <v>33</v>
      </c>
      <c r="AX134" s="11" t="s">
        <v>72</v>
      </c>
      <c r="AY134" s="229" t="s">
        <v>129</v>
      </c>
    </row>
    <row r="135" s="11" customFormat="1">
      <c r="B135" s="220"/>
      <c r="C135" s="221"/>
      <c r="D135" s="217" t="s">
        <v>140</v>
      </c>
      <c r="E135" s="222" t="s">
        <v>1</v>
      </c>
      <c r="F135" s="223" t="s">
        <v>166</v>
      </c>
      <c r="G135" s="221"/>
      <c r="H135" s="222" t="s">
        <v>1</v>
      </c>
      <c r="I135" s="224"/>
      <c r="J135" s="221"/>
      <c r="K135" s="221"/>
      <c r="L135" s="225"/>
      <c r="M135" s="226"/>
      <c r="N135" s="227"/>
      <c r="O135" s="227"/>
      <c r="P135" s="227"/>
      <c r="Q135" s="227"/>
      <c r="R135" s="227"/>
      <c r="S135" s="227"/>
      <c r="T135" s="228"/>
      <c r="AT135" s="229" t="s">
        <v>140</v>
      </c>
      <c r="AU135" s="229" t="s">
        <v>80</v>
      </c>
      <c r="AV135" s="11" t="s">
        <v>78</v>
      </c>
      <c r="AW135" s="11" t="s">
        <v>33</v>
      </c>
      <c r="AX135" s="11" t="s">
        <v>72</v>
      </c>
      <c r="AY135" s="229" t="s">
        <v>129</v>
      </c>
    </row>
    <row r="136" s="12" customFormat="1">
      <c r="B136" s="230"/>
      <c r="C136" s="231"/>
      <c r="D136" s="217" t="s">
        <v>140</v>
      </c>
      <c r="E136" s="232" t="s">
        <v>1</v>
      </c>
      <c r="F136" s="233" t="s">
        <v>167</v>
      </c>
      <c r="G136" s="231"/>
      <c r="H136" s="234">
        <v>12.6</v>
      </c>
      <c r="I136" s="235"/>
      <c r="J136" s="231"/>
      <c r="K136" s="231"/>
      <c r="L136" s="236"/>
      <c r="M136" s="237"/>
      <c r="N136" s="238"/>
      <c r="O136" s="238"/>
      <c r="P136" s="238"/>
      <c r="Q136" s="238"/>
      <c r="R136" s="238"/>
      <c r="S136" s="238"/>
      <c r="T136" s="239"/>
      <c r="AT136" s="240" t="s">
        <v>140</v>
      </c>
      <c r="AU136" s="240" t="s">
        <v>80</v>
      </c>
      <c r="AV136" s="12" t="s">
        <v>80</v>
      </c>
      <c r="AW136" s="12" t="s">
        <v>33</v>
      </c>
      <c r="AX136" s="12" t="s">
        <v>72</v>
      </c>
      <c r="AY136" s="240" t="s">
        <v>129</v>
      </c>
    </row>
    <row r="137" s="11" customFormat="1">
      <c r="B137" s="220"/>
      <c r="C137" s="221"/>
      <c r="D137" s="217" t="s">
        <v>140</v>
      </c>
      <c r="E137" s="222" t="s">
        <v>1</v>
      </c>
      <c r="F137" s="223" t="s">
        <v>144</v>
      </c>
      <c r="G137" s="221"/>
      <c r="H137" s="222" t="s">
        <v>1</v>
      </c>
      <c r="I137" s="224"/>
      <c r="J137" s="221"/>
      <c r="K137" s="221"/>
      <c r="L137" s="225"/>
      <c r="M137" s="226"/>
      <c r="N137" s="227"/>
      <c r="O137" s="227"/>
      <c r="P137" s="227"/>
      <c r="Q137" s="227"/>
      <c r="R137" s="227"/>
      <c r="S137" s="227"/>
      <c r="T137" s="228"/>
      <c r="AT137" s="229" t="s">
        <v>140</v>
      </c>
      <c r="AU137" s="229" t="s">
        <v>80</v>
      </c>
      <c r="AV137" s="11" t="s">
        <v>78</v>
      </c>
      <c r="AW137" s="11" t="s">
        <v>33</v>
      </c>
      <c r="AX137" s="11" t="s">
        <v>72</v>
      </c>
      <c r="AY137" s="229" t="s">
        <v>129</v>
      </c>
    </row>
    <row r="138" s="12" customFormat="1">
      <c r="B138" s="230"/>
      <c r="C138" s="231"/>
      <c r="D138" s="217" t="s">
        <v>140</v>
      </c>
      <c r="E138" s="232" t="s">
        <v>1</v>
      </c>
      <c r="F138" s="233" t="s">
        <v>168</v>
      </c>
      <c r="G138" s="231"/>
      <c r="H138" s="234">
        <v>6.75</v>
      </c>
      <c r="I138" s="235"/>
      <c r="J138" s="231"/>
      <c r="K138" s="231"/>
      <c r="L138" s="236"/>
      <c r="M138" s="237"/>
      <c r="N138" s="238"/>
      <c r="O138" s="238"/>
      <c r="P138" s="238"/>
      <c r="Q138" s="238"/>
      <c r="R138" s="238"/>
      <c r="S138" s="238"/>
      <c r="T138" s="239"/>
      <c r="AT138" s="240" t="s">
        <v>140</v>
      </c>
      <c r="AU138" s="240" t="s">
        <v>80</v>
      </c>
      <c r="AV138" s="12" t="s">
        <v>80</v>
      </c>
      <c r="AW138" s="12" t="s">
        <v>33</v>
      </c>
      <c r="AX138" s="12" t="s">
        <v>72</v>
      </c>
      <c r="AY138" s="240" t="s">
        <v>129</v>
      </c>
    </row>
    <row r="139" s="11" customFormat="1">
      <c r="B139" s="220"/>
      <c r="C139" s="221"/>
      <c r="D139" s="217" t="s">
        <v>140</v>
      </c>
      <c r="E139" s="222" t="s">
        <v>1</v>
      </c>
      <c r="F139" s="223" t="s">
        <v>146</v>
      </c>
      <c r="G139" s="221"/>
      <c r="H139" s="222" t="s">
        <v>1</v>
      </c>
      <c r="I139" s="224"/>
      <c r="J139" s="221"/>
      <c r="K139" s="221"/>
      <c r="L139" s="225"/>
      <c r="M139" s="226"/>
      <c r="N139" s="227"/>
      <c r="O139" s="227"/>
      <c r="P139" s="227"/>
      <c r="Q139" s="227"/>
      <c r="R139" s="227"/>
      <c r="S139" s="227"/>
      <c r="T139" s="228"/>
      <c r="AT139" s="229" t="s">
        <v>140</v>
      </c>
      <c r="AU139" s="229" t="s">
        <v>80</v>
      </c>
      <c r="AV139" s="11" t="s">
        <v>78</v>
      </c>
      <c r="AW139" s="11" t="s">
        <v>33</v>
      </c>
      <c r="AX139" s="11" t="s">
        <v>72</v>
      </c>
      <c r="AY139" s="229" t="s">
        <v>129</v>
      </c>
    </row>
    <row r="140" s="12" customFormat="1">
      <c r="B140" s="230"/>
      <c r="C140" s="231"/>
      <c r="D140" s="217" t="s">
        <v>140</v>
      </c>
      <c r="E140" s="232" t="s">
        <v>1</v>
      </c>
      <c r="F140" s="233" t="s">
        <v>169</v>
      </c>
      <c r="G140" s="231"/>
      <c r="H140" s="234">
        <v>6.5499999999999998</v>
      </c>
      <c r="I140" s="235"/>
      <c r="J140" s="231"/>
      <c r="K140" s="231"/>
      <c r="L140" s="236"/>
      <c r="M140" s="237"/>
      <c r="N140" s="238"/>
      <c r="O140" s="238"/>
      <c r="P140" s="238"/>
      <c r="Q140" s="238"/>
      <c r="R140" s="238"/>
      <c r="S140" s="238"/>
      <c r="T140" s="239"/>
      <c r="AT140" s="240" t="s">
        <v>140</v>
      </c>
      <c r="AU140" s="240" t="s">
        <v>80</v>
      </c>
      <c r="AV140" s="12" t="s">
        <v>80</v>
      </c>
      <c r="AW140" s="12" t="s">
        <v>33</v>
      </c>
      <c r="AX140" s="12" t="s">
        <v>72</v>
      </c>
      <c r="AY140" s="240" t="s">
        <v>129</v>
      </c>
    </row>
    <row r="141" s="11" customFormat="1">
      <c r="B141" s="220"/>
      <c r="C141" s="221"/>
      <c r="D141" s="217" t="s">
        <v>140</v>
      </c>
      <c r="E141" s="222" t="s">
        <v>1</v>
      </c>
      <c r="F141" s="223" t="s">
        <v>148</v>
      </c>
      <c r="G141" s="221"/>
      <c r="H141" s="222" t="s">
        <v>1</v>
      </c>
      <c r="I141" s="224"/>
      <c r="J141" s="221"/>
      <c r="K141" s="221"/>
      <c r="L141" s="225"/>
      <c r="M141" s="226"/>
      <c r="N141" s="227"/>
      <c r="O141" s="227"/>
      <c r="P141" s="227"/>
      <c r="Q141" s="227"/>
      <c r="R141" s="227"/>
      <c r="S141" s="227"/>
      <c r="T141" s="228"/>
      <c r="AT141" s="229" t="s">
        <v>140</v>
      </c>
      <c r="AU141" s="229" t="s">
        <v>80</v>
      </c>
      <c r="AV141" s="11" t="s">
        <v>78</v>
      </c>
      <c r="AW141" s="11" t="s">
        <v>33</v>
      </c>
      <c r="AX141" s="11" t="s">
        <v>72</v>
      </c>
      <c r="AY141" s="229" t="s">
        <v>129</v>
      </c>
    </row>
    <row r="142" s="12" customFormat="1">
      <c r="B142" s="230"/>
      <c r="C142" s="231"/>
      <c r="D142" s="217" t="s">
        <v>140</v>
      </c>
      <c r="E142" s="232" t="s">
        <v>1</v>
      </c>
      <c r="F142" s="233" t="s">
        <v>170</v>
      </c>
      <c r="G142" s="231"/>
      <c r="H142" s="234">
        <v>6.5999999999999996</v>
      </c>
      <c r="I142" s="235"/>
      <c r="J142" s="231"/>
      <c r="K142" s="231"/>
      <c r="L142" s="236"/>
      <c r="M142" s="237"/>
      <c r="N142" s="238"/>
      <c r="O142" s="238"/>
      <c r="P142" s="238"/>
      <c r="Q142" s="238"/>
      <c r="R142" s="238"/>
      <c r="S142" s="238"/>
      <c r="T142" s="239"/>
      <c r="AT142" s="240" t="s">
        <v>140</v>
      </c>
      <c r="AU142" s="240" t="s">
        <v>80</v>
      </c>
      <c r="AV142" s="12" t="s">
        <v>80</v>
      </c>
      <c r="AW142" s="12" t="s">
        <v>33</v>
      </c>
      <c r="AX142" s="12" t="s">
        <v>72</v>
      </c>
      <c r="AY142" s="240" t="s">
        <v>129</v>
      </c>
    </row>
    <row r="143" s="11" customFormat="1">
      <c r="B143" s="220"/>
      <c r="C143" s="221"/>
      <c r="D143" s="217" t="s">
        <v>140</v>
      </c>
      <c r="E143" s="222" t="s">
        <v>1</v>
      </c>
      <c r="F143" s="223" t="s">
        <v>150</v>
      </c>
      <c r="G143" s="221"/>
      <c r="H143" s="222" t="s">
        <v>1</v>
      </c>
      <c r="I143" s="224"/>
      <c r="J143" s="221"/>
      <c r="K143" s="221"/>
      <c r="L143" s="225"/>
      <c r="M143" s="226"/>
      <c r="N143" s="227"/>
      <c r="O143" s="227"/>
      <c r="P143" s="227"/>
      <c r="Q143" s="227"/>
      <c r="R143" s="227"/>
      <c r="S143" s="227"/>
      <c r="T143" s="228"/>
      <c r="AT143" s="229" t="s">
        <v>140</v>
      </c>
      <c r="AU143" s="229" t="s">
        <v>80</v>
      </c>
      <c r="AV143" s="11" t="s">
        <v>78</v>
      </c>
      <c r="AW143" s="11" t="s">
        <v>33</v>
      </c>
      <c r="AX143" s="11" t="s">
        <v>72</v>
      </c>
      <c r="AY143" s="229" t="s">
        <v>129</v>
      </c>
    </row>
    <row r="144" s="12" customFormat="1">
      <c r="B144" s="230"/>
      <c r="C144" s="231"/>
      <c r="D144" s="217" t="s">
        <v>140</v>
      </c>
      <c r="E144" s="232" t="s">
        <v>1</v>
      </c>
      <c r="F144" s="233" t="s">
        <v>171</v>
      </c>
      <c r="G144" s="231"/>
      <c r="H144" s="234">
        <v>2</v>
      </c>
      <c r="I144" s="235"/>
      <c r="J144" s="231"/>
      <c r="K144" s="231"/>
      <c r="L144" s="236"/>
      <c r="M144" s="237"/>
      <c r="N144" s="238"/>
      <c r="O144" s="238"/>
      <c r="P144" s="238"/>
      <c r="Q144" s="238"/>
      <c r="R144" s="238"/>
      <c r="S144" s="238"/>
      <c r="T144" s="239"/>
      <c r="AT144" s="240" t="s">
        <v>140</v>
      </c>
      <c r="AU144" s="240" t="s">
        <v>80</v>
      </c>
      <c r="AV144" s="12" t="s">
        <v>80</v>
      </c>
      <c r="AW144" s="12" t="s">
        <v>33</v>
      </c>
      <c r="AX144" s="12" t="s">
        <v>72</v>
      </c>
      <c r="AY144" s="240" t="s">
        <v>129</v>
      </c>
    </row>
    <row r="145" s="11" customFormat="1">
      <c r="B145" s="220"/>
      <c r="C145" s="221"/>
      <c r="D145" s="217" t="s">
        <v>140</v>
      </c>
      <c r="E145" s="222" t="s">
        <v>1</v>
      </c>
      <c r="F145" s="223" t="s">
        <v>152</v>
      </c>
      <c r="G145" s="221"/>
      <c r="H145" s="222" t="s">
        <v>1</v>
      </c>
      <c r="I145" s="224"/>
      <c r="J145" s="221"/>
      <c r="K145" s="221"/>
      <c r="L145" s="225"/>
      <c r="M145" s="226"/>
      <c r="N145" s="227"/>
      <c r="O145" s="227"/>
      <c r="P145" s="227"/>
      <c r="Q145" s="227"/>
      <c r="R145" s="227"/>
      <c r="S145" s="227"/>
      <c r="T145" s="228"/>
      <c r="AT145" s="229" t="s">
        <v>140</v>
      </c>
      <c r="AU145" s="229" t="s">
        <v>80</v>
      </c>
      <c r="AV145" s="11" t="s">
        <v>78</v>
      </c>
      <c r="AW145" s="11" t="s">
        <v>33</v>
      </c>
      <c r="AX145" s="11" t="s">
        <v>72</v>
      </c>
      <c r="AY145" s="229" t="s">
        <v>129</v>
      </c>
    </row>
    <row r="146" s="12" customFormat="1">
      <c r="B146" s="230"/>
      <c r="C146" s="231"/>
      <c r="D146" s="217" t="s">
        <v>140</v>
      </c>
      <c r="E146" s="232" t="s">
        <v>1</v>
      </c>
      <c r="F146" s="233" t="s">
        <v>153</v>
      </c>
      <c r="G146" s="231"/>
      <c r="H146" s="234">
        <v>11.699999999999999</v>
      </c>
      <c r="I146" s="235"/>
      <c r="J146" s="231"/>
      <c r="K146" s="231"/>
      <c r="L146" s="236"/>
      <c r="M146" s="237"/>
      <c r="N146" s="238"/>
      <c r="O146" s="238"/>
      <c r="P146" s="238"/>
      <c r="Q146" s="238"/>
      <c r="R146" s="238"/>
      <c r="S146" s="238"/>
      <c r="T146" s="239"/>
      <c r="AT146" s="240" t="s">
        <v>140</v>
      </c>
      <c r="AU146" s="240" t="s">
        <v>80</v>
      </c>
      <c r="AV146" s="12" t="s">
        <v>80</v>
      </c>
      <c r="AW146" s="12" t="s">
        <v>33</v>
      </c>
      <c r="AX146" s="12" t="s">
        <v>72</v>
      </c>
      <c r="AY146" s="240" t="s">
        <v>129</v>
      </c>
    </row>
    <row r="147" s="11" customFormat="1">
      <c r="B147" s="220"/>
      <c r="C147" s="221"/>
      <c r="D147" s="217" t="s">
        <v>140</v>
      </c>
      <c r="E147" s="222" t="s">
        <v>1</v>
      </c>
      <c r="F147" s="223" t="s">
        <v>154</v>
      </c>
      <c r="G147" s="221"/>
      <c r="H147" s="222" t="s">
        <v>1</v>
      </c>
      <c r="I147" s="224"/>
      <c r="J147" s="221"/>
      <c r="K147" s="221"/>
      <c r="L147" s="225"/>
      <c r="M147" s="226"/>
      <c r="N147" s="227"/>
      <c r="O147" s="227"/>
      <c r="P147" s="227"/>
      <c r="Q147" s="227"/>
      <c r="R147" s="227"/>
      <c r="S147" s="227"/>
      <c r="T147" s="228"/>
      <c r="AT147" s="229" t="s">
        <v>140</v>
      </c>
      <c r="AU147" s="229" t="s">
        <v>80</v>
      </c>
      <c r="AV147" s="11" t="s">
        <v>78</v>
      </c>
      <c r="AW147" s="11" t="s">
        <v>33</v>
      </c>
      <c r="AX147" s="11" t="s">
        <v>72</v>
      </c>
      <c r="AY147" s="229" t="s">
        <v>129</v>
      </c>
    </row>
    <row r="148" s="12" customFormat="1">
      <c r="B148" s="230"/>
      <c r="C148" s="231"/>
      <c r="D148" s="217" t="s">
        <v>140</v>
      </c>
      <c r="E148" s="232" t="s">
        <v>1</v>
      </c>
      <c r="F148" s="233" t="s">
        <v>172</v>
      </c>
      <c r="G148" s="231"/>
      <c r="H148" s="234">
        <v>3.2000000000000002</v>
      </c>
      <c r="I148" s="235"/>
      <c r="J148" s="231"/>
      <c r="K148" s="231"/>
      <c r="L148" s="236"/>
      <c r="M148" s="237"/>
      <c r="N148" s="238"/>
      <c r="O148" s="238"/>
      <c r="P148" s="238"/>
      <c r="Q148" s="238"/>
      <c r="R148" s="238"/>
      <c r="S148" s="238"/>
      <c r="T148" s="239"/>
      <c r="AT148" s="240" t="s">
        <v>140</v>
      </c>
      <c r="AU148" s="240" t="s">
        <v>80</v>
      </c>
      <c r="AV148" s="12" t="s">
        <v>80</v>
      </c>
      <c r="AW148" s="12" t="s">
        <v>33</v>
      </c>
      <c r="AX148" s="12" t="s">
        <v>72</v>
      </c>
      <c r="AY148" s="240" t="s">
        <v>129</v>
      </c>
    </row>
    <row r="149" s="13" customFormat="1">
      <c r="B149" s="241"/>
      <c r="C149" s="242"/>
      <c r="D149" s="217" t="s">
        <v>140</v>
      </c>
      <c r="E149" s="243" t="s">
        <v>1</v>
      </c>
      <c r="F149" s="244" t="s">
        <v>156</v>
      </c>
      <c r="G149" s="242"/>
      <c r="H149" s="245">
        <v>49.399999999999999</v>
      </c>
      <c r="I149" s="246"/>
      <c r="J149" s="242"/>
      <c r="K149" s="242"/>
      <c r="L149" s="247"/>
      <c r="M149" s="248"/>
      <c r="N149" s="249"/>
      <c r="O149" s="249"/>
      <c r="P149" s="249"/>
      <c r="Q149" s="249"/>
      <c r="R149" s="249"/>
      <c r="S149" s="249"/>
      <c r="T149" s="250"/>
      <c r="AT149" s="251" t="s">
        <v>140</v>
      </c>
      <c r="AU149" s="251" t="s">
        <v>80</v>
      </c>
      <c r="AV149" s="13" t="s">
        <v>136</v>
      </c>
      <c r="AW149" s="13" t="s">
        <v>33</v>
      </c>
      <c r="AX149" s="13" t="s">
        <v>78</v>
      </c>
      <c r="AY149" s="251" t="s">
        <v>129</v>
      </c>
    </row>
    <row r="150" s="1" customFormat="1" ht="16.5" customHeight="1">
      <c r="B150" s="36"/>
      <c r="C150" s="205" t="s">
        <v>136</v>
      </c>
      <c r="D150" s="205" t="s">
        <v>131</v>
      </c>
      <c r="E150" s="206" t="s">
        <v>173</v>
      </c>
      <c r="F150" s="207" t="s">
        <v>174</v>
      </c>
      <c r="G150" s="208" t="s">
        <v>175</v>
      </c>
      <c r="H150" s="209">
        <v>1200</v>
      </c>
      <c r="I150" s="210"/>
      <c r="J150" s="211">
        <f>ROUND(I150*H150,2)</f>
        <v>0</v>
      </c>
      <c r="K150" s="207" t="s">
        <v>159</v>
      </c>
      <c r="L150" s="41"/>
      <c r="M150" s="212" t="s">
        <v>1</v>
      </c>
      <c r="N150" s="213" t="s">
        <v>43</v>
      </c>
      <c r="O150" s="77"/>
      <c r="P150" s="214">
        <f>O150*H150</f>
        <v>0</v>
      </c>
      <c r="Q150" s="214">
        <v>0</v>
      </c>
      <c r="R150" s="214">
        <f>Q150*H150</f>
        <v>0</v>
      </c>
      <c r="S150" s="214">
        <v>0</v>
      </c>
      <c r="T150" s="215">
        <f>S150*H150</f>
        <v>0</v>
      </c>
      <c r="AR150" s="15" t="s">
        <v>136</v>
      </c>
      <c r="AT150" s="15" t="s">
        <v>131</v>
      </c>
      <c r="AU150" s="15" t="s">
        <v>80</v>
      </c>
      <c r="AY150" s="15" t="s">
        <v>129</v>
      </c>
      <c r="BE150" s="216">
        <f>IF(N150="základní",J150,0)</f>
        <v>0</v>
      </c>
      <c r="BF150" s="216">
        <f>IF(N150="snížená",J150,0)</f>
        <v>0</v>
      </c>
      <c r="BG150" s="216">
        <f>IF(N150="zákl. přenesená",J150,0)</f>
        <v>0</v>
      </c>
      <c r="BH150" s="216">
        <f>IF(N150="sníž. přenesená",J150,0)</f>
        <v>0</v>
      </c>
      <c r="BI150" s="216">
        <f>IF(N150="nulová",J150,0)</f>
        <v>0</v>
      </c>
      <c r="BJ150" s="15" t="s">
        <v>78</v>
      </c>
      <c r="BK150" s="216">
        <f>ROUND(I150*H150,2)</f>
        <v>0</v>
      </c>
      <c r="BL150" s="15" t="s">
        <v>136</v>
      </c>
      <c r="BM150" s="15" t="s">
        <v>176</v>
      </c>
    </row>
    <row r="151" s="12" customFormat="1">
      <c r="B151" s="230"/>
      <c r="C151" s="231"/>
      <c r="D151" s="217" t="s">
        <v>140</v>
      </c>
      <c r="E151" s="232" t="s">
        <v>1</v>
      </c>
      <c r="F151" s="233" t="s">
        <v>177</v>
      </c>
      <c r="G151" s="231"/>
      <c r="H151" s="234">
        <v>1200</v>
      </c>
      <c r="I151" s="235"/>
      <c r="J151" s="231"/>
      <c r="K151" s="231"/>
      <c r="L151" s="236"/>
      <c r="M151" s="237"/>
      <c r="N151" s="238"/>
      <c r="O151" s="238"/>
      <c r="P151" s="238"/>
      <c r="Q151" s="238"/>
      <c r="R151" s="238"/>
      <c r="S151" s="238"/>
      <c r="T151" s="239"/>
      <c r="AT151" s="240" t="s">
        <v>140</v>
      </c>
      <c r="AU151" s="240" t="s">
        <v>80</v>
      </c>
      <c r="AV151" s="12" t="s">
        <v>80</v>
      </c>
      <c r="AW151" s="12" t="s">
        <v>33</v>
      </c>
      <c r="AX151" s="12" t="s">
        <v>78</v>
      </c>
      <c r="AY151" s="240" t="s">
        <v>129</v>
      </c>
    </row>
    <row r="152" s="1" customFormat="1" ht="16.5" customHeight="1">
      <c r="B152" s="36"/>
      <c r="C152" s="205" t="s">
        <v>178</v>
      </c>
      <c r="D152" s="205" t="s">
        <v>131</v>
      </c>
      <c r="E152" s="206" t="s">
        <v>179</v>
      </c>
      <c r="F152" s="207" t="s">
        <v>180</v>
      </c>
      <c r="G152" s="208" t="s">
        <v>175</v>
      </c>
      <c r="H152" s="209">
        <v>1200</v>
      </c>
      <c r="I152" s="210"/>
      <c r="J152" s="211">
        <f>ROUND(I152*H152,2)</f>
        <v>0</v>
      </c>
      <c r="K152" s="207" t="s">
        <v>1</v>
      </c>
      <c r="L152" s="41"/>
      <c r="M152" s="212" t="s">
        <v>1</v>
      </c>
      <c r="N152" s="213" t="s">
        <v>43</v>
      </c>
      <c r="O152" s="77"/>
      <c r="P152" s="214">
        <f>O152*H152</f>
        <v>0</v>
      </c>
      <c r="Q152" s="214">
        <v>0</v>
      </c>
      <c r="R152" s="214">
        <f>Q152*H152</f>
        <v>0</v>
      </c>
      <c r="S152" s="214">
        <v>0</v>
      </c>
      <c r="T152" s="215">
        <f>S152*H152</f>
        <v>0</v>
      </c>
      <c r="AR152" s="15" t="s">
        <v>136</v>
      </c>
      <c r="AT152" s="15" t="s">
        <v>131</v>
      </c>
      <c r="AU152" s="15" t="s">
        <v>80</v>
      </c>
      <c r="AY152" s="15" t="s">
        <v>129</v>
      </c>
      <c r="BE152" s="216">
        <f>IF(N152="základní",J152,0)</f>
        <v>0</v>
      </c>
      <c r="BF152" s="216">
        <f>IF(N152="snížená",J152,0)</f>
        <v>0</v>
      </c>
      <c r="BG152" s="216">
        <f>IF(N152="zákl. přenesená",J152,0)</f>
        <v>0</v>
      </c>
      <c r="BH152" s="216">
        <f>IF(N152="sníž. přenesená",J152,0)</f>
        <v>0</v>
      </c>
      <c r="BI152" s="216">
        <f>IF(N152="nulová",J152,0)</f>
        <v>0</v>
      </c>
      <c r="BJ152" s="15" t="s">
        <v>78</v>
      </c>
      <c r="BK152" s="216">
        <f>ROUND(I152*H152,2)</f>
        <v>0</v>
      </c>
      <c r="BL152" s="15" t="s">
        <v>136</v>
      </c>
      <c r="BM152" s="15" t="s">
        <v>181</v>
      </c>
    </row>
    <row r="153" s="12" customFormat="1">
      <c r="B153" s="230"/>
      <c r="C153" s="231"/>
      <c r="D153" s="217" t="s">
        <v>140</v>
      </c>
      <c r="E153" s="232" t="s">
        <v>1</v>
      </c>
      <c r="F153" s="233" t="s">
        <v>177</v>
      </c>
      <c r="G153" s="231"/>
      <c r="H153" s="234">
        <v>1200</v>
      </c>
      <c r="I153" s="235"/>
      <c r="J153" s="231"/>
      <c r="K153" s="231"/>
      <c r="L153" s="236"/>
      <c r="M153" s="237"/>
      <c r="N153" s="238"/>
      <c r="O153" s="238"/>
      <c r="P153" s="238"/>
      <c r="Q153" s="238"/>
      <c r="R153" s="238"/>
      <c r="S153" s="238"/>
      <c r="T153" s="239"/>
      <c r="AT153" s="240" t="s">
        <v>140</v>
      </c>
      <c r="AU153" s="240" t="s">
        <v>80</v>
      </c>
      <c r="AV153" s="12" t="s">
        <v>80</v>
      </c>
      <c r="AW153" s="12" t="s">
        <v>33</v>
      </c>
      <c r="AX153" s="12" t="s">
        <v>78</v>
      </c>
      <c r="AY153" s="240" t="s">
        <v>129</v>
      </c>
    </row>
    <row r="154" s="1" customFormat="1" ht="16.5" customHeight="1">
      <c r="B154" s="36"/>
      <c r="C154" s="205" t="s">
        <v>182</v>
      </c>
      <c r="D154" s="205" t="s">
        <v>131</v>
      </c>
      <c r="E154" s="206" t="s">
        <v>183</v>
      </c>
      <c r="F154" s="207" t="s">
        <v>184</v>
      </c>
      <c r="G154" s="208" t="s">
        <v>185</v>
      </c>
      <c r="H154" s="209">
        <v>50</v>
      </c>
      <c r="I154" s="210"/>
      <c r="J154" s="211">
        <f>ROUND(I154*H154,2)</f>
        <v>0</v>
      </c>
      <c r="K154" s="207" t="s">
        <v>159</v>
      </c>
      <c r="L154" s="41"/>
      <c r="M154" s="212" t="s">
        <v>1</v>
      </c>
      <c r="N154" s="213" t="s">
        <v>43</v>
      </c>
      <c r="O154" s="77"/>
      <c r="P154" s="214">
        <f>O154*H154</f>
        <v>0</v>
      </c>
      <c r="Q154" s="214">
        <v>0</v>
      </c>
      <c r="R154" s="214">
        <f>Q154*H154</f>
        <v>0</v>
      </c>
      <c r="S154" s="214">
        <v>0</v>
      </c>
      <c r="T154" s="215">
        <f>S154*H154</f>
        <v>0</v>
      </c>
      <c r="AR154" s="15" t="s">
        <v>136</v>
      </c>
      <c r="AT154" s="15" t="s">
        <v>131</v>
      </c>
      <c r="AU154" s="15" t="s">
        <v>80</v>
      </c>
      <c r="AY154" s="15" t="s">
        <v>129</v>
      </c>
      <c r="BE154" s="216">
        <f>IF(N154="základní",J154,0)</f>
        <v>0</v>
      </c>
      <c r="BF154" s="216">
        <f>IF(N154="snížená",J154,0)</f>
        <v>0</v>
      </c>
      <c r="BG154" s="216">
        <f>IF(N154="zákl. přenesená",J154,0)</f>
        <v>0</v>
      </c>
      <c r="BH154" s="216">
        <f>IF(N154="sníž. přenesená",J154,0)</f>
        <v>0</v>
      </c>
      <c r="BI154" s="216">
        <f>IF(N154="nulová",J154,0)</f>
        <v>0</v>
      </c>
      <c r="BJ154" s="15" t="s">
        <v>78</v>
      </c>
      <c r="BK154" s="216">
        <f>ROUND(I154*H154,2)</f>
        <v>0</v>
      </c>
      <c r="BL154" s="15" t="s">
        <v>136</v>
      </c>
      <c r="BM154" s="15" t="s">
        <v>186</v>
      </c>
    </row>
    <row r="155" s="1" customFormat="1" ht="16.5" customHeight="1">
      <c r="B155" s="36"/>
      <c r="C155" s="205" t="s">
        <v>187</v>
      </c>
      <c r="D155" s="205" t="s">
        <v>131</v>
      </c>
      <c r="E155" s="206" t="s">
        <v>188</v>
      </c>
      <c r="F155" s="207" t="s">
        <v>189</v>
      </c>
      <c r="G155" s="208" t="s">
        <v>185</v>
      </c>
      <c r="H155" s="209">
        <v>50</v>
      </c>
      <c r="I155" s="210"/>
      <c r="J155" s="211">
        <f>ROUND(I155*H155,2)</f>
        <v>0</v>
      </c>
      <c r="K155" s="207" t="s">
        <v>1</v>
      </c>
      <c r="L155" s="41"/>
      <c r="M155" s="212" t="s">
        <v>1</v>
      </c>
      <c r="N155" s="213" t="s">
        <v>43</v>
      </c>
      <c r="O155" s="77"/>
      <c r="P155" s="214">
        <f>O155*H155</f>
        <v>0</v>
      </c>
      <c r="Q155" s="214">
        <v>0</v>
      </c>
      <c r="R155" s="214">
        <f>Q155*H155</f>
        <v>0</v>
      </c>
      <c r="S155" s="214">
        <v>0</v>
      </c>
      <c r="T155" s="215">
        <f>S155*H155</f>
        <v>0</v>
      </c>
      <c r="AR155" s="15" t="s">
        <v>136</v>
      </c>
      <c r="AT155" s="15" t="s">
        <v>131</v>
      </c>
      <c r="AU155" s="15" t="s">
        <v>80</v>
      </c>
      <c r="AY155" s="15" t="s">
        <v>129</v>
      </c>
      <c r="BE155" s="216">
        <f>IF(N155="základní",J155,0)</f>
        <v>0</v>
      </c>
      <c r="BF155" s="216">
        <f>IF(N155="snížená",J155,0)</f>
        <v>0</v>
      </c>
      <c r="BG155" s="216">
        <f>IF(N155="zákl. přenesená",J155,0)</f>
        <v>0</v>
      </c>
      <c r="BH155" s="216">
        <f>IF(N155="sníž. přenesená",J155,0)</f>
        <v>0</v>
      </c>
      <c r="BI155" s="216">
        <f>IF(N155="nulová",J155,0)</f>
        <v>0</v>
      </c>
      <c r="BJ155" s="15" t="s">
        <v>78</v>
      </c>
      <c r="BK155" s="216">
        <f>ROUND(I155*H155,2)</f>
        <v>0</v>
      </c>
      <c r="BL155" s="15" t="s">
        <v>136</v>
      </c>
      <c r="BM155" s="15" t="s">
        <v>190</v>
      </c>
    </row>
    <row r="156" s="1" customFormat="1" ht="33.75" customHeight="1">
      <c r="B156" s="36"/>
      <c r="C156" s="205" t="s">
        <v>191</v>
      </c>
      <c r="D156" s="205" t="s">
        <v>131</v>
      </c>
      <c r="E156" s="206" t="s">
        <v>192</v>
      </c>
      <c r="F156" s="207" t="s">
        <v>193</v>
      </c>
      <c r="G156" s="208" t="s">
        <v>194</v>
      </c>
      <c r="H156" s="209">
        <v>7.7999999999999998</v>
      </c>
      <c r="I156" s="210"/>
      <c r="J156" s="211">
        <f>ROUND(I156*H156,2)</f>
        <v>0</v>
      </c>
      <c r="K156" s="207" t="s">
        <v>159</v>
      </c>
      <c r="L156" s="41"/>
      <c r="M156" s="212" t="s">
        <v>1</v>
      </c>
      <c r="N156" s="213" t="s">
        <v>43</v>
      </c>
      <c r="O156" s="77"/>
      <c r="P156" s="214">
        <f>O156*H156</f>
        <v>0</v>
      </c>
      <c r="Q156" s="214">
        <v>0.0086800000000000002</v>
      </c>
      <c r="R156" s="214">
        <f>Q156*H156</f>
        <v>0.067704</v>
      </c>
      <c r="S156" s="214">
        <v>0</v>
      </c>
      <c r="T156" s="215">
        <f>S156*H156</f>
        <v>0</v>
      </c>
      <c r="AR156" s="15" t="s">
        <v>136</v>
      </c>
      <c r="AT156" s="15" t="s">
        <v>131</v>
      </c>
      <c r="AU156" s="15" t="s">
        <v>80</v>
      </c>
      <c r="AY156" s="15" t="s">
        <v>129</v>
      </c>
      <c r="BE156" s="216">
        <f>IF(N156="základní",J156,0)</f>
        <v>0</v>
      </c>
      <c r="BF156" s="216">
        <f>IF(N156="snížená",J156,0)</f>
        <v>0</v>
      </c>
      <c r="BG156" s="216">
        <f>IF(N156="zákl. přenesená",J156,0)</f>
        <v>0</v>
      </c>
      <c r="BH156" s="216">
        <f>IF(N156="sníž. přenesená",J156,0)</f>
        <v>0</v>
      </c>
      <c r="BI156" s="216">
        <f>IF(N156="nulová",J156,0)</f>
        <v>0</v>
      </c>
      <c r="BJ156" s="15" t="s">
        <v>78</v>
      </c>
      <c r="BK156" s="216">
        <f>ROUND(I156*H156,2)</f>
        <v>0</v>
      </c>
      <c r="BL156" s="15" t="s">
        <v>136</v>
      </c>
      <c r="BM156" s="15" t="s">
        <v>195</v>
      </c>
    </row>
    <row r="157" s="11" customFormat="1">
      <c r="B157" s="220"/>
      <c r="C157" s="221"/>
      <c r="D157" s="217" t="s">
        <v>140</v>
      </c>
      <c r="E157" s="222" t="s">
        <v>1</v>
      </c>
      <c r="F157" s="223" t="s">
        <v>196</v>
      </c>
      <c r="G157" s="221"/>
      <c r="H157" s="222" t="s">
        <v>1</v>
      </c>
      <c r="I157" s="224"/>
      <c r="J157" s="221"/>
      <c r="K157" s="221"/>
      <c r="L157" s="225"/>
      <c r="M157" s="226"/>
      <c r="N157" s="227"/>
      <c r="O157" s="227"/>
      <c r="P157" s="227"/>
      <c r="Q157" s="227"/>
      <c r="R157" s="227"/>
      <c r="S157" s="227"/>
      <c r="T157" s="228"/>
      <c r="AT157" s="229" t="s">
        <v>140</v>
      </c>
      <c r="AU157" s="229" t="s">
        <v>80</v>
      </c>
      <c r="AV157" s="11" t="s">
        <v>78</v>
      </c>
      <c r="AW157" s="11" t="s">
        <v>33</v>
      </c>
      <c r="AX157" s="11" t="s">
        <v>72</v>
      </c>
      <c r="AY157" s="229" t="s">
        <v>129</v>
      </c>
    </row>
    <row r="158" s="11" customFormat="1">
      <c r="B158" s="220"/>
      <c r="C158" s="221"/>
      <c r="D158" s="217" t="s">
        <v>140</v>
      </c>
      <c r="E158" s="222" t="s">
        <v>1</v>
      </c>
      <c r="F158" s="223" t="s">
        <v>197</v>
      </c>
      <c r="G158" s="221"/>
      <c r="H158" s="222" t="s">
        <v>1</v>
      </c>
      <c r="I158" s="224"/>
      <c r="J158" s="221"/>
      <c r="K158" s="221"/>
      <c r="L158" s="225"/>
      <c r="M158" s="226"/>
      <c r="N158" s="227"/>
      <c r="O158" s="227"/>
      <c r="P158" s="227"/>
      <c r="Q158" s="227"/>
      <c r="R158" s="227"/>
      <c r="S158" s="227"/>
      <c r="T158" s="228"/>
      <c r="AT158" s="229" t="s">
        <v>140</v>
      </c>
      <c r="AU158" s="229" t="s">
        <v>80</v>
      </c>
      <c r="AV158" s="11" t="s">
        <v>78</v>
      </c>
      <c r="AW158" s="11" t="s">
        <v>33</v>
      </c>
      <c r="AX158" s="11" t="s">
        <v>72</v>
      </c>
      <c r="AY158" s="229" t="s">
        <v>129</v>
      </c>
    </row>
    <row r="159" s="12" customFormat="1">
      <c r="B159" s="230"/>
      <c r="C159" s="231"/>
      <c r="D159" s="217" t="s">
        <v>140</v>
      </c>
      <c r="E159" s="232" t="s">
        <v>1</v>
      </c>
      <c r="F159" s="233" t="s">
        <v>151</v>
      </c>
      <c r="G159" s="231"/>
      <c r="H159" s="234">
        <v>4</v>
      </c>
      <c r="I159" s="235"/>
      <c r="J159" s="231"/>
      <c r="K159" s="231"/>
      <c r="L159" s="236"/>
      <c r="M159" s="237"/>
      <c r="N159" s="238"/>
      <c r="O159" s="238"/>
      <c r="P159" s="238"/>
      <c r="Q159" s="238"/>
      <c r="R159" s="238"/>
      <c r="S159" s="238"/>
      <c r="T159" s="239"/>
      <c r="AT159" s="240" t="s">
        <v>140</v>
      </c>
      <c r="AU159" s="240" t="s">
        <v>80</v>
      </c>
      <c r="AV159" s="12" t="s">
        <v>80</v>
      </c>
      <c r="AW159" s="12" t="s">
        <v>33</v>
      </c>
      <c r="AX159" s="12" t="s">
        <v>72</v>
      </c>
      <c r="AY159" s="240" t="s">
        <v>129</v>
      </c>
    </row>
    <row r="160" s="12" customFormat="1">
      <c r="B160" s="230"/>
      <c r="C160" s="231"/>
      <c r="D160" s="217" t="s">
        <v>140</v>
      </c>
      <c r="E160" s="232" t="s">
        <v>1</v>
      </c>
      <c r="F160" s="233" t="s">
        <v>198</v>
      </c>
      <c r="G160" s="231"/>
      <c r="H160" s="234">
        <v>3.7999999999999998</v>
      </c>
      <c r="I160" s="235"/>
      <c r="J160" s="231"/>
      <c r="K160" s="231"/>
      <c r="L160" s="236"/>
      <c r="M160" s="237"/>
      <c r="N160" s="238"/>
      <c r="O160" s="238"/>
      <c r="P160" s="238"/>
      <c r="Q160" s="238"/>
      <c r="R160" s="238"/>
      <c r="S160" s="238"/>
      <c r="T160" s="239"/>
      <c r="AT160" s="240" t="s">
        <v>140</v>
      </c>
      <c r="AU160" s="240" t="s">
        <v>80</v>
      </c>
      <c r="AV160" s="12" t="s">
        <v>80</v>
      </c>
      <c r="AW160" s="12" t="s">
        <v>33</v>
      </c>
      <c r="AX160" s="12" t="s">
        <v>72</v>
      </c>
      <c r="AY160" s="240" t="s">
        <v>129</v>
      </c>
    </row>
    <row r="161" s="13" customFormat="1">
      <c r="B161" s="241"/>
      <c r="C161" s="242"/>
      <c r="D161" s="217" t="s">
        <v>140</v>
      </c>
      <c r="E161" s="243" t="s">
        <v>1</v>
      </c>
      <c r="F161" s="244" t="s">
        <v>156</v>
      </c>
      <c r="G161" s="242"/>
      <c r="H161" s="245">
        <v>7.7999999999999998</v>
      </c>
      <c r="I161" s="246"/>
      <c r="J161" s="242"/>
      <c r="K161" s="242"/>
      <c r="L161" s="247"/>
      <c r="M161" s="248"/>
      <c r="N161" s="249"/>
      <c r="O161" s="249"/>
      <c r="P161" s="249"/>
      <c r="Q161" s="249"/>
      <c r="R161" s="249"/>
      <c r="S161" s="249"/>
      <c r="T161" s="250"/>
      <c r="AT161" s="251" t="s">
        <v>140</v>
      </c>
      <c r="AU161" s="251" t="s">
        <v>80</v>
      </c>
      <c r="AV161" s="13" t="s">
        <v>136</v>
      </c>
      <c r="AW161" s="13" t="s">
        <v>33</v>
      </c>
      <c r="AX161" s="13" t="s">
        <v>78</v>
      </c>
      <c r="AY161" s="251" t="s">
        <v>129</v>
      </c>
    </row>
    <row r="162" s="1" customFormat="1" ht="16.5" customHeight="1">
      <c r="B162" s="36"/>
      <c r="C162" s="205" t="s">
        <v>199</v>
      </c>
      <c r="D162" s="205" t="s">
        <v>131</v>
      </c>
      <c r="E162" s="206" t="s">
        <v>200</v>
      </c>
      <c r="F162" s="207" t="s">
        <v>201</v>
      </c>
      <c r="G162" s="208" t="s">
        <v>202</v>
      </c>
      <c r="H162" s="209">
        <v>14.634</v>
      </c>
      <c r="I162" s="210"/>
      <c r="J162" s="211">
        <f>ROUND(I162*H162,2)</f>
        <v>0</v>
      </c>
      <c r="K162" s="207" t="s">
        <v>159</v>
      </c>
      <c r="L162" s="41"/>
      <c r="M162" s="212" t="s">
        <v>1</v>
      </c>
      <c r="N162" s="213" t="s">
        <v>43</v>
      </c>
      <c r="O162" s="77"/>
      <c r="P162" s="214">
        <f>O162*H162</f>
        <v>0</v>
      </c>
      <c r="Q162" s="214">
        <v>0</v>
      </c>
      <c r="R162" s="214">
        <f>Q162*H162</f>
        <v>0</v>
      </c>
      <c r="S162" s="214">
        <v>0</v>
      </c>
      <c r="T162" s="215">
        <f>S162*H162</f>
        <v>0</v>
      </c>
      <c r="AR162" s="15" t="s">
        <v>136</v>
      </c>
      <c r="AT162" s="15" t="s">
        <v>131</v>
      </c>
      <c r="AU162" s="15" t="s">
        <v>80</v>
      </c>
      <c r="AY162" s="15" t="s">
        <v>129</v>
      </c>
      <c r="BE162" s="216">
        <f>IF(N162="základní",J162,0)</f>
        <v>0</v>
      </c>
      <c r="BF162" s="216">
        <f>IF(N162="snížená",J162,0)</f>
        <v>0</v>
      </c>
      <c r="BG162" s="216">
        <f>IF(N162="zákl. přenesená",J162,0)</f>
        <v>0</v>
      </c>
      <c r="BH162" s="216">
        <f>IF(N162="sníž. přenesená",J162,0)</f>
        <v>0</v>
      </c>
      <c r="BI162" s="216">
        <f>IF(N162="nulová",J162,0)</f>
        <v>0</v>
      </c>
      <c r="BJ162" s="15" t="s">
        <v>78</v>
      </c>
      <c r="BK162" s="216">
        <f>ROUND(I162*H162,2)</f>
        <v>0</v>
      </c>
      <c r="BL162" s="15" t="s">
        <v>136</v>
      </c>
      <c r="BM162" s="15" t="s">
        <v>203</v>
      </c>
    </row>
    <row r="163" s="1" customFormat="1">
      <c r="B163" s="36"/>
      <c r="C163" s="37"/>
      <c r="D163" s="217" t="s">
        <v>138</v>
      </c>
      <c r="E163" s="37"/>
      <c r="F163" s="218" t="s">
        <v>204</v>
      </c>
      <c r="G163" s="37"/>
      <c r="H163" s="37"/>
      <c r="I163" s="130"/>
      <c r="J163" s="37"/>
      <c r="K163" s="37"/>
      <c r="L163" s="41"/>
      <c r="M163" s="219"/>
      <c r="N163" s="77"/>
      <c r="O163" s="77"/>
      <c r="P163" s="77"/>
      <c r="Q163" s="77"/>
      <c r="R163" s="77"/>
      <c r="S163" s="77"/>
      <c r="T163" s="78"/>
      <c r="AT163" s="15" t="s">
        <v>138</v>
      </c>
      <c r="AU163" s="15" t="s">
        <v>80</v>
      </c>
    </row>
    <row r="164" s="11" customFormat="1">
      <c r="B164" s="220"/>
      <c r="C164" s="221"/>
      <c r="D164" s="217" t="s">
        <v>140</v>
      </c>
      <c r="E164" s="222" t="s">
        <v>1</v>
      </c>
      <c r="F164" s="223" t="s">
        <v>205</v>
      </c>
      <c r="G164" s="221"/>
      <c r="H164" s="222" t="s">
        <v>1</v>
      </c>
      <c r="I164" s="224"/>
      <c r="J164" s="221"/>
      <c r="K164" s="221"/>
      <c r="L164" s="225"/>
      <c r="M164" s="226"/>
      <c r="N164" s="227"/>
      <c r="O164" s="227"/>
      <c r="P164" s="227"/>
      <c r="Q164" s="227"/>
      <c r="R164" s="227"/>
      <c r="S164" s="227"/>
      <c r="T164" s="228"/>
      <c r="AT164" s="229" t="s">
        <v>140</v>
      </c>
      <c r="AU164" s="229" t="s">
        <v>80</v>
      </c>
      <c r="AV164" s="11" t="s">
        <v>78</v>
      </c>
      <c r="AW164" s="11" t="s">
        <v>33</v>
      </c>
      <c r="AX164" s="11" t="s">
        <v>72</v>
      </c>
      <c r="AY164" s="229" t="s">
        <v>129</v>
      </c>
    </row>
    <row r="165" s="11" customFormat="1">
      <c r="B165" s="220"/>
      <c r="C165" s="221"/>
      <c r="D165" s="217" t="s">
        <v>140</v>
      </c>
      <c r="E165" s="222" t="s">
        <v>1</v>
      </c>
      <c r="F165" s="223" t="s">
        <v>206</v>
      </c>
      <c r="G165" s="221"/>
      <c r="H165" s="222" t="s">
        <v>1</v>
      </c>
      <c r="I165" s="224"/>
      <c r="J165" s="221"/>
      <c r="K165" s="221"/>
      <c r="L165" s="225"/>
      <c r="M165" s="226"/>
      <c r="N165" s="227"/>
      <c r="O165" s="227"/>
      <c r="P165" s="227"/>
      <c r="Q165" s="227"/>
      <c r="R165" s="227"/>
      <c r="S165" s="227"/>
      <c r="T165" s="228"/>
      <c r="AT165" s="229" t="s">
        <v>140</v>
      </c>
      <c r="AU165" s="229" t="s">
        <v>80</v>
      </c>
      <c r="AV165" s="11" t="s">
        <v>78</v>
      </c>
      <c r="AW165" s="11" t="s">
        <v>33</v>
      </c>
      <c r="AX165" s="11" t="s">
        <v>72</v>
      </c>
      <c r="AY165" s="229" t="s">
        <v>129</v>
      </c>
    </row>
    <row r="166" s="12" customFormat="1">
      <c r="B166" s="230"/>
      <c r="C166" s="231"/>
      <c r="D166" s="217" t="s">
        <v>140</v>
      </c>
      <c r="E166" s="232" t="s">
        <v>1</v>
      </c>
      <c r="F166" s="233" t="s">
        <v>207</v>
      </c>
      <c r="G166" s="231"/>
      <c r="H166" s="234">
        <v>3.851</v>
      </c>
      <c r="I166" s="235"/>
      <c r="J166" s="231"/>
      <c r="K166" s="231"/>
      <c r="L166" s="236"/>
      <c r="M166" s="237"/>
      <c r="N166" s="238"/>
      <c r="O166" s="238"/>
      <c r="P166" s="238"/>
      <c r="Q166" s="238"/>
      <c r="R166" s="238"/>
      <c r="S166" s="238"/>
      <c r="T166" s="239"/>
      <c r="AT166" s="240" t="s">
        <v>140</v>
      </c>
      <c r="AU166" s="240" t="s">
        <v>80</v>
      </c>
      <c r="AV166" s="12" t="s">
        <v>80</v>
      </c>
      <c r="AW166" s="12" t="s">
        <v>33</v>
      </c>
      <c r="AX166" s="12" t="s">
        <v>72</v>
      </c>
      <c r="AY166" s="240" t="s">
        <v>129</v>
      </c>
    </row>
    <row r="167" s="12" customFormat="1">
      <c r="B167" s="230"/>
      <c r="C167" s="231"/>
      <c r="D167" s="217" t="s">
        <v>140</v>
      </c>
      <c r="E167" s="232" t="s">
        <v>1</v>
      </c>
      <c r="F167" s="233" t="s">
        <v>208</v>
      </c>
      <c r="G167" s="231"/>
      <c r="H167" s="234">
        <v>3.4660000000000002</v>
      </c>
      <c r="I167" s="235"/>
      <c r="J167" s="231"/>
      <c r="K167" s="231"/>
      <c r="L167" s="236"/>
      <c r="M167" s="237"/>
      <c r="N167" s="238"/>
      <c r="O167" s="238"/>
      <c r="P167" s="238"/>
      <c r="Q167" s="238"/>
      <c r="R167" s="238"/>
      <c r="S167" s="238"/>
      <c r="T167" s="239"/>
      <c r="AT167" s="240" t="s">
        <v>140</v>
      </c>
      <c r="AU167" s="240" t="s">
        <v>80</v>
      </c>
      <c r="AV167" s="12" t="s">
        <v>80</v>
      </c>
      <c r="AW167" s="12" t="s">
        <v>33</v>
      </c>
      <c r="AX167" s="12" t="s">
        <v>72</v>
      </c>
      <c r="AY167" s="240" t="s">
        <v>129</v>
      </c>
    </row>
    <row r="168" s="12" customFormat="1">
      <c r="B168" s="230"/>
      <c r="C168" s="231"/>
      <c r="D168" s="217" t="s">
        <v>140</v>
      </c>
      <c r="E168" s="232" t="s">
        <v>1</v>
      </c>
      <c r="F168" s="233" t="s">
        <v>209</v>
      </c>
      <c r="G168" s="231"/>
      <c r="H168" s="234">
        <v>7.3170000000000002</v>
      </c>
      <c r="I168" s="235"/>
      <c r="J168" s="231"/>
      <c r="K168" s="231"/>
      <c r="L168" s="236"/>
      <c r="M168" s="237"/>
      <c r="N168" s="238"/>
      <c r="O168" s="238"/>
      <c r="P168" s="238"/>
      <c r="Q168" s="238"/>
      <c r="R168" s="238"/>
      <c r="S168" s="238"/>
      <c r="T168" s="239"/>
      <c r="AT168" s="240" t="s">
        <v>140</v>
      </c>
      <c r="AU168" s="240" t="s">
        <v>80</v>
      </c>
      <c r="AV168" s="12" t="s">
        <v>80</v>
      </c>
      <c r="AW168" s="12" t="s">
        <v>33</v>
      </c>
      <c r="AX168" s="12" t="s">
        <v>72</v>
      </c>
      <c r="AY168" s="240" t="s">
        <v>129</v>
      </c>
    </row>
    <row r="169" s="13" customFormat="1">
      <c r="B169" s="241"/>
      <c r="C169" s="242"/>
      <c r="D169" s="217" t="s">
        <v>140</v>
      </c>
      <c r="E169" s="243" t="s">
        <v>1</v>
      </c>
      <c r="F169" s="244" t="s">
        <v>156</v>
      </c>
      <c r="G169" s="242"/>
      <c r="H169" s="245">
        <v>14.634</v>
      </c>
      <c r="I169" s="246"/>
      <c r="J169" s="242"/>
      <c r="K169" s="242"/>
      <c r="L169" s="247"/>
      <c r="M169" s="248"/>
      <c r="N169" s="249"/>
      <c r="O169" s="249"/>
      <c r="P169" s="249"/>
      <c r="Q169" s="249"/>
      <c r="R169" s="249"/>
      <c r="S169" s="249"/>
      <c r="T169" s="250"/>
      <c r="AT169" s="251" t="s">
        <v>140</v>
      </c>
      <c r="AU169" s="251" t="s">
        <v>80</v>
      </c>
      <c r="AV169" s="13" t="s">
        <v>136</v>
      </c>
      <c r="AW169" s="13" t="s">
        <v>33</v>
      </c>
      <c r="AX169" s="13" t="s">
        <v>78</v>
      </c>
      <c r="AY169" s="251" t="s">
        <v>129</v>
      </c>
    </row>
    <row r="170" s="1" customFormat="1" ht="16.5" customHeight="1">
      <c r="B170" s="36"/>
      <c r="C170" s="205" t="s">
        <v>210</v>
      </c>
      <c r="D170" s="205" t="s">
        <v>131</v>
      </c>
      <c r="E170" s="206" t="s">
        <v>211</v>
      </c>
      <c r="F170" s="207" t="s">
        <v>212</v>
      </c>
      <c r="G170" s="208" t="s">
        <v>202</v>
      </c>
      <c r="H170" s="209">
        <v>0.23999999999999999</v>
      </c>
      <c r="I170" s="210"/>
      <c r="J170" s="211">
        <f>ROUND(I170*H170,2)</f>
        <v>0</v>
      </c>
      <c r="K170" s="207" t="s">
        <v>159</v>
      </c>
      <c r="L170" s="41"/>
      <c r="M170" s="212" t="s">
        <v>1</v>
      </c>
      <c r="N170" s="213" t="s">
        <v>43</v>
      </c>
      <c r="O170" s="77"/>
      <c r="P170" s="214">
        <f>O170*H170</f>
        <v>0</v>
      </c>
      <c r="Q170" s="214">
        <v>0</v>
      </c>
      <c r="R170" s="214">
        <f>Q170*H170</f>
        <v>0</v>
      </c>
      <c r="S170" s="214">
        <v>0</v>
      </c>
      <c r="T170" s="215">
        <f>S170*H170</f>
        <v>0</v>
      </c>
      <c r="AR170" s="15" t="s">
        <v>136</v>
      </c>
      <c r="AT170" s="15" t="s">
        <v>131</v>
      </c>
      <c r="AU170" s="15" t="s">
        <v>80</v>
      </c>
      <c r="AY170" s="15" t="s">
        <v>129</v>
      </c>
      <c r="BE170" s="216">
        <f>IF(N170="základní",J170,0)</f>
        <v>0</v>
      </c>
      <c r="BF170" s="216">
        <f>IF(N170="snížená",J170,0)</f>
        <v>0</v>
      </c>
      <c r="BG170" s="216">
        <f>IF(N170="zákl. přenesená",J170,0)</f>
        <v>0</v>
      </c>
      <c r="BH170" s="216">
        <f>IF(N170="sníž. přenesená",J170,0)</f>
        <v>0</v>
      </c>
      <c r="BI170" s="216">
        <f>IF(N170="nulová",J170,0)</f>
        <v>0</v>
      </c>
      <c r="BJ170" s="15" t="s">
        <v>78</v>
      </c>
      <c r="BK170" s="216">
        <f>ROUND(I170*H170,2)</f>
        <v>0</v>
      </c>
      <c r="BL170" s="15" t="s">
        <v>136</v>
      </c>
      <c r="BM170" s="15" t="s">
        <v>213</v>
      </c>
    </row>
    <row r="171" s="11" customFormat="1">
      <c r="B171" s="220"/>
      <c r="C171" s="221"/>
      <c r="D171" s="217" t="s">
        <v>140</v>
      </c>
      <c r="E171" s="222" t="s">
        <v>1</v>
      </c>
      <c r="F171" s="223" t="s">
        <v>141</v>
      </c>
      <c r="G171" s="221"/>
      <c r="H171" s="222" t="s">
        <v>1</v>
      </c>
      <c r="I171" s="224"/>
      <c r="J171" s="221"/>
      <c r="K171" s="221"/>
      <c r="L171" s="225"/>
      <c r="M171" s="226"/>
      <c r="N171" s="227"/>
      <c r="O171" s="227"/>
      <c r="P171" s="227"/>
      <c r="Q171" s="227"/>
      <c r="R171" s="227"/>
      <c r="S171" s="227"/>
      <c r="T171" s="228"/>
      <c r="AT171" s="229" t="s">
        <v>140</v>
      </c>
      <c r="AU171" s="229" t="s">
        <v>80</v>
      </c>
      <c r="AV171" s="11" t="s">
        <v>78</v>
      </c>
      <c r="AW171" s="11" t="s">
        <v>33</v>
      </c>
      <c r="AX171" s="11" t="s">
        <v>72</v>
      </c>
      <c r="AY171" s="229" t="s">
        <v>129</v>
      </c>
    </row>
    <row r="172" s="11" customFormat="1">
      <c r="B172" s="220"/>
      <c r="C172" s="221"/>
      <c r="D172" s="217" t="s">
        <v>140</v>
      </c>
      <c r="E172" s="222" t="s">
        <v>1</v>
      </c>
      <c r="F172" s="223" t="s">
        <v>214</v>
      </c>
      <c r="G172" s="221"/>
      <c r="H172" s="222" t="s">
        <v>1</v>
      </c>
      <c r="I172" s="224"/>
      <c r="J172" s="221"/>
      <c r="K172" s="221"/>
      <c r="L172" s="225"/>
      <c r="M172" s="226"/>
      <c r="N172" s="227"/>
      <c r="O172" s="227"/>
      <c r="P172" s="227"/>
      <c r="Q172" s="227"/>
      <c r="R172" s="227"/>
      <c r="S172" s="227"/>
      <c r="T172" s="228"/>
      <c r="AT172" s="229" t="s">
        <v>140</v>
      </c>
      <c r="AU172" s="229" t="s">
        <v>80</v>
      </c>
      <c r="AV172" s="11" t="s">
        <v>78</v>
      </c>
      <c r="AW172" s="11" t="s">
        <v>33</v>
      </c>
      <c r="AX172" s="11" t="s">
        <v>72</v>
      </c>
      <c r="AY172" s="229" t="s">
        <v>129</v>
      </c>
    </row>
    <row r="173" s="12" customFormat="1">
      <c r="B173" s="230"/>
      <c r="C173" s="231"/>
      <c r="D173" s="217" t="s">
        <v>140</v>
      </c>
      <c r="E173" s="232" t="s">
        <v>1</v>
      </c>
      <c r="F173" s="233" t="s">
        <v>215</v>
      </c>
      <c r="G173" s="231"/>
      <c r="H173" s="234">
        <v>0.14399999999999999</v>
      </c>
      <c r="I173" s="235"/>
      <c r="J173" s="231"/>
      <c r="K173" s="231"/>
      <c r="L173" s="236"/>
      <c r="M173" s="237"/>
      <c r="N173" s="238"/>
      <c r="O173" s="238"/>
      <c r="P173" s="238"/>
      <c r="Q173" s="238"/>
      <c r="R173" s="238"/>
      <c r="S173" s="238"/>
      <c r="T173" s="239"/>
      <c r="AT173" s="240" t="s">
        <v>140</v>
      </c>
      <c r="AU173" s="240" t="s">
        <v>80</v>
      </c>
      <c r="AV173" s="12" t="s">
        <v>80</v>
      </c>
      <c r="AW173" s="12" t="s">
        <v>33</v>
      </c>
      <c r="AX173" s="12" t="s">
        <v>72</v>
      </c>
      <c r="AY173" s="240" t="s">
        <v>129</v>
      </c>
    </row>
    <row r="174" s="12" customFormat="1">
      <c r="B174" s="230"/>
      <c r="C174" s="231"/>
      <c r="D174" s="217" t="s">
        <v>140</v>
      </c>
      <c r="E174" s="232" t="s">
        <v>1</v>
      </c>
      <c r="F174" s="233" t="s">
        <v>216</v>
      </c>
      <c r="G174" s="231"/>
      <c r="H174" s="234">
        <v>0.096000000000000002</v>
      </c>
      <c r="I174" s="235"/>
      <c r="J174" s="231"/>
      <c r="K174" s="231"/>
      <c r="L174" s="236"/>
      <c r="M174" s="237"/>
      <c r="N174" s="238"/>
      <c r="O174" s="238"/>
      <c r="P174" s="238"/>
      <c r="Q174" s="238"/>
      <c r="R174" s="238"/>
      <c r="S174" s="238"/>
      <c r="T174" s="239"/>
      <c r="AT174" s="240" t="s">
        <v>140</v>
      </c>
      <c r="AU174" s="240" t="s">
        <v>80</v>
      </c>
      <c r="AV174" s="12" t="s">
        <v>80</v>
      </c>
      <c r="AW174" s="12" t="s">
        <v>33</v>
      </c>
      <c r="AX174" s="12" t="s">
        <v>72</v>
      </c>
      <c r="AY174" s="240" t="s">
        <v>129</v>
      </c>
    </row>
    <row r="175" s="13" customFormat="1">
      <c r="B175" s="241"/>
      <c r="C175" s="242"/>
      <c r="D175" s="217" t="s">
        <v>140</v>
      </c>
      <c r="E175" s="243" t="s">
        <v>1</v>
      </c>
      <c r="F175" s="244" t="s">
        <v>156</v>
      </c>
      <c r="G175" s="242"/>
      <c r="H175" s="245">
        <v>0.23999999999999999</v>
      </c>
      <c r="I175" s="246"/>
      <c r="J175" s="242"/>
      <c r="K175" s="242"/>
      <c r="L175" s="247"/>
      <c r="M175" s="248"/>
      <c r="N175" s="249"/>
      <c r="O175" s="249"/>
      <c r="P175" s="249"/>
      <c r="Q175" s="249"/>
      <c r="R175" s="249"/>
      <c r="S175" s="249"/>
      <c r="T175" s="250"/>
      <c r="AT175" s="251" t="s">
        <v>140</v>
      </c>
      <c r="AU175" s="251" t="s">
        <v>80</v>
      </c>
      <c r="AV175" s="13" t="s">
        <v>136</v>
      </c>
      <c r="AW175" s="13" t="s">
        <v>33</v>
      </c>
      <c r="AX175" s="13" t="s">
        <v>78</v>
      </c>
      <c r="AY175" s="251" t="s">
        <v>129</v>
      </c>
    </row>
    <row r="176" s="1" customFormat="1" ht="22.5" customHeight="1">
      <c r="B176" s="36"/>
      <c r="C176" s="205" t="s">
        <v>217</v>
      </c>
      <c r="D176" s="205" t="s">
        <v>131</v>
      </c>
      <c r="E176" s="206" t="s">
        <v>218</v>
      </c>
      <c r="F176" s="207" t="s">
        <v>219</v>
      </c>
      <c r="G176" s="208" t="s">
        <v>202</v>
      </c>
      <c r="H176" s="209">
        <v>33.515999999999998</v>
      </c>
      <c r="I176" s="210"/>
      <c r="J176" s="211">
        <f>ROUND(I176*H176,2)</f>
        <v>0</v>
      </c>
      <c r="K176" s="207" t="s">
        <v>164</v>
      </c>
      <c r="L176" s="41"/>
      <c r="M176" s="212" t="s">
        <v>1</v>
      </c>
      <c r="N176" s="213" t="s">
        <v>43</v>
      </c>
      <c r="O176" s="77"/>
      <c r="P176" s="214">
        <f>O176*H176</f>
        <v>0</v>
      </c>
      <c r="Q176" s="214">
        <v>0</v>
      </c>
      <c r="R176" s="214">
        <f>Q176*H176</f>
        <v>0</v>
      </c>
      <c r="S176" s="214">
        <v>0</v>
      </c>
      <c r="T176" s="215">
        <f>S176*H176</f>
        <v>0</v>
      </c>
      <c r="AR176" s="15" t="s">
        <v>136</v>
      </c>
      <c r="AT176" s="15" t="s">
        <v>131</v>
      </c>
      <c r="AU176" s="15" t="s">
        <v>80</v>
      </c>
      <c r="AY176" s="15" t="s">
        <v>129</v>
      </c>
      <c r="BE176" s="216">
        <f>IF(N176="základní",J176,0)</f>
        <v>0</v>
      </c>
      <c r="BF176" s="216">
        <f>IF(N176="snížená",J176,0)</f>
        <v>0</v>
      </c>
      <c r="BG176" s="216">
        <f>IF(N176="zákl. přenesená",J176,0)</f>
        <v>0</v>
      </c>
      <c r="BH176" s="216">
        <f>IF(N176="sníž. přenesená",J176,0)</f>
        <v>0</v>
      </c>
      <c r="BI176" s="216">
        <f>IF(N176="nulová",J176,0)</f>
        <v>0</v>
      </c>
      <c r="BJ176" s="15" t="s">
        <v>78</v>
      </c>
      <c r="BK176" s="216">
        <f>ROUND(I176*H176,2)</f>
        <v>0</v>
      </c>
      <c r="BL176" s="15" t="s">
        <v>136</v>
      </c>
      <c r="BM176" s="15" t="s">
        <v>220</v>
      </c>
    </row>
    <row r="177" s="11" customFormat="1">
      <c r="B177" s="220"/>
      <c r="C177" s="221"/>
      <c r="D177" s="217" t="s">
        <v>140</v>
      </c>
      <c r="E177" s="222" t="s">
        <v>1</v>
      </c>
      <c r="F177" s="223" t="s">
        <v>141</v>
      </c>
      <c r="G177" s="221"/>
      <c r="H177" s="222" t="s">
        <v>1</v>
      </c>
      <c r="I177" s="224"/>
      <c r="J177" s="221"/>
      <c r="K177" s="221"/>
      <c r="L177" s="225"/>
      <c r="M177" s="226"/>
      <c r="N177" s="227"/>
      <c r="O177" s="227"/>
      <c r="P177" s="227"/>
      <c r="Q177" s="227"/>
      <c r="R177" s="227"/>
      <c r="S177" s="227"/>
      <c r="T177" s="228"/>
      <c r="AT177" s="229" t="s">
        <v>140</v>
      </c>
      <c r="AU177" s="229" t="s">
        <v>80</v>
      </c>
      <c r="AV177" s="11" t="s">
        <v>78</v>
      </c>
      <c r="AW177" s="11" t="s">
        <v>33</v>
      </c>
      <c r="AX177" s="11" t="s">
        <v>72</v>
      </c>
      <c r="AY177" s="229" t="s">
        <v>129</v>
      </c>
    </row>
    <row r="178" s="11" customFormat="1">
      <c r="B178" s="220"/>
      <c r="C178" s="221"/>
      <c r="D178" s="217" t="s">
        <v>140</v>
      </c>
      <c r="E178" s="222" t="s">
        <v>1</v>
      </c>
      <c r="F178" s="223" t="s">
        <v>221</v>
      </c>
      <c r="G178" s="221"/>
      <c r="H178" s="222" t="s">
        <v>1</v>
      </c>
      <c r="I178" s="224"/>
      <c r="J178" s="221"/>
      <c r="K178" s="221"/>
      <c r="L178" s="225"/>
      <c r="M178" s="226"/>
      <c r="N178" s="227"/>
      <c r="O178" s="227"/>
      <c r="P178" s="227"/>
      <c r="Q178" s="227"/>
      <c r="R178" s="227"/>
      <c r="S178" s="227"/>
      <c r="T178" s="228"/>
      <c r="AT178" s="229" t="s">
        <v>140</v>
      </c>
      <c r="AU178" s="229" t="s">
        <v>80</v>
      </c>
      <c r="AV178" s="11" t="s">
        <v>78</v>
      </c>
      <c r="AW178" s="11" t="s">
        <v>33</v>
      </c>
      <c r="AX178" s="11" t="s">
        <v>72</v>
      </c>
      <c r="AY178" s="229" t="s">
        <v>129</v>
      </c>
    </row>
    <row r="179" s="12" customFormat="1">
      <c r="B179" s="230"/>
      <c r="C179" s="231"/>
      <c r="D179" s="217" t="s">
        <v>140</v>
      </c>
      <c r="E179" s="232" t="s">
        <v>1</v>
      </c>
      <c r="F179" s="233" t="s">
        <v>222</v>
      </c>
      <c r="G179" s="231"/>
      <c r="H179" s="234">
        <v>12.48</v>
      </c>
      <c r="I179" s="235"/>
      <c r="J179" s="231"/>
      <c r="K179" s="231"/>
      <c r="L179" s="236"/>
      <c r="M179" s="237"/>
      <c r="N179" s="238"/>
      <c r="O179" s="238"/>
      <c r="P179" s="238"/>
      <c r="Q179" s="238"/>
      <c r="R179" s="238"/>
      <c r="S179" s="238"/>
      <c r="T179" s="239"/>
      <c r="AT179" s="240" t="s">
        <v>140</v>
      </c>
      <c r="AU179" s="240" t="s">
        <v>80</v>
      </c>
      <c r="AV179" s="12" t="s">
        <v>80</v>
      </c>
      <c r="AW179" s="12" t="s">
        <v>33</v>
      </c>
      <c r="AX179" s="12" t="s">
        <v>72</v>
      </c>
      <c r="AY179" s="240" t="s">
        <v>129</v>
      </c>
    </row>
    <row r="180" s="11" customFormat="1">
      <c r="B180" s="220"/>
      <c r="C180" s="221"/>
      <c r="D180" s="217" t="s">
        <v>140</v>
      </c>
      <c r="E180" s="222" t="s">
        <v>1</v>
      </c>
      <c r="F180" s="223" t="s">
        <v>223</v>
      </c>
      <c r="G180" s="221"/>
      <c r="H180" s="222" t="s">
        <v>1</v>
      </c>
      <c r="I180" s="224"/>
      <c r="J180" s="221"/>
      <c r="K180" s="221"/>
      <c r="L180" s="225"/>
      <c r="M180" s="226"/>
      <c r="N180" s="227"/>
      <c r="O180" s="227"/>
      <c r="P180" s="227"/>
      <c r="Q180" s="227"/>
      <c r="R180" s="227"/>
      <c r="S180" s="227"/>
      <c r="T180" s="228"/>
      <c r="AT180" s="229" t="s">
        <v>140</v>
      </c>
      <c r="AU180" s="229" t="s">
        <v>80</v>
      </c>
      <c r="AV180" s="11" t="s">
        <v>78</v>
      </c>
      <c r="AW180" s="11" t="s">
        <v>33</v>
      </c>
      <c r="AX180" s="11" t="s">
        <v>72</v>
      </c>
      <c r="AY180" s="229" t="s">
        <v>129</v>
      </c>
    </row>
    <row r="181" s="12" customFormat="1">
      <c r="B181" s="230"/>
      <c r="C181" s="231"/>
      <c r="D181" s="217" t="s">
        <v>140</v>
      </c>
      <c r="E181" s="232" t="s">
        <v>1</v>
      </c>
      <c r="F181" s="233" t="s">
        <v>224</v>
      </c>
      <c r="G181" s="231"/>
      <c r="H181" s="234">
        <v>2.1269999999999998</v>
      </c>
      <c r="I181" s="235"/>
      <c r="J181" s="231"/>
      <c r="K181" s="231"/>
      <c r="L181" s="236"/>
      <c r="M181" s="237"/>
      <c r="N181" s="238"/>
      <c r="O181" s="238"/>
      <c r="P181" s="238"/>
      <c r="Q181" s="238"/>
      <c r="R181" s="238"/>
      <c r="S181" s="238"/>
      <c r="T181" s="239"/>
      <c r="AT181" s="240" t="s">
        <v>140</v>
      </c>
      <c r="AU181" s="240" t="s">
        <v>80</v>
      </c>
      <c r="AV181" s="12" t="s">
        <v>80</v>
      </c>
      <c r="AW181" s="12" t="s">
        <v>33</v>
      </c>
      <c r="AX181" s="12" t="s">
        <v>72</v>
      </c>
      <c r="AY181" s="240" t="s">
        <v>129</v>
      </c>
    </row>
    <row r="182" s="11" customFormat="1">
      <c r="B182" s="220"/>
      <c r="C182" s="221"/>
      <c r="D182" s="217" t="s">
        <v>140</v>
      </c>
      <c r="E182" s="222" t="s">
        <v>1</v>
      </c>
      <c r="F182" s="223" t="s">
        <v>146</v>
      </c>
      <c r="G182" s="221"/>
      <c r="H182" s="222" t="s">
        <v>1</v>
      </c>
      <c r="I182" s="224"/>
      <c r="J182" s="221"/>
      <c r="K182" s="221"/>
      <c r="L182" s="225"/>
      <c r="M182" s="226"/>
      <c r="N182" s="227"/>
      <c r="O182" s="227"/>
      <c r="P182" s="227"/>
      <c r="Q182" s="227"/>
      <c r="R182" s="227"/>
      <c r="S182" s="227"/>
      <c r="T182" s="228"/>
      <c r="AT182" s="229" t="s">
        <v>140</v>
      </c>
      <c r="AU182" s="229" t="s">
        <v>80</v>
      </c>
      <c r="AV182" s="11" t="s">
        <v>78</v>
      </c>
      <c r="AW182" s="11" t="s">
        <v>33</v>
      </c>
      <c r="AX182" s="11" t="s">
        <v>72</v>
      </c>
      <c r="AY182" s="229" t="s">
        <v>129</v>
      </c>
    </row>
    <row r="183" s="12" customFormat="1">
      <c r="B183" s="230"/>
      <c r="C183" s="231"/>
      <c r="D183" s="217" t="s">
        <v>140</v>
      </c>
      <c r="E183" s="232" t="s">
        <v>1</v>
      </c>
      <c r="F183" s="233" t="s">
        <v>225</v>
      </c>
      <c r="G183" s="231"/>
      <c r="H183" s="234">
        <v>20.670000000000002</v>
      </c>
      <c r="I183" s="235"/>
      <c r="J183" s="231"/>
      <c r="K183" s="231"/>
      <c r="L183" s="236"/>
      <c r="M183" s="237"/>
      <c r="N183" s="238"/>
      <c r="O183" s="238"/>
      <c r="P183" s="238"/>
      <c r="Q183" s="238"/>
      <c r="R183" s="238"/>
      <c r="S183" s="238"/>
      <c r="T183" s="239"/>
      <c r="AT183" s="240" t="s">
        <v>140</v>
      </c>
      <c r="AU183" s="240" t="s">
        <v>80</v>
      </c>
      <c r="AV183" s="12" t="s">
        <v>80</v>
      </c>
      <c r="AW183" s="12" t="s">
        <v>33</v>
      </c>
      <c r="AX183" s="12" t="s">
        <v>72</v>
      </c>
      <c r="AY183" s="240" t="s">
        <v>129</v>
      </c>
    </row>
    <row r="184" s="12" customFormat="1">
      <c r="B184" s="230"/>
      <c r="C184" s="231"/>
      <c r="D184" s="217" t="s">
        <v>140</v>
      </c>
      <c r="E184" s="232" t="s">
        <v>1</v>
      </c>
      <c r="F184" s="233" t="s">
        <v>226</v>
      </c>
      <c r="G184" s="231"/>
      <c r="H184" s="234">
        <v>15.964</v>
      </c>
      <c r="I184" s="235"/>
      <c r="J184" s="231"/>
      <c r="K184" s="231"/>
      <c r="L184" s="236"/>
      <c r="M184" s="237"/>
      <c r="N184" s="238"/>
      <c r="O184" s="238"/>
      <c r="P184" s="238"/>
      <c r="Q184" s="238"/>
      <c r="R184" s="238"/>
      <c r="S184" s="238"/>
      <c r="T184" s="239"/>
      <c r="AT184" s="240" t="s">
        <v>140</v>
      </c>
      <c r="AU184" s="240" t="s">
        <v>80</v>
      </c>
      <c r="AV184" s="12" t="s">
        <v>80</v>
      </c>
      <c r="AW184" s="12" t="s">
        <v>33</v>
      </c>
      <c r="AX184" s="12" t="s">
        <v>72</v>
      </c>
      <c r="AY184" s="240" t="s">
        <v>129</v>
      </c>
    </row>
    <row r="185" s="12" customFormat="1">
      <c r="B185" s="230"/>
      <c r="C185" s="231"/>
      <c r="D185" s="217" t="s">
        <v>140</v>
      </c>
      <c r="E185" s="232" t="s">
        <v>1</v>
      </c>
      <c r="F185" s="233" t="s">
        <v>227</v>
      </c>
      <c r="G185" s="231"/>
      <c r="H185" s="234">
        <v>13.959</v>
      </c>
      <c r="I185" s="235"/>
      <c r="J185" s="231"/>
      <c r="K185" s="231"/>
      <c r="L185" s="236"/>
      <c r="M185" s="237"/>
      <c r="N185" s="238"/>
      <c r="O185" s="238"/>
      <c r="P185" s="238"/>
      <c r="Q185" s="238"/>
      <c r="R185" s="238"/>
      <c r="S185" s="238"/>
      <c r="T185" s="239"/>
      <c r="AT185" s="240" t="s">
        <v>140</v>
      </c>
      <c r="AU185" s="240" t="s">
        <v>80</v>
      </c>
      <c r="AV185" s="12" t="s">
        <v>80</v>
      </c>
      <c r="AW185" s="12" t="s">
        <v>33</v>
      </c>
      <c r="AX185" s="12" t="s">
        <v>72</v>
      </c>
      <c r="AY185" s="240" t="s">
        <v>129</v>
      </c>
    </row>
    <row r="186" s="11" customFormat="1">
      <c r="B186" s="220"/>
      <c r="C186" s="221"/>
      <c r="D186" s="217" t="s">
        <v>140</v>
      </c>
      <c r="E186" s="222" t="s">
        <v>1</v>
      </c>
      <c r="F186" s="223" t="s">
        <v>228</v>
      </c>
      <c r="G186" s="221"/>
      <c r="H186" s="222" t="s">
        <v>1</v>
      </c>
      <c r="I186" s="224"/>
      <c r="J186" s="221"/>
      <c r="K186" s="221"/>
      <c r="L186" s="225"/>
      <c r="M186" s="226"/>
      <c r="N186" s="227"/>
      <c r="O186" s="227"/>
      <c r="P186" s="227"/>
      <c r="Q186" s="227"/>
      <c r="R186" s="227"/>
      <c r="S186" s="227"/>
      <c r="T186" s="228"/>
      <c r="AT186" s="229" t="s">
        <v>140</v>
      </c>
      <c r="AU186" s="229" t="s">
        <v>80</v>
      </c>
      <c r="AV186" s="11" t="s">
        <v>78</v>
      </c>
      <c r="AW186" s="11" t="s">
        <v>33</v>
      </c>
      <c r="AX186" s="11" t="s">
        <v>72</v>
      </c>
      <c r="AY186" s="229" t="s">
        <v>129</v>
      </c>
    </row>
    <row r="187" s="12" customFormat="1">
      <c r="B187" s="230"/>
      <c r="C187" s="231"/>
      <c r="D187" s="217" t="s">
        <v>140</v>
      </c>
      <c r="E187" s="232" t="s">
        <v>1</v>
      </c>
      <c r="F187" s="233" t="s">
        <v>229</v>
      </c>
      <c r="G187" s="231"/>
      <c r="H187" s="234">
        <v>1.8320000000000001</v>
      </c>
      <c r="I187" s="235"/>
      <c r="J187" s="231"/>
      <c r="K187" s="231"/>
      <c r="L187" s="236"/>
      <c r="M187" s="237"/>
      <c r="N187" s="238"/>
      <c r="O187" s="238"/>
      <c r="P187" s="238"/>
      <c r="Q187" s="238"/>
      <c r="R187" s="238"/>
      <c r="S187" s="238"/>
      <c r="T187" s="239"/>
      <c r="AT187" s="240" t="s">
        <v>140</v>
      </c>
      <c r="AU187" s="240" t="s">
        <v>80</v>
      </c>
      <c r="AV187" s="12" t="s">
        <v>80</v>
      </c>
      <c r="AW187" s="12" t="s">
        <v>33</v>
      </c>
      <c r="AX187" s="12" t="s">
        <v>72</v>
      </c>
      <c r="AY187" s="240" t="s">
        <v>129</v>
      </c>
    </row>
    <row r="188" s="13" customFormat="1">
      <c r="B188" s="241"/>
      <c r="C188" s="242"/>
      <c r="D188" s="217" t="s">
        <v>140</v>
      </c>
      <c r="E188" s="243" t="s">
        <v>87</v>
      </c>
      <c r="F188" s="244" t="s">
        <v>156</v>
      </c>
      <c r="G188" s="242"/>
      <c r="H188" s="245">
        <v>67.031999999999996</v>
      </c>
      <c r="I188" s="246"/>
      <c r="J188" s="242"/>
      <c r="K188" s="242"/>
      <c r="L188" s="247"/>
      <c r="M188" s="248"/>
      <c r="N188" s="249"/>
      <c r="O188" s="249"/>
      <c r="P188" s="249"/>
      <c r="Q188" s="249"/>
      <c r="R188" s="249"/>
      <c r="S188" s="249"/>
      <c r="T188" s="250"/>
      <c r="AT188" s="251" t="s">
        <v>140</v>
      </c>
      <c r="AU188" s="251" t="s">
        <v>80</v>
      </c>
      <c r="AV188" s="13" t="s">
        <v>136</v>
      </c>
      <c r="AW188" s="13" t="s">
        <v>33</v>
      </c>
      <c r="AX188" s="13" t="s">
        <v>72</v>
      </c>
      <c r="AY188" s="251" t="s">
        <v>129</v>
      </c>
    </row>
    <row r="189" s="12" customFormat="1">
      <c r="B189" s="230"/>
      <c r="C189" s="231"/>
      <c r="D189" s="217" t="s">
        <v>140</v>
      </c>
      <c r="E189" s="232" t="s">
        <v>1</v>
      </c>
      <c r="F189" s="233" t="s">
        <v>230</v>
      </c>
      <c r="G189" s="231"/>
      <c r="H189" s="234">
        <v>33.515999999999998</v>
      </c>
      <c r="I189" s="235"/>
      <c r="J189" s="231"/>
      <c r="K189" s="231"/>
      <c r="L189" s="236"/>
      <c r="M189" s="237"/>
      <c r="N189" s="238"/>
      <c r="O189" s="238"/>
      <c r="P189" s="238"/>
      <c r="Q189" s="238"/>
      <c r="R189" s="238"/>
      <c r="S189" s="238"/>
      <c r="T189" s="239"/>
      <c r="AT189" s="240" t="s">
        <v>140</v>
      </c>
      <c r="AU189" s="240" t="s">
        <v>80</v>
      </c>
      <c r="AV189" s="12" t="s">
        <v>80</v>
      </c>
      <c r="AW189" s="12" t="s">
        <v>33</v>
      </c>
      <c r="AX189" s="12" t="s">
        <v>78</v>
      </c>
      <c r="AY189" s="240" t="s">
        <v>129</v>
      </c>
    </row>
    <row r="190" s="1" customFormat="1" ht="22.5" customHeight="1">
      <c r="B190" s="36"/>
      <c r="C190" s="205" t="s">
        <v>231</v>
      </c>
      <c r="D190" s="205" t="s">
        <v>131</v>
      </c>
      <c r="E190" s="206" t="s">
        <v>232</v>
      </c>
      <c r="F190" s="207" t="s">
        <v>233</v>
      </c>
      <c r="G190" s="208" t="s">
        <v>202</v>
      </c>
      <c r="H190" s="209">
        <v>33.515999999999998</v>
      </c>
      <c r="I190" s="210"/>
      <c r="J190" s="211">
        <f>ROUND(I190*H190,2)</f>
        <v>0</v>
      </c>
      <c r="K190" s="207" t="s">
        <v>164</v>
      </c>
      <c r="L190" s="41"/>
      <c r="M190" s="212" t="s">
        <v>1</v>
      </c>
      <c r="N190" s="213" t="s">
        <v>43</v>
      </c>
      <c r="O190" s="77"/>
      <c r="P190" s="214">
        <f>O190*H190</f>
        <v>0</v>
      </c>
      <c r="Q190" s="214">
        <v>0</v>
      </c>
      <c r="R190" s="214">
        <f>Q190*H190</f>
        <v>0</v>
      </c>
      <c r="S190" s="214">
        <v>0</v>
      </c>
      <c r="T190" s="215">
        <f>S190*H190</f>
        <v>0</v>
      </c>
      <c r="AR190" s="15" t="s">
        <v>136</v>
      </c>
      <c r="AT190" s="15" t="s">
        <v>131</v>
      </c>
      <c r="AU190" s="15" t="s">
        <v>80</v>
      </c>
      <c r="AY190" s="15" t="s">
        <v>129</v>
      </c>
      <c r="BE190" s="216">
        <f>IF(N190="základní",J190,0)</f>
        <v>0</v>
      </c>
      <c r="BF190" s="216">
        <f>IF(N190="snížená",J190,0)</f>
        <v>0</v>
      </c>
      <c r="BG190" s="216">
        <f>IF(N190="zákl. přenesená",J190,0)</f>
        <v>0</v>
      </c>
      <c r="BH190" s="216">
        <f>IF(N190="sníž. přenesená",J190,0)</f>
        <v>0</v>
      </c>
      <c r="BI190" s="216">
        <f>IF(N190="nulová",J190,0)</f>
        <v>0</v>
      </c>
      <c r="BJ190" s="15" t="s">
        <v>78</v>
      </c>
      <c r="BK190" s="216">
        <f>ROUND(I190*H190,2)</f>
        <v>0</v>
      </c>
      <c r="BL190" s="15" t="s">
        <v>136</v>
      </c>
      <c r="BM190" s="15" t="s">
        <v>234</v>
      </c>
    </row>
    <row r="191" s="12" customFormat="1">
      <c r="B191" s="230"/>
      <c r="C191" s="231"/>
      <c r="D191" s="217" t="s">
        <v>140</v>
      </c>
      <c r="E191" s="232" t="s">
        <v>1</v>
      </c>
      <c r="F191" s="233" t="s">
        <v>230</v>
      </c>
      <c r="G191" s="231"/>
      <c r="H191" s="234">
        <v>33.515999999999998</v>
      </c>
      <c r="I191" s="235"/>
      <c r="J191" s="231"/>
      <c r="K191" s="231"/>
      <c r="L191" s="236"/>
      <c r="M191" s="237"/>
      <c r="N191" s="238"/>
      <c r="O191" s="238"/>
      <c r="P191" s="238"/>
      <c r="Q191" s="238"/>
      <c r="R191" s="238"/>
      <c r="S191" s="238"/>
      <c r="T191" s="239"/>
      <c r="AT191" s="240" t="s">
        <v>140</v>
      </c>
      <c r="AU191" s="240" t="s">
        <v>80</v>
      </c>
      <c r="AV191" s="12" t="s">
        <v>80</v>
      </c>
      <c r="AW191" s="12" t="s">
        <v>33</v>
      </c>
      <c r="AX191" s="12" t="s">
        <v>78</v>
      </c>
      <c r="AY191" s="240" t="s">
        <v>129</v>
      </c>
    </row>
    <row r="192" s="1" customFormat="1" ht="22.5" customHeight="1">
      <c r="B192" s="36"/>
      <c r="C192" s="205" t="s">
        <v>235</v>
      </c>
      <c r="D192" s="205" t="s">
        <v>131</v>
      </c>
      <c r="E192" s="206" t="s">
        <v>236</v>
      </c>
      <c r="F192" s="207" t="s">
        <v>237</v>
      </c>
      <c r="G192" s="208" t="s">
        <v>202</v>
      </c>
      <c r="H192" s="209">
        <v>16.757999999999999</v>
      </c>
      <c r="I192" s="210"/>
      <c r="J192" s="211">
        <f>ROUND(I192*H192,2)</f>
        <v>0</v>
      </c>
      <c r="K192" s="207" t="s">
        <v>159</v>
      </c>
      <c r="L192" s="41"/>
      <c r="M192" s="212" t="s">
        <v>1</v>
      </c>
      <c r="N192" s="213" t="s">
        <v>43</v>
      </c>
      <c r="O192" s="77"/>
      <c r="P192" s="214">
        <f>O192*H192</f>
        <v>0</v>
      </c>
      <c r="Q192" s="214">
        <v>0</v>
      </c>
      <c r="R192" s="214">
        <f>Q192*H192</f>
        <v>0</v>
      </c>
      <c r="S192" s="214">
        <v>0</v>
      </c>
      <c r="T192" s="215">
        <f>S192*H192</f>
        <v>0</v>
      </c>
      <c r="AR192" s="15" t="s">
        <v>136</v>
      </c>
      <c r="AT192" s="15" t="s">
        <v>131</v>
      </c>
      <c r="AU192" s="15" t="s">
        <v>80</v>
      </c>
      <c r="AY192" s="15" t="s">
        <v>129</v>
      </c>
      <c r="BE192" s="216">
        <f>IF(N192="základní",J192,0)</f>
        <v>0</v>
      </c>
      <c r="BF192" s="216">
        <f>IF(N192="snížená",J192,0)</f>
        <v>0</v>
      </c>
      <c r="BG192" s="216">
        <f>IF(N192="zákl. přenesená",J192,0)</f>
        <v>0</v>
      </c>
      <c r="BH192" s="216">
        <f>IF(N192="sníž. přenesená",J192,0)</f>
        <v>0</v>
      </c>
      <c r="BI192" s="216">
        <f>IF(N192="nulová",J192,0)</f>
        <v>0</v>
      </c>
      <c r="BJ192" s="15" t="s">
        <v>78</v>
      </c>
      <c r="BK192" s="216">
        <f>ROUND(I192*H192,2)</f>
        <v>0</v>
      </c>
      <c r="BL192" s="15" t="s">
        <v>136</v>
      </c>
      <c r="BM192" s="15" t="s">
        <v>238</v>
      </c>
    </row>
    <row r="193" s="12" customFormat="1">
      <c r="B193" s="230"/>
      <c r="C193" s="231"/>
      <c r="D193" s="217" t="s">
        <v>140</v>
      </c>
      <c r="E193" s="232" t="s">
        <v>1</v>
      </c>
      <c r="F193" s="233" t="s">
        <v>239</v>
      </c>
      <c r="G193" s="231"/>
      <c r="H193" s="234">
        <v>16.757999999999999</v>
      </c>
      <c r="I193" s="235"/>
      <c r="J193" s="231"/>
      <c r="K193" s="231"/>
      <c r="L193" s="236"/>
      <c r="M193" s="237"/>
      <c r="N193" s="238"/>
      <c r="O193" s="238"/>
      <c r="P193" s="238"/>
      <c r="Q193" s="238"/>
      <c r="R193" s="238"/>
      <c r="S193" s="238"/>
      <c r="T193" s="239"/>
      <c r="AT193" s="240" t="s">
        <v>140</v>
      </c>
      <c r="AU193" s="240" t="s">
        <v>80</v>
      </c>
      <c r="AV193" s="12" t="s">
        <v>80</v>
      </c>
      <c r="AW193" s="12" t="s">
        <v>33</v>
      </c>
      <c r="AX193" s="12" t="s">
        <v>78</v>
      </c>
      <c r="AY193" s="240" t="s">
        <v>129</v>
      </c>
    </row>
    <row r="194" s="1" customFormat="1" ht="22.5" customHeight="1">
      <c r="B194" s="36"/>
      <c r="C194" s="205" t="s">
        <v>240</v>
      </c>
      <c r="D194" s="205" t="s">
        <v>131</v>
      </c>
      <c r="E194" s="206" t="s">
        <v>241</v>
      </c>
      <c r="F194" s="207" t="s">
        <v>242</v>
      </c>
      <c r="G194" s="208" t="s">
        <v>202</v>
      </c>
      <c r="H194" s="209">
        <v>21.437000000000001</v>
      </c>
      <c r="I194" s="210"/>
      <c r="J194" s="211">
        <f>ROUND(I194*H194,2)</f>
        <v>0</v>
      </c>
      <c r="K194" s="207" t="s">
        <v>164</v>
      </c>
      <c r="L194" s="41"/>
      <c r="M194" s="212" t="s">
        <v>1</v>
      </c>
      <c r="N194" s="213" t="s">
        <v>43</v>
      </c>
      <c r="O194" s="77"/>
      <c r="P194" s="214">
        <f>O194*H194</f>
        <v>0</v>
      </c>
      <c r="Q194" s="214">
        <v>0</v>
      </c>
      <c r="R194" s="214">
        <f>Q194*H194</f>
        <v>0</v>
      </c>
      <c r="S194" s="214">
        <v>0</v>
      </c>
      <c r="T194" s="215">
        <f>S194*H194</f>
        <v>0</v>
      </c>
      <c r="AR194" s="15" t="s">
        <v>136</v>
      </c>
      <c r="AT194" s="15" t="s">
        <v>131</v>
      </c>
      <c r="AU194" s="15" t="s">
        <v>80</v>
      </c>
      <c r="AY194" s="15" t="s">
        <v>129</v>
      </c>
      <c r="BE194" s="216">
        <f>IF(N194="základní",J194,0)</f>
        <v>0</v>
      </c>
      <c r="BF194" s="216">
        <f>IF(N194="snížená",J194,0)</f>
        <v>0</v>
      </c>
      <c r="BG194" s="216">
        <f>IF(N194="zákl. přenesená",J194,0)</f>
        <v>0</v>
      </c>
      <c r="BH194" s="216">
        <f>IF(N194="sníž. přenesená",J194,0)</f>
        <v>0</v>
      </c>
      <c r="BI194" s="216">
        <f>IF(N194="nulová",J194,0)</f>
        <v>0</v>
      </c>
      <c r="BJ194" s="15" t="s">
        <v>78</v>
      </c>
      <c r="BK194" s="216">
        <f>ROUND(I194*H194,2)</f>
        <v>0</v>
      </c>
      <c r="BL194" s="15" t="s">
        <v>136</v>
      </c>
      <c r="BM194" s="15" t="s">
        <v>243</v>
      </c>
    </row>
    <row r="195" s="11" customFormat="1">
      <c r="B195" s="220"/>
      <c r="C195" s="221"/>
      <c r="D195" s="217" t="s">
        <v>140</v>
      </c>
      <c r="E195" s="222" t="s">
        <v>1</v>
      </c>
      <c r="F195" s="223" t="s">
        <v>141</v>
      </c>
      <c r="G195" s="221"/>
      <c r="H195" s="222" t="s">
        <v>1</v>
      </c>
      <c r="I195" s="224"/>
      <c r="J195" s="221"/>
      <c r="K195" s="221"/>
      <c r="L195" s="225"/>
      <c r="M195" s="226"/>
      <c r="N195" s="227"/>
      <c r="O195" s="227"/>
      <c r="P195" s="227"/>
      <c r="Q195" s="227"/>
      <c r="R195" s="227"/>
      <c r="S195" s="227"/>
      <c r="T195" s="228"/>
      <c r="AT195" s="229" t="s">
        <v>140</v>
      </c>
      <c r="AU195" s="229" t="s">
        <v>80</v>
      </c>
      <c r="AV195" s="11" t="s">
        <v>78</v>
      </c>
      <c r="AW195" s="11" t="s">
        <v>33</v>
      </c>
      <c r="AX195" s="11" t="s">
        <v>72</v>
      </c>
      <c r="AY195" s="229" t="s">
        <v>129</v>
      </c>
    </row>
    <row r="196" s="11" customFormat="1">
      <c r="B196" s="220"/>
      <c r="C196" s="221"/>
      <c r="D196" s="217" t="s">
        <v>140</v>
      </c>
      <c r="E196" s="222" t="s">
        <v>1</v>
      </c>
      <c r="F196" s="223" t="s">
        <v>142</v>
      </c>
      <c r="G196" s="221"/>
      <c r="H196" s="222" t="s">
        <v>1</v>
      </c>
      <c r="I196" s="224"/>
      <c r="J196" s="221"/>
      <c r="K196" s="221"/>
      <c r="L196" s="225"/>
      <c r="M196" s="226"/>
      <c r="N196" s="227"/>
      <c r="O196" s="227"/>
      <c r="P196" s="227"/>
      <c r="Q196" s="227"/>
      <c r="R196" s="227"/>
      <c r="S196" s="227"/>
      <c r="T196" s="228"/>
      <c r="AT196" s="229" t="s">
        <v>140</v>
      </c>
      <c r="AU196" s="229" t="s">
        <v>80</v>
      </c>
      <c r="AV196" s="11" t="s">
        <v>78</v>
      </c>
      <c r="AW196" s="11" t="s">
        <v>33</v>
      </c>
      <c r="AX196" s="11" t="s">
        <v>72</v>
      </c>
      <c r="AY196" s="229" t="s">
        <v>129</v>
      </c>
    </row>
    <row r="197" s="12" customFormat="1">
      <c r="B197" s="230"/>
      <c r="C197" s="231"/>
      <c r="D197" s="217" t="s">
        <v>140</v>
      </c>
      <c r="E197" s="232" t="s">
        <v>1</v>
      </c>
      <c r="F197" s="233" t="s">
        <v>244</v>
      </c>
      <c r="G197" s="231"/>
      <c r="H197" s="234">
        <v>8.0259999999999998</v>
      </c>
      <c r="I197" s="235"/>
      <c r="J197" s="231"/>
      <c r="K197" s="231"/>
      <c r="L197" s="236"/>
      <c r="M197" s="237"/>
      <c r="N197" s="238"/>
      <c r="O197" s="238"/>
      <c r="P197" s="238"/>
      <c r="Q197" s="238"/>
      <c r="R197" s="238"/>
      <c r="S197" s="238"/>
      <c r="T197" s="239"/>
      <c r="AT197" s="240" t="s">
        <v>140</v>
      </c>
      <c r="AU197" s="240" t="s">
        <v>80</v>
      </c>
      <c r="AV197" s="12" t="s">
        <v>80</v>
      </c>
      <c r="AW197" s="12" t="s">
        <v>33</v>
      </c>
      <c r="AX197" s="12" t="s">
        <v>72</v>
      </c>
      <c r="AY197" s="240" t="s">
        <v>129</v>
      </c>
    </row>
    <row r="198" s="11" customFormat="1">
      <c r="B198" s="220"/>
      <c r="C198" s="221"/>
      <c r="D198" s="217" t="s">
        <v>140</v>
      </c>
      <c r="E198" s="222" t="s">
        <v>1</v>
      </c>
      <c r="F198" s="223" t="s">
        <v>144</v>
      </c>
      <c r="G198" s="221"/>
      <c r="H198" s="222" t="s">
        <v>1</v>
      </c>
      <c r="I198" s="224"/>
      <c r="J198" s="221"/>
      <c r="K198" s="221"/>
      <c r="L198" s="225"/>
      <c r="M198" s="226"/>
      <c r="N198" s="227"/>
      <c r="O198" s="227"/>
      <c r="P198" s="227"/>
      <c r="Q198" s="227"/>
      <c r="R198" s="227"/>
      <c r="S198" s="227"/>
      <c r="T198" s="228"/>
      <c r="AT198" s="229" t="s">
        <v>140</v>
      </c>
      <c r="AU198" s="229" t="s">
        <v>80</v>
      </c>
      <c r="AV198" s="11" t="s">
        <v>78</v>
      </c>
      <c r="AW198" s="11" t="s">
        <v>33</v>
      </c>
      <c r="AX198" s="11" t="s">
        <v>72</v>
      </c>
      <c r="AY198" s="229" t="s">
        <v>129</v>
      </c>
    </row>
    <row r="199" s="12" customFormat="1">
      <c r="B199" s="230"/>
      <c r="C199" s="231"/>
      <c r="D199" s="217" t="s">
        <v>140</v>
      </c>
      <c r="E199" s="232" t="s">
        <v>1</v>
      </c>
      <c r="F199" s="233" t="s">
        <v>245</v>
      </c>
      <c r="G199" s="231"/>
      <c r="H199" s="234">
        <v>12.539999999999999</v>
      </c>
      <c r="I199" s="235"/>
      <c r="J199" s="231"/>
      <c r="K199" s="231"/>
      <c r="L199" s="236"/>
      <c r="M199" s="237"/>
      <c r="N199" s="238"/>
      <c r="O199" s="238"/>
      <c r="P199" s="238"/>
      <c r="Q199" s="238"/>
      <c r="R199" s="238"/>
      <c r="S199" s="238"/>
      <c r="T199" s="239"/>
      <c r="AT199" s="240" t="s">
        <v>140</v>
      </c>
      <c r="AU199" s="240" t="s">
        <v>80</v>
      </c>
      <c r="AV199" s="12" t="s">
        <v>80</v>
      </c>
      <c r="AW199" s="12" t="s">
        <v>33</v>
      </c>
      <c r="AX199" s="12" t="s">
        <v>72</v>
      </c>
      <c r="AY199" s="240" t="s">
        <v>129</v>
      </c>
    </row>
    <row r="200" s="11" customFormat="1">
      <c r="B200" s="220"/>
      <c r="C200" s="221"/>
      <c r="D200" s="217" t="s">
        <v>140</v>
      </c>
      <c r="E200" s="222" t="s">
        <v>1</v>
      </c>
      <c r="F200" s="223" t="s">
        <v>150</v>
      </c>
      <c r="G200" s="221"/>
      <c r="H200" s="222" t="s">
        <v>1</v>
      </c>
      <c r="I200" s="224"/>
      <c r="J200" s="221"/>
      <c r="K200" s="221"/>
      <c r="L200" s="225"/>
      <c r="M200" s="226"/>
      <c r="N200" s="227"/>
      <c r="O200" s="227"/>
      <c r="P200" s="227"/>
      <c r="Q200" s="227"/>
      <c r="R200" s="227"/>
      <c r="S200" s="227"/>
      <c r="T200" s="228"/>
      <c r="AT200" s="229" t="s">
        <v>140</v>
      </c>
      <c r="AU200" s="229" t="s">
        <v>80</v>
      </c>
      <c r="AV200" s="11" t="s">
        <v>78</v>
      </c>
      <c r="AW200" s="11" t="s">
        <v>33</v>
      </c>
      <c r="AX200" s="11" t="s">
        <v>72</v>
      </c>
      <c r="AY200" s="229" t="s">
        <v>129</v>
      </c>
    </row>
    <row r="201" s="12" customFormat="1">
      <c r="B201" s="230"/>
      <c r="C201" s="231"/>
      <c r="D201" s="217" t="s">
        <v>140</v>
      </c>
      <c r="E201" s="232" t="s">
        <v>1</v>
      </c>
      <c r="F201" s="233" t="s">
        <v>246</v>
      </c>
      <c r="G201" s="231"/>
      <c r="H201" s="234">
        <v>5.5999999999999996</v>
      </c>
      <c r="I201" s="235"/>
      <c r="J201" s="231"/>
      <c r="K201" s="231"/>
      <c r="L201" s="236"/>
      <c r="M201" s="237"/>
      <c r="N201" s="238"/>
      <c r="O201" s="238"/>
      <c r="P201" s="238"/>
      <c r="Q201" s="238"/>
      <c r="R201" s="238"/>
      <c r="S201" s="238"/>
      <c r="T201" s="239"/>
      <c r="AT201" s="240" t="s">
        <v>140</v>
      </c>
      <c r="AU201" s="240" t="s">
        <v>80</v>
      </c>
      <c r="AV201" s="12" t="s">
        <v>80</v>
      </c>
      <c r="AW201" s="12" t="s">
        <v>33</v>
      </c>
      <c r="AX201" s="12" t="s">
        <v>72</v>
      </c>
      <c r="AY201" s="240" t="s">
        <v>129</v>
      </c>
    </row>
    <row r="202" s="11" customFormat="1">
      <c r="B202" s="220"/>
      <c r="C202" s="221"/>
      <c r="D202" s="217" t="s">
        <v>140</v>
      </c>
      <c r="E202" s="222" t="s">
        <v>1</v>
      </c>
      <c r="F202" s="223" t="s">
        <v>247</v>
      </c>
      <c r="G202" s="221"/>
      <c r="H202" s="222" t="s">
        <v>1</v>
      </c>
      <c r="I202" s="224"/>
      <c r="J202" s="221"/>
      <c r="K202" s="221"/>
      <c r="L202" s="225"/>
      <c r="M202" s="226"/>
      <c r="N202" s="227"/>
      <c r="O202" s="227"/>
      <c r="P202" s="227"/>
      <c r="Q202" s="227"/>
      <c r="R202" s="227"/>
      <c r="S202" s="227"/>
      <c r="T202" s="228"/>
      <c r="AT202" s="229" t="s">
        <v>140</v>
      </c>
      <c r="AU202" s="229" t="s">
        <v>80</v>
      </c>
      <c r="AV202" s="11" t="s">
        <v>78</v>
      </c>
      <c r="AW202" s="11" t="s">
        <v>33</v>
      </c>
      <c r="AX202" s="11" t="s">
        <v>72</v>
      </c>
      <c r="AY202" s="229" t="s">
        <v>129</v>
      </c>
    </row>
    <row r="203" s="12" customFormat="1">
      <c r="B203" s="230"/>
      <c r="C203" s="231"/>
      <c r="D203" s="217" t="s">
        <v>140</v>
      </c>
      <c r="E203" s="232" t="s">
        <v>1</v>
      </c>
      <c r="F203" s="233" t="s">
        <v>248</v>
      </c>
      <c r="G203" s="231"/>
      <c r="H203" s="234">
        <v>2.847</v>
      </c>
      <c r="I203" s="235"/>
      <c r="J203" s="231"/>
      <c r="K203" s="231"/>
      <c r="L203" s="236"/>
      <c r="M203" s="237"/>
      <c r="N203" s="238"/>
      <c r="O203" s="238"/>
      <c r="P203" s="238"/>
      <c r="Q203" s="238"/>
      <c r="R203" s="238"/>
      <c r="S203" s="238"/>
      <c r="T203" s="239"/>
      <c r="AT203" s="240" t="s">
        <v>140</v>
      </c>
      <c r="AU203" s="240" t="s">
        <v>80</v>
      </c>
      <c r="AV203" s="12" t="s">
        <v>80</v>
      </c>
      <c r="AW203" s="12" t="s">
        <v>33</v>
      </c>
      <c r="AX203" s="12" t="s">
        <v>72</v>
      </c>
      <c r="AY203" s="240" t="s">
        <v>129</v>
      </c>
    </row>
    <row r="204" s="11" customFormat="1">
      <c r="B204" s="220"/>
      <c r="C204" s="221"/>
      <c r="D204" s="217" t="s">
        <v>140</v>
      </c>
      <c r="E204" s="222" t="s">
        <v>1</v>
      </c>
      <c r="F204" s="223" t="s">
        <v>249</v>
      </c>
      <c r="G204" s="221"/>
      <c r="H204" s="222" t="s">
        <v>1</v>
      </c>
      <c r="I204" s="224"/>
      <c r="J204" s="221"/>
      <c r="K204" s="221"/>
      <c r="L204" s="225"/>
      <c r="M204" s="226"/>
      <c r="N204" s="227"/>
      <c r="O204" s="227"/>
      <c r="P204" s="227"/>
      <c r="Q204" s="227"/>
      <c r="R204" s="227"/>
      <c r="S204" s="227"/>
      <c r="T204" s="228"/>
      <c r="AT204" s="229" t="s">
        <v>140</v>
      </c>
      <c r="AU204" s="229" t="s">
        <v>80</v>
      </c>
      <c r="AV204" s="11" t="s">
        <v>78</v>
      </c>
      <c r="AW204" s="11" t="s">
        <v>33</v>
      </c>
      <c r="AX204" s="11" t="s">
        <v>72</v>
      </c>
      <c r="AY204" s="229" t="s">
        <v>129</v>
      </c>
    </row>
    <row r="205" s="12" customFormat="1">
      <c r="B205" s="230"/>
      <c r="C205" s="231"/>
      <c r="D205" s="217" t="s">
        <v>140</v>
      </c>
      <c r="E205" s="232" t="s">
        <v>1</v>
      </c>
      <c r="F205" s="233" t="s">
        <v>250</v>
      </c>
      <c r="G205" s="231"/>
      <c r="H205" s="234">
        <v>11.699999999999999</v>
      </c>
      <c r="I205" s="235"/>
      <c r="J205" s="231"/>
      <c r="K205" s="231"/>
      <c r="L205" s="236"/>
      <c r="M205" s="237"/>
      <c r="N205" s="238"/>
      <c r="O205" s="238"/>
      <c r="P205" s="238"/>
      <c r="Q205" s="238"/>
      <c r="R205" s="238"/>
      <c r="S205" s="238"/>
      <c r="T205" s="239"/>
      <c r="AT205" s="240" t="s">
        <v>140</v>
      </c>
      <c r="AU205" s="240" t="s">
        <v>80</v>
      </c>
      <c r="AV205" s="12" t="s">
        <v>80</v>
      </c>
      <c r="AW205" s="12" t="s">
        <v>33</v>
      </c>
      <c r="AX205" s="12" t="s">
        <v>72</v>
      </c>
      <c r="AY205" s="240" t="s">
        <v>129</v>
      </c>
    </row>
    <row r="206" s="11" customFormat="1">
      <c r="B206" s="220"/>
      <c r="C206" s="221"/>
      <c r="D206" s="217" t="s">
        <v>140</v>
      </c>
      <c r="E206" s="222" t="s">
        <v>1</v>
      </c>
      <c r="F206" s="223" t="s">
        <v>214</v>
      </c>
      <c r="G206" s="221"/>
      <c r="H206" s="222" t="s">
        <v>1</v>
      </c>
      <c r="I206" s="224"/>
      <c r="J206" s="221"/>
      <c r="K206" s="221"/>
      <c r="L206" s="225"/>
      <c r="M206" s="226"/>
      <c r="N206" s="227"/>
      <c r="O206" s="227"/>
      <c r="P206" s="227"/>
      <c r="Q206" s="227"/>
      <c r="R206" s="227"/>
      <c r="S206" s="227"/>
      <c r="T206" s="228"/>
      <c r="AT206" s="229" t="s">
        <v>140</v>
      </c>
      <c r="AU206" s="229" t="s">
        <v>80</v>
      </c>
      <c r="AV206" s="11" t="s">
        <v>78</v>
      </c>
      <c r="AW206" s="11" t="s">
        <v>33</v>
      </c>
      <c r="AX206" s="11" t="s">
        <v>72</v>
      </c>
      <c r="AY206" s="229" t="s">
        <v>129</v>
      </c>
    </row>
    <row r="207" s="12" customFormat="1">
      <c r="B207" s="230"/>
      <c r="C207" s="231"/>
      <c r="D207" s="217" t="s">
        <v>140</v>
      </c>
      <c r="E207" s="232" t="s">
        <v>1</v>
      </c>
      <c r="F207" s="233" t="s">
        <v>251</v>
      </c>
      <c r="G207" s="231"/>
      <c r="H207" s="234">
        <v>1.296</v>
      </c>
      <c r="I207" s="235"/>
      <c r="J207" s="231"/>
      <c r="K207" s="231"/>
      <c r="L207" s="236"/>
      <c r="M207" s="237"/>
      <c r="N207" s="238"/>
      <c r="O207" s="238"/>
      <c r="P207" s="238"/>
      <c r="Q207" s="238"/>
      <c r="R207" s="238"/>
      <c r="S207" s="238"/>
      <c r="T207" s="239"/>
      <c r="AT207" s="240" t="s">
        <v>140</v>
      </c>
      <c r="AU207" s="240" t="s">
        <v>80</v>
      </c>
      <c r="AV207" s="12" t="s">
        <v>80</v>
      </c>
      <c r="AW207" s="12" t="s">
        <v>33</v>
      </c>
      <c r="AX207" s="12" t="s">
        <v>72</v>
      </c>
      <c r="AY207" s="240" t="s">
        <v>129</v>
      </c>
    </row>
    <row r="208" s="12" customFormat="1">
      <c r="B208" s="230"/>
      <c r="C208" s="231"/>
      <c r="D208" s="217" t="s">
        <v>140</v>
      </c>
      <c r="E208" s="232" t="s">
        <v>1</v>
      </c>
      <c r="F208" s="233" t="s">
        <v>252</v>
      </c>
      <c r="G208" s="231"/>
      <c r="H208" s="234">
        <v>0.86399999999999999</v>
      </c>
      <c r="I208" s="235"/>
      <c r="J208" s="231"/>
      <c r="K208" s="231"/>
      <c r="L208" s="236"/>
      <c r="M208" s="237"/>
      <c r="N208" s="238"/>
      <c r="O208" s="238"/>
      <c r="P208" s="238"/>
      <c r="Q208" s="238"/>
      <c r="R208" s="238"/>
      <c r="S208" s="238"/>
      <c r="T208" s="239"/>
      <c r="AT208" s="240" t="s">
        <v>140</v>
      </c>
      <c r="AU208" s="240" t="s">
        <v>80</v>
      </c>
      <c r="AV208" s="12" t="s">
        <v>80</v>
      </c>
      <c r="AW208" s="12" t="s">
        <v>33</v>
      </c>
      <c r="AX208" s="12" t="s">
        <v>72</v>
      </c>
      <c r="AY208" s="240" t="s">
        <v>129</v>
      </c>
    </row>
    <row r="209" s="13" customFormat="1">
      <c r="B209" s="241"/>
      <c r="C209" s="242"/>
      <c r="D209" s="217" t="s">
        <v>140</v>
      </c>
      <c r="E209" s="243" t="s">
        <v>84</v>
      </c>
      <c r="F209" s="244" t="s">
        <v>156</v>
      </c>
      <c r="G209" s="242"/>
      <c r="H209" s="245">
        <v>42.872999999999998</v>
      </c>
      <c r="I209" s="246"/>
      <c r="J209" s="242"/>
      <c r="K209" s="242"/>
      <c r="L209" s="247"/>
      <c r="M209" s="248"/>
      <c r="N209" s="249"/>
      <c r="O209" s="249"/>
      <c r="P209" s="249"/>
      <c r="Q209" s="249"/>
      <c r="R209" s="249"/>
      <c r="S209" s="249"/>
      <c r="T209" s="250"/>
      <c r="AT209" s="251" t="s">
        <v>140</v>
      </c>
      <c r="AU209" s="251" t="s">
        <v>80</v>
      </c>
      <c r="AV209" s="13" t="s">
        <v>136</v>
      </c>
      <c r="AW209" s="13" t="s">
        <v>33</v>
      </c>
      <c r="AX209" s="13" t="s">
        <v>72</v>
      </c>
      <c r="AY209" s="251" t="s">
        <v>129</v>
      </c>
    </row>
    <row r="210" s="12" customFormat="1">
      <c r="B210" s="230"/>
      <c r="C210" s="231"/>
      <c r="D210" s="217" t="s">
        <v>140</v>
      </c>
      <c r="E210" s="232" t="s">
        <v>1</v>
      </c>
      <c r="F210" s="233" t="s">
        <v>253</v>
      </c>
      <c r="G210" s="231"/>
      <c r="H210" s="234">
        <v>21.437000000000001</v>
      </c>
      <c r="I210" s="235"/>
      <c r="J210" s="231"/>
      <c r="K210" s="231"/>
      <c r="L210" s="236"/>
      <c r="M210" s="237"/>
      <c r="N210" s="238"/>
      <c r="O210" s="238"/>
      <c r="P210" s="238"/>
      <c r="Q210" s="238"/>
      <c r="R210" s="238"/>
      <c r="S210" s="238"/>
      <c r="T210" s="239"/>
      <c r="AT210" s="240" t="s">
        <v>140</v>
      </c>
      <c r="AU210" s="240" t="s">
        <v>80</v>
      </c>
      <c r="AV210" s="12" t="s">
        <v>80</v>
      </c>
      <c r="AW210" s="12" t="s">
        <v>33</v>
      </c>
      <c r="AX210" s="12" t="s">
        <v>78</v>
      </c>
      <c r="AY210" s="240" t="s">
        <v>129</v>
      </c>
    </row>
    <row r="211" s="1" customFormat="1" ht="22.5" customHeight="1">
      <c r="B211" s="36"/>
      <c r="C211" s="205" t="s">
        <v>8</v>
      </c>
      <c r="D211" s="205" t="s">
        <v>131</v>
      </c>
      <c r="E211" s="206" t="s">
        <v>254</v>
      </c>
      <c r="F211" s="207" t="s">
        <v>255</v>
      </c>
      <c r="G211" s="208" t="s">
        <v>202</v>
      </c>
      <c r="H211" s="209">
        <v>21.437000000000001</v>
      </c>
      <c r="I211" s="210"/>
      <c r="J211" s="211">
        <f>ROUND(I211*H211,2)</f>
        <v>0</v>
      </c>
      <c r="K211" s="207" t="s">
        <v>164</v>
      </c>
      <c r="L211" s="41"/>
      <c r="M211" s="212" t="s">
        <v>1</v>
      </c>
      <c r="N211" s="213" t="s">
        <v>43</v>
      </c>
      <c r="O211" s="77"/>
      <c r="P211" s="214">
        <f>O211*H211</f>
        <v>0</v>
      </c>
      <c r="Q211" s="214">
        <v>0</v>
      </c>
      <c r="R211" s="214">
        <f>Q211*H211</f>
        <v>0</v>
      </c>
      <c r="S211" s="214">
        <v>0</v>
      </c>
      <c r="T211" s="215">
        <f>S211*H211</f>
        <v>0</v>
      </c>
      <c r="AR211" s="15" t="s">
        <v>136</v>
      </c>
      <c r="AT211" s="15" t="s">
        <v>131</v>
      </c>
      <c r="AU211" s="15" t="s">
        <v>80</v>
      </c>
      <c r="AY211" s="15" t="s">
        <v>129</v>
      </c>
      <c r="BE211" s="216">
        <f>IF(N211="základní",J211,0)</f>
        <v>0</v>
      </c>
      <c r="BF211" s="216">
        <f>IF(N211="snížená",J211,0)</f>
        <v>0</v>
      </c>
      <c r="BG211" s="216">
        <f>IF(N211="zákl. přenesená",J211,0)</f>
        <v>0</v>
      </c>
      <c r="BH211" s="216">
        <f>IF(N211="sníž. přenesená",J211,0)</f>
        <v>0</v>
      </c>
      <c r="BI211" s="216">
        <f>IF(N211="nulová",J211,0)</f>
        <v>0</v>
      </c>
      <c r="BJ211" s="15" t="s">
        <v>78</v>
      </c>
      <c r="BK211" s="216">
        <f>ROUND(I211*H211,2)</f>
        <v>0</v>
      </c>
      <c r="BL211" s="15" t="s">
        <v>136</v>
      </c>
      <c r="BM211" s="15" t="s">
        <v>256</v>
      </c>
    </row>
    <row r="212" s="11" customFormat="1">
      <c r="B212" s="220"/>
      <c r="C212" s="221"/>
      <c r="D212" s="217" t="s">
        <v>140</v>
      </c>
      <c r="E212" s="222" t="s">
        <v>1</v>
      </c>
      <c r="F212" s="223" t="s">
        <v>141</v>
      </c>
      <c r="G212" s="221"/>
      <c r="H212" s="222" t="s">
        <v>1</v>
      </c>
      <c r="I212" s="224"/>
      <c r="J212" s="221"/>
      <c r="K212" s="221"/>
      <c r="L212" s="225"/>
      <c r="M212" s="226"/>
      <c r="N212" s="227"/>
      <c r="O212" s="227"/>
      <c r="P212" s="227"/>
      <c r="Q212" s="227"/>
      <c r="R212" s="227"/>
      <c r="S212" s="227"/>
      <c r="T212" s="228"/>
      <c r="AT212" s="229" t="s">
        <v>140</v>
      </c>
      <c r="AU212" s="229" t="s">
        <v>80</v>
      </c>
      <c r="AV212" s="11" t="s">
        <v>78</v>
      </c>
      <c r="AW212" s="11" t="s">
        <v>33</v>
      </c>
      <c r="AX212" s="11" t="s">
        <v>72</v>
      </c>
      <c r="AY212" s="229" t="s">
        <v>129</v>
      </c>
    </row>
    <row r="213" s="12" customFormat="1">
      <c r="B213" s="230"/>
      <c r="C213" s="231"/>
      <c r="D213" s="217" t="s">
        <v>140</v>
      </c>
      <c r="E213" s="232" t="s">
        <v>1</v>
      </c>
      <c r="F213" s="233" t="s">
        <v>253</v>
      </c>
      <c r="G213" s="231"/>
      <c r="H213" s="234">
        <v>21.437000000000001</v>
      </c>
      <c r="I213" s="235"/>
      <c r="J213" s="231"/>
      <c r="K213" s="231"/>
      <c r="L213" s="236"/>
      <c r="M213" s="237"/>
      <c r="N213" s="238"/>
      <c r="O213" s="238"/>
      <c r="P213" s="238"/>
      <c r="Q213" s="238"/>
      <c r="R213" s="238"/>
      <c r="S213" s="238"/>
      <c r="T213" s="239"/>
      <c r="AT213" s="240" t="s">
        <v>140</v>
      </c>
      <c r="AU213" s="240" t="s">
        <v>80</v>
      </c>
      <c r="AV213" s="12" t="s">
        <v>80</v>
      </c>
      <c r="AW213" s="12" t="s">
        <v>33</v>
      </c>
      <c r="AX213" s="12" t="s">
        <v>78</v>
      </c>
      <c r="AY213" s="240" t="s">
        <v>129</v>
      </c>
    </row>
    <row r="214" s="1" customFormat="1" ht="16.5" customHeight="1">
      <c r="B214" s="36"/>
      <c r="C214" s="205" t="s">
        <v>257</v>
      </c>
      <c r="D214" s="205" t="s">
        <v>131</v>
      </c>
      <c r="E214" s="206" t="s">
        <v>258</v>
      </c>
      <c r="F214" s="207" t="s">
        <v>259</v>
      </c>
      <c r="G214" s="208" t="s">
        <v>202</v>
      </c>
      <c r="H214" s="209">
        <v>10.718999999999999</v>
      </c>
      <c r="I214" s="210"/>
      <c r="J214" s="211">
        <f>ROUND(I214*H214,2)</f>
        <v>0</v>
      </c>
      <c r="K214" s="207" t="s">
        <v>159</v>
      </c>
      <c r="L214" s="41"/>
      <c r="M214" s="212" t="s">
        <v>1</v>
      </c>
      <c r="N214" s="213" t="s">
        <v>43</v>
      </c>
      <c r="O214" s="77"/>
      <c r="P214" s="214">
        <f>O214*H214</f>
        <v>0</v>
      </c>
      <c r="Q214" s="214">
        <v>0</v>
      </c>
      <c r="R214" s="214">
        <f>Q214*H214</f>
        <v>0</v>
      </c>
      <c r="S214" s="214">
        <v>0</v>
      </c>
      <c r="T214" s="215">
        <f>S214*H214</f>
        <v>0</v>
      </c>
      <c r="AR214" s="15" t="s">
        <v>136</v>
      </c>
      <c r="AT214" s="15" t="s">
        <v>131</v>
      </c>
      <c r="AU214" s="15" t="s">
        <v>80</v>
      </c>
      <c r="AY214" s="15" t="s">
        <v>129</v>
      </c>
      <c r="BE214" s="216">
        <f>IF(N214="základní",J214,0)</f>
        <v>0</v>
      </c>
      <c r="BF214" s="216">
        <f>IF(N214="snížená",J214,0)</f>
        <v>0</v>
      </c>
      <c r="BG214" s="216">
        <f>IF(N214="zákl. přenesená",J214,0)</f>
        <v>0</v>
      </c>
      <c r="BH214" s="216">
        <f>IF(N214="sníž. přenesená",J214,0)</f>
        <v>0</v>
      </c>
      <c r="BI214" s="216">
        <f>IF(N214="nulová",J214,0)</f>
        <v>0</v>
      </c>
      <c r="BJ214" s="15" t="s">
        <v>78</v>
      </c>
      <c r="BK214" s="216">
        <f>ROUND(I214*H214,2)</f>
        <v>0</v>
      </c>
      <c r="BL214" s="15" t="s">
        <v>136</v>
      </c>
      <c r="BM214" s="15" t="s">
        <v>260</v>
      </c>
    </row>
    <row r="215" s="12" customFormat="1">
      <c r="B215" s="230"/>
      <c r="C215" s="231"/>
      <c r="D215" s="217" t="s">
        <v>140</v>
      </c>
      <c r="E215" s="232" t="s">
        <v>1</v>
      </c>
      <c r="F215" s="233" t="s">
        <v>261</v>
      </c>
      <c r="G215" s="231"/>
      <c r="H215" s="234">
        <v>10.718999999999999</v>
      </c>
      <c r="I215" s="235"/>
      <c r="J215" s="231"/>
      <c r="K215" s="231"/>
      <c r="L215" s="236"/>
      <c r="M215" s="237"/>
      <c r="N215" s="238"/>
      <c r="O215" s="238"/>
      <c r="P215" s="238"/>
      <c r="Q215" s="238"/>
      <c r="R215" s="238"/>
      <c r="S215" s="238"/>
      <c r="T215" s="239"/>
      <c r="AT215" s="240" t="s">
        <v>140</v>
      </c>
      <c r="AU215" s="240" t="s">
        <v>80</v>
      </c>
      <c r="AV215" s="12" t="s">
        <v>80</v>
      </c>
      <c r="AW215" s="12" t="s">
        <v>33</v>
      </c>
      <c r="AX215" s="12" t="s">
        <v>78</v>
      </c>
      <c r="AY215" s="240" t="s">
        <v>129</v>
      </c>
    </row>
    <row r="216" s="1" customFormat="1" ht="22.5" customHeight="1">
      <c r="B216" s="36"/>
      <c r="C216" s="205" t="s">
        <v>262</v>
      </c>
      <c r="D216" s="205" t="s">
        <v>131</v>
      </c>
      <c r="E216" s="206" t="s">
        <v>263</v>
      </c>
      <c r="F216" s="207" t="s">
        <v>264</v>
      </c>
      <c r="G216" s="208" t="s">
        <v>134</v>
      </c>
      <c r="H216" s="209">
        <v>118.21599999999999</v>
      </c>
      <c r="I216" s="210"/>
      <c r="J216" s="211">
        <f>ROUND(I216*H216,2)</f>
        <v>0</v>
      </c>
      <c r="K216" s="207" t="s">
        <v>164</v>
      </c>
      <c r="L216" s="41"/>
      <c r="M216" s="212" t="s">
        <v>1</v>
      </c>
      <c r="N216" s="213" t="s">
        <v>43</v>
      </c>
      <c r="O216" s="77"/>
      <c r="P216" s="214">
        <f>O216*H216</f>
        <v>0</v>
      </c>
      <c r="Q216" s="214">
        <v>0</v>
      </c>
      <c r="R216" s="214">
        <f>Q216*H216</f>
        <v>0</v>
      </c>
      <c r="S216" s="214">
        <v>0</v>
      </c>
      <c r="T216" s="215">
        <f>S216*H216</f>
        <v>0</v>
      </c>
      <c r="AR216" s="15" t="s">
        <v>136</v>
      </c>
      <c r="AT216" s="15" t="s">
        <v>131</v>
      </c>
      <c r="AU216" s="15" t="s">
        <v>80</v>
      </c>
      <c r="AY216" s="15" t="s">
        <v>129</v>
      </c>
      <c r="BE216" s="216">
        <f>IF(N216="základní",J216,0)</f>
        <v>0</v>
      </c>
      <c r="BF216" s="216">
        <f>IF(N216="snížená",J216,0)</f>
        <v>0</v>
      </c>
      <c r="BG216" s="216">
        <f>IF(N216="zákl. přenesená",J216,0)</f>
        <v>0</v>
      </c>
      <c r="BH216" s="216">
        <f>IF(N216="sníž. přenesená",J216,0)</f>
        <v>0</v>
      </c>
      <c r="BI216" s="216">
        <f>IF(N216="nulová",J216,0)</f>
        <v>0</v>
      </c>
      <c r="BJ216" s="15" t="s">
        <v>78</v>
      </c>
      <c r="BK216" s="216">
        <f>ROUND(I216*H216,2)</f>
        <v>0</v>
      </c>
      <c r="BL216" s="15" t="s">
        <v>136</v>
      </c>
      <c r="BM216" s="15" t="s">
        <v>265</v>
      </c>
    </row>
    <row r="217" s="11" customFormat="1">
      <c r="B217" s="220"/>
      <c r="C217" s="221"/>
      <c r="D217" s="217" t="s">
        <v>140</v>
      </c>
      <c r="E217" s="222" t="s">
        <v>1</v>
      </c>
      <c r="F217" s="223" t="s">
        <v>141</v>
      </c>
      <c r="G217" s="221"/>
      <c r="H217" s="222" t="s">
        <v>1</v>
      </c>
      <c r="I217" s="224"/>
      <c r="J217" s="221"/>
      <c r="K217" s="221"/>
      <c r="L217" s="225"/>
      <c r="M217" s="226"/>
      <c r="N217" s="227"/>
      <c r="O217" s="227"/>
      <c r="P217" s="227"/>
      <c r="Q217" s="227"/>
      <c r="R217" s="227"/>
      <c r="S217" s="227"/>
      <c r="T217" s="228"/>
      <c r="AT217" s="229" t="s">
        <v>140</v>
      </c>
      <c r="AU217" s="229" t="s">
        <v>80</v>
      </c>
      <c r="AV217" s="11" t="s">
        <v>78</v>
      </c>
      <c r="AW217" s="11" t="s">
        <v>33</v>
      </c>
      <c r="AX217" s="11" t="s">
        <v>72</v>
      </c>
      <c r="AY217" s="229" t="s">
        <v>129</v>
      </c>
    </row>
    <row r="218" s="11" customFormat="1">
      <c r="B218" s="220"/>
      <c r="C218" s="221"/>
      <c r="D218" s="217" t="s">
        <v>140</v>
      </c>
      <c r="E218" s="222" t="s">
        <v>1</v>
      </c>
      <c r="F218" s="223" t="s">
        <v>144</v>
      </c>
      <c r="G218" s="221"/>
      <c r="H218" s="222" t="s">
        <v>1</v>
      </c>
      <c r="I218" s="224"/>
      <c r="J218" s="221"/>
      <c r="K218" s="221"/>
      <c r="L218" s="225"/>
      <c r="M218" s="226"/>
      <c r="N218" s="227"/>
      <c r="O218" s="227"/>
      <c r="P218" s="227"/>
      <c r="Q218" s="227"/>
      <c r="R218" s="227"/>
      <c r="S218" s="227"/>
      <c r="T218" s="228"/>
      <c r="AT218" s="229" t="s">
        <v>140</v>
      </c>
      <c r="AU218" s="229" t="s">
        <v>80</v>
      </c>
      <c r="AV218" s="11" t="s">
        <v>78</v>
      </c>
      <c r="AW218" s="11" t="s">
        <v>33</v>
      </c>
      <c r="AX218" s="11" t="s">
        <v>72</v>
      </c>
      <c r="AY218" s="229" t="s">
        <v>129</v>
      </c>
    </row>
    <row r="219" s="11" customFormat="1">
      <c r="B219" s="220"/>
      <c r="C219" s="221"/>
      <c r="D219" s="217" t="s">
        <v>140</v>
      </c>
      <c r="E219" s="222" t="s">
        <v>1</v>
      </c>
      <c r="F219" s="223" t="s">
        <v>221</v>
      </c>
      <c r="G219" s="221"/>
      <c r="H219" s="222" t="s">
        <v>1</v>
      </c>
      <c r="I219" s="224"/>
      <c r="J219" s="221"/>
      <c r="K219" s="221"/>
      <c r="L219" s="225"/>
      <c r="M219" s="226"/>
      <c r="N219" s="227"/>
      <c r="O219" s="227"/>
      <c r="P219" s="227"/>
      <c r="Q219" s="227"/>
      <c r="R219" s="227"/>
      <c r="S219" s="227"/>
      <c r="T219" s="228"/>
      <c r="AT219" s="229" t="s">
        <v>140</v>
      </c>
      <c r="AU219" s="229" t="s">
        <v>80</v>
      </c>
      <c r="AV219" s="11" t="s">
        <v>78</v>
      </c>
      <c r="AW219" s="11" t="s">
        <v>33</v>
      </c>
      <c r="AX219" s="11" t="s">
        <v>72</v>
      </c>
      <c r="AY219" s="229" t="s">
        <v>129</v>
      </c>
    </row>
    <row r="220" s="12" customFormat="1">
      <c r="B220" s="230"/>
      <c r="C220" s="231"/>
      <c r="D220" s="217" t="s">
        <v>140</v>
      </c>
      <c r="E220" s="232" t="s">
        <v>1</v>
      </c>
      <c r="F220" s="233" t="s">
        <v>266</v>
      </c>
      <c r="G220" s="231"/>
      <c r="H220" s="234">
        <v>12.6</v>
      </c>
      <c r="I220" s="235"/>
      <c r="J220" s="231"/>
      <c r="K220" s="231"/>
      <c r="L220" s="236"/>
      <c r="M220" s="237"/>
      <c r="N220" s="238"/>
      <c r="O220" s="238"/>
      <c r="P220" s="238"/>
      <c r="Q220" s="238"/>
      <c r="R220" s="238"/>
      <c r="S220" s="238"/>
      <c r="T220" s="239"/>
      <c r="AT220" s="240" t="s">
        <v>140</v>
      </c>
      <c r="AU220" s="240" t="s">
        <v>80</v>
      </c>
      <c r="AV220" s="12" t="s">
        <v>80</v>
      </c>
      <c r="AW220" s="12" t="s">
        <v>33</v>
      </c>
      <c r="AX220" s="12" t="s">
        <v>72</v>
      </c>
      <c r="AY220" s="240" t="s">
        <v>129</v>
      </c>
    </row>
    <row r="221" s="11" customFormat="1">
      <c r="B221" s="220"/>
      <c r="C221" s="221"/>
      <c r="D221" s="217" t="s">
        <v>140</v>
      </c>
      <c r="E221" s="222" t="s">
        <v>1</v>
      </c>
      <c r="F221" s="223" t="s">
        <v>142</v>
      </c>
      <c r="G221" s="221"/>
      <c r="H221" s="222" t="s">
        <v>1</v>
      </c>
      <c r="I221" s="224"/>
      <c r="J221" s="221"/>
      <c r="K221" s="221"/>
      <c r="L221" s="225"/>
      <c r="M221" s="226"/>
      <c r="N221" s="227"/>
      <c r="O221" s="227"/>
      <c r="P221" s="227"/>
      <c r="Q221" s="227"/>
      <c r="R221" s="227"/>
      <c r="S221" s="227"/>
      <c r="T221" s="228"/>
      <c r="AT221" s="229" t="s">
        <v>140</v>
      </c>
      <c r="AU221" s="229" t="s">
        <v>80</v>
      </c>
      <c r="AV221" s="11" t="s">
        <v>78</v>
      </c>
      <c r="AW221" s="11" t="s">
        <v>33</v>
      </c>
      <c r="AX221" s="11" t="s">
        <v>72</v>
      </c>
      <c r="AY221" s="229" t="s">
        <v>129</v>
      </c>
    </row>
    <row r="222" s="12" customFormat="1">
      <c r="B222" s="230"/>
      <c r="C222" s="231"/>
      <c r="D222" s="217" t="s">
        <v>140</v>
      </c>
      <c r="E222" s="232" t="s">
        <v>1</v>
      </c>
      <c r="F222" s="233" t="s">
        <v>267</v>
      </c>
      <c r="G222" s="231"/>
      <c r="H222" s="234">
        <v>16.146000000000001</v>
      </c>
      <c r="I222" s="235"/>
      <c r="J222" s="231"/>
      <c r="K222" s="231"/>
      <c r="L222" s="236"/>
      <c r="M222" s="237"/>
      <c r="N222" s="238"/>
      <c r="O222" s="238"/>
      <c r="P222" s="238"/>
      <c r="Q222" s="238"/>
      <c r="R222" s="238"/>
      <c r="S222" s="238"/>
      <c r="T222" s="239"/>
      <c r="AT222" s="240" t="s">
        <v>140</v>
      </c>
      <c r="AU222" s="240" t="s">
        <v>80</v>
      </c>
      <c r="AV222" s="12" t="s">
        <v>80</v>
      </c>
      <c r="AW222" s="12" t="s">
        <v>33</v>
      </c>
      <c r="AX222" s="12" t="s">
        <v>72</v>
      </c>
      <c r="AY222" s="240" t="s">
        <v>129</v>
      </c>
    </row>
    <row r="223" s="11" customFormat="1">
      <c r="B223" s="220"/>
      <c r="C223" s="221"/>
      <c r="D223" s="217" t="s">
        <v>140</v>
      </c>
      <c r="E223" s="222" t="s">
        <v>1</v>
      </c>
      <c r="F223" s="223" t="s">
        <v>268</v>
      </c>
      <c r="G223" s="221"/>
      <c r="H223" s="222" t="s">
        <v>1</v>
      </c>
      <c r="I223" s="224"/>
      <c r="J223" s="221"/>
      <c r="K223" s="221"/>
      <c r="L223" s="225"/>
      <c r="M223" s="226"/>
      <c r="N223" s="227"/>
      <c r="O223" s="227"/>
      <c r="P223" s="227"/>
      <c r="Q223" s="227"/>
      <c r="R223" s="227"/>
      <c r="S223" s="227"/>
      <c r="T223" s="228"/>
      <c r="AT223" s="229" t="s">
        <v>140</v>
      </c>
      <c r="AU223" s="229" t="s">
        <v>80</v>
      </c>
      <c r="AV223" s="11" t="s">
        <v>78</v>
      </c>
      <c r="AW223" s="11" t="s">
        <v>33</v>
      </c>
      <c r="AX223" s="11" t="s">
        <v>72</v>
      </c>
      <c r="AY223" s="229" t="s">
        <v>129</v>
      </c>
    </row>
    <row r="224" s="12" customFormat="1">
      <c r="B224" s="230"/>
      <c r="C224" s="231"/>
      <c r="D224" s="217" t="s">
        <v>140</v>
      </c>
      <c r="E224" s="232" t="s">
        <v>1</v>
      </c>
      <c r="F224" s="233" t="s">
        <v>269</v>
      </c>
      <c r="G224" s="231"/>
      <c r="H224" s="234">
        <v>25.5</v>
      </c>
      <c r="I224" s="235"/>
      <c r="J224" s="231"/>
      <c r="K224" s="231"/>
      <c r="L224" s="236"/>
      <c r="M224" s="237"/>
      <c r="N224" s="238"/>
      <c r="O224" s="238"/>
      <c r="P224" s="238"/>
      <c r="Q224" s="238"/>
      <c r="R224" s="238"/>
      <c r="S224" s="238"/>
      <c r="T224" s="239"/>
      <c r="AT224" s="240" t="s">
        <v>140</v>
      </c>
      <c r="AU224" s="240" t="s">
        <v>80</v>
      </c>
      <c r="AV224" s="12" t="s">
        <v>80</v>
      </c>
      <c r="AW224" s="12" t="s">
        <v>33</v>
      </c>
      <c r="AX224" s="12" t="s">
        <v>72</v>
      </c>
      <c r="AY224" s="240" t="s">
        <v>129</v>
      </c>
    </row>
    <row r="225" s="11" customFormat="1">
      <c r="B225" s="220"/>
      <c r="C225" s="221"/>
      <c r="D225" s="217" t="s">
        <v>140</v>
      </c>
      <c r="E225" s="222" t="s">
        <v>1</v>
      </c>
      <c r="F225" s="223" t="s">
        <v>150</v>
      </c>
      <c r="G225" s="221"/>
      <c r="H225" s="222" t="s">
        <v>1</v>
      </c>
      <c r="I225" s="224"/>
      <c r="J225" s="221"/>
      <c r="K225" s="221"/>
      <c r="L225" s="225"/>
      <c r="M225" s="226"/>
      <c r="N225" s="227"/>
      <c r="O225" s="227"/>
      <c r="P225" s="227"/>
      <c r="Q225" s="227"/>
      <c r="R225" s="227"/>
      <c r="S225" s="227"/>
      <c r="T225" s="228"/>
      <c r="AT225" s="229" t="s">
        <v>140</v>
      </c>
      <c r="AU225" s="229" t="s">
        <v>80</v>
      </c>
      <c r="AV225" s="11" t="s">
        <v>78</v>
      </c>
      <c r="AW225" s="11" t="s">
        <v>33</v>
      </c>
      <c r="AX225" s="11" t="s">
        <v>72</v>
      </c>
      <c r="AY225" s="229" t="s">
        <v>129</v>
      </c>
    </row>
    <row r="226" s="12" customFormat="1">
      <c r="B226" s="230"/>
      <c r="C226" s="231"/>
      <c r="D226" s="217" t="s">
        <v>140</v>
      </c>
      <c r="E226" s="232" t="s">
        <v>1</v>
      </c>
      <c r="F226" s="233" t="s">
        <v>270</v>
      </c>
      <c r="G226" s="231"/>
      <c r="H226" s="234">
        <v>8</v>
      </c>
      <c r="I226" s="235"/>
      <c r="J226" s="231"/>
      <c r="K226" s="231"/>
      <c r="L226" s="236"/>
      <c r="M226" s="237"/>
      <c r="N226" s="238"/>
      <c r="O226" s="238"/>
      <c r="P226" s="238"/>
      <c r="Q226" s="238"/>
      <c r="R226" s="238"/>
      <c r="S226" s="238"/>
      <c r="T226" s="239"/>
      <c r="AT226" s="240" t="s">
        <v>140</v>
      </c>
      <c r="AU226" s="240" t="s">
        <v>80</v>
      </c>
      <c r="AV226" s="12" t="s">
        <v>80</v>
      </c>
      <c r="AW226" s="12" t="s">
        <v>33</v>
      </c>
      <c r="AX226" s="12" t="s">
        <v>72</v>
      </c>
      <c r="AY226" s="240" t="s">
        <v>129</v>
      </c>
    </row>
    <row r="227" s="11" customFormat="1">
      <c r="B227" s="220"/>
      <c r="C227" s="221"/>
      <c r="D227" s="217" t="s">
        <v>140</v>
      </c>
      <c r="E227" s="222" t="s">
        <v>1</v>
      </c>
      <c r="F227" s="223" t="s">
        <v>247</v>
      </c>
      <c r="G227" s="221"/>
      <c r="H227" s="222" t="s">
        <v>1</v>
      </c>
      <c r="I227" s="224"/>
      <c r="J227" s="221"/>
      <c r="K227" s="221"/>
      <c r="L227" s="225"/>
      <c r="M227" s="226"/>
      <c r="N227" s="227"/>
      <c r="O227" s="227"/>
      <c r="P227" s="227"/>
      <c r="Q227" s="227"/>
      <c r="R227" s="227"/>
      <c r="S227" s="227"/>
      <c r="T227" s="228"/>
      <c r="AT227" s="229" t="s">
        <v>140</v>
      </c>
      <c r="AU227" s="229" t="s">
        <v>80</v>
      </c>
      <c r="AV227" s="11" t="s">
        <v>78</v>
      </c>
      <c r="AW227" s="11" t="s">
        <v>33</v>
      </c>
      <c r="AX227" s="11" t="s">
        <v>72</v>
      </c>
      <c r="AY227" s="229" t="s">
        <v>129</v>
      </c>
    </row>
    <row r="228" s="12" customFormat="1">
      <c r="B228" s="230"/>
      <c r="C228" s="231"/>
      <c r="D228" s="217" t="s">
        <v>140</v>
      </c>
      <c r="E228" s="232" t="s">
        <v>1</v>
      </c>
      <c r="F228" s="233" t="s">
        <v>271</v>
      </c>
      <c r="G228" s="231"/>
      <c r="H228" s="234">
        <v>10.529999999999999</v>
      </c>
      <c r="I228" s="235"/>
      <c r="J228" s="231"/>
      <c r="K228" s="231"/>
      <c r="L228" s="236"/>
      <c r="M228" s="237"/>
      <c r="N228" s="238"/>
      <c r="O228" s="238"/>
      <c r="P228" s="238"/>
      <c r="Q228" s="238"/>
      <c r="R228" s="238"/>
      <c r="S228" s="238"/>
      <c r="T228" s="239"/>
      <c r="AT228" s="240" t="s">
        <v>140</v>
      </c>
      <c r="AU228" s="240" t="s">
        <v>80</v>
      </c>
      <c r="AV228" s="12" t="s">
        <v>80</v>
      </c>
      <c r="AW228" s="12" t="s">
        <v>33</v>
      </c>
      <c r="AX228" s="12" t="s">
        <v>72</v>
      </c>
      <c r="AY228" s="240" t="s">
        <v>129</v>
      </c>
    </row>
    <row r="229" s="11" customFormat="1">
      <c r="B229" s="220"/>
      <c r="C229" s="221"/>
      <c r="D229" s="217" t="s">
        <v>140</v>
      </c>
      <c r="E229" s="222" t="s">
        <v>1</v>
      </c>
      <c r="F229" s="223" t="s">
        <v>249</v>
      </c>
      <c r="G229" s="221"/>
      <c r="H229" s="222" t="s">
        <v>1</v>
      </c>
      <c r="I229" s="224"/>
      <c r="J229" s="221"/>
      <c r="K229" s="221"/>
      <c r="L229" s="225"/>
      <c r="M229" s="226"/>
      <c r="N229" s="227"/>
      <c r="O229" s="227"/>
      <c r="P229" s="227"/>
      <c r="Q229" s="227"/>
      <c r="R229" s="227"/>
      <c r="S229" s="227"/>
      <c r="T229" s="228"/>
      <c r="AT229" s="229" t="s">
        <v>140</v>
      </c>
      <c r="AU229" s="229" t="s">
        <v>80</v>
      </c>
      <c r="AV229" s="11" t="s">
        <v>78</v>
      </c>
      <c r="AW229" s="11" t="s">
        <v>33</v>
      </c>
      <c r="AX229" s="11" t="s">
        <v>72</v>
      </c>
      <c r="AY229" s="229" t="s">
        <v>129</v>
      </c>
    </row>
    <row r="230" s="12" customFormat="1">
      <c r="B230" s="230"/>
      <c r="C230" s="231"/>
      <c r="D230" s="217" t="s">
        <v>140</v>
      </c>
      <c r="E230" s="232" t="s">
        <v>1</v>
      </c>
      <c r="F230" s="233" t="s">
        <v>272</v>
      </c>
      <c r="G230" s="231"/>
      <c r="H230" s="234">
        <v>37.439999999999998</v>
      </c>
      <c r="I230" s="235"/>
      <c r="J230" s="231"/>
      <c r="K230" s="231"/>
      <c r="L230" s="236"/>
      <c r="M230" s="237"/>
      <c r="N230" s="238"/>
      <c r="O230" s="238"/>
      <c r="P230" s="238"/>
      <c r="Q230" s="238"/>
      <c r="R230" s="238"/>
      <c r="S230" s="238"/>
      <c r="T230" s="239"/>
      <c r="AT230" s="240" t="s">
        <v>140</v>
      </c>
      <c r="AU230" s="240" t="s">
        <v>80</v>
      </c>
      <c r="AV230" s="12" t="s">
        <v>80</v>
      </c>
      <c r="AW230" s="12" t="s">
        <v>33</v>
      </c>
      <c r="AX230" s="12" t="s">
        <v>72</v>
      </c>
      <c r="AY230" s="240" t="s">
        <v>129</v>
      </c>
    </row>
    <row r="231" s="11" customFormat="1">
      <c r="B231" s="220"/>
      <c r="C231" s="221"/>
      <c r="D231" s="217" t="s">
        <v>140</v>
      </c>
      <c r="E231" s="222" t="s">
        <v>1</v>
      </c>
      <c r="F231" s="223" t="s">
        <v>214</v>
      </c>
      <c r="G231" s="221"/>
      <c r="H231" s="222" t="s">
        <v>1</v>
      </c>
      <c r="I231" s="224"/>
      <c r="J231" s="221"/>
      <c r="K231" s="221"/>
      <c r="L231" s="225"/>
      <c r="M231" s="226"/>
      <c r="N231" s="227"/>
      <c r="O231" s="227"/>
      <c r="P231" s="227"/>
      <c r="Q231" s="227"/>
      <c r="R231" s="227"/>
      <c r="S231" s="227"/>
      <c r="T231" s="228"/>
      <c r="AT231" s="229" t="s">
        <v>140</v>
      </c>
      <c r="AU231" s="229" t="s">
        <v>80</v>
      </c>
      <c r="AV231" s="11" t="s">
        <v>78</v>
      </c>
      <c r="AW231" s="11" t="s">
        <v>33</v>
      </c>
      <c r="AX231" s="11" t="s">
        <v>72</v>
      </c>
      <c r="AY231" s="229" t="s">
        <v>129</v>
      </c>
    </row>
    <row r="232" s="12" customFormat="1">
      <c r="B232" s="230"/>
      <c r="C232" s="231"/>
      <c r="D232" s="217" t="s">
        <v>140</v>
      </c>
      <c r="E232" s="232" t="s">
        <v>1</v>
      </c>
      <c r="F232" s="233" t="s">
        <v>273</v>
      </c>
      <c r="G232" s="231"/>
      <c r="H232" s="234">
        <v>4.7999999999999998</v>
      </c>
      <c r="I232" s="235"/>
      <c r="J232" s="231"/>
      <c r="K232" s="231"/>
      <c r="L232" s="236"/>
      <c r="M232" s="237"/>
      <c r="N232" s="238"/>
      <c r="O232" s="238"/>
      <c r="P232" s="238"/>
      <c r="Q232" s="238"/>
      <c r="R232" s="238"/>
      <c r="S232" s="238"/>
      <c r="T232" s="239"/>
      <c r="AT232" s="240" t="s">
        <v>140</v>
      </c>
      <c r="AU232" s="240" t="s">
        <v>80</v>
      </c>
      <c r="AV232" s="12" t="s">
        <v>80</v>
      </c>
      <c r="AW232" s="12" t="s">
        <v>33</v>
      </c>
      <c r="AX232" s="12" t="s">
        <v>72</v>
      </c>
      <c r="AY232" s="240" t="s">
        <v>129</v>
      </c>
    </row>
    <row r="233" s="12" customFormat="1">
      <c r="B233" s="230"/>
      <c r="C233" s="231"/>
      <c r="D233" s="217" t="s">
        <v>140</v>
      </c>
      <c r="E233" s="232" t="s">
        <v>1</v>
      </c>
      <c r="F233" s="233" t="s">
        <v>274</v>
      </c>
      <c r="G233" s="231"/>
      <c r="H233" s="234">
        <v>3.2000000000000002</v>
      </c>
      <c r="I233" s="235"/>
      <c r="J233" s="231"/>
      <c r="K233" s="231"/>
      <c r="L233" s="236"/>
      <c r="M233" s="237"/>
      <c r="N233" s="238"/>
      <c r="O233" s="238"/>
      <c r="P233" s="238"/>
      <c r="Q233" s="238"/>
      <c r="R233" s="238"/>
      <c r="S233" s="238"/>
      <c r="T233" s="239"/>
      <c r="AT233" s="240" t="s">
        <v>140</v>
      </c>
      <c r="AU233" s="240" t="s">
        <v>80</v>
      </c>
      <c r="AV233" s="12" t="s">
        <v>80</v>
      </c>
      <c r="AW233" s="12" t="s">
        <v>33</v>
      </c>
      <c r="AX233" s="12" t="s">
        <v>72</v>
      </c>
      <c r="AY233" s="240" t="s">
        <v>129</v>
      </c>
    </row>
    <row r="234" s="13" customFormat="1">
      <c r="B234" s="241"/>
      <c r="C234" s="242"/>
      <c r="D234" s="217" t="s">
        <v>140</v>
      </c>
      <c r="E234" s="243" t="s">
        <v>1</v>
      </c>
      <c r="F234" s="244" t="s">
        <v>156</v>
      </c>
      <c r="G234" s="242"/>
      <c r="H234" s="245">
        <v>118.21599999999999</v>
      </c>
      <c r="I234" s="246"/>
      <c r="J234" s="242"/>
      <c r="K234" s="242"/>
      <c r="L234" s="247"/>
      <c r="M234" s="248"/>
      <c r="N234" s="249"/>
      <c r="O234" s="249"/>
      <c r="P234" s="249"/>
      <c r="Q234" s="249"/>
      <c r="R234" s="249"/>
      <c r="S234" s="249"/>
      <c r="T234" s="250"/>
      <c r="AT234" s="251" t="s">
        <v>140</v>
      </c>
      <c r="AU234" s="251" t="s">
        <v>80</v>
      </c>
      <c r="AV234" s="13" t="s">
        <v>136</v>
      </c>
      <c r="AW234" s="13" t="s">
        <v>33</v>
      </c>
      <c r="AX234" s="13" t="s">
        <v>78</v>
      </c>
      <c r="AY234" s="251" t="s">
        <v>129</v>
      </c>
    </row>
    <row r="235" s="1" customFormat="1" ht="22.5" customHeight="1">
      <c r="B235" s="36"/>
      <c r="C235" s="205" t="s">
        <v>275</v>
      </c>
      <c r="D235" s="205" t="s">
        <v>131</v>
      </c>
      <c r="E235" s="206" t="s">
        <v>276</v>
      </c>
      <c r="F235" s="207" t="s">
        <v>277</v>
      </c>
      <c r="G235" s="208" t="s">
        <v>134</v>
      </c>
      <c r="H235" s="209">
        <v>51.472999999999999</v>
      </c>
      <c r="I235" s="210"/>
      <c r="J235" s="211">
        <f>ROUND(I235*H235,2)</f>
        <v>0</v>
      </c>
      <c r="K235" s="207" t="s">
        <v>164</v>
      </c>
      <c r="L235" s="41"/>
      <c r="M235" s="212" t="s">
        <v>1</v>
      </c>
      <c r="N235" s="213" t="s">
        <v>43</v>
      </c>
      <c r="O235" s="77"/>
      <c r="P235" s="214">
        <f>O235*H235</f>
        <v>0</v>
      </c>
      <c r="Q235" s="214">
        <v>0</v>
      </c>
      <c r="R235" s="214">
        <f>Q235*H235</f>
        <v>0</v>
      </c>
      <c r="S235" s="214">
        <v>0</v>
      </c>
      <c r="T235" s="215">
        <f>S235*H235</f>
        <v>0</v>
      </c>
      <c r="AR235" s="15" t="s">
        <v>136</v>
      </c>
      <c r="AT235" s="15" t="s">
        <v>131</v>
      </c>
      <c r="AU235" s="15" t="s">
        <v>80</v>
      </c>
      <c r="AY235" s="15" t="s">
        <v>129</v>
      </c>
      <c r="BE235" s="216">
        <f>IF(N235="základní",J235,0)</f>
        <v>0</v>
      </c>
      <c r="BF235" s="216">
        <f>IF(N235="snížená",J235,0)</f>
        <v>0</v>
      </c>
      <c r="BG235" s="216">
        <f>IF(N235="zákl. přenesená",J235,0)</f>
        <v>0</v>
      </c>
      <c r="BH235" s="216">
        <f>IF(N235="sníž. přenesená",J235,0)</f>
        <v>0</v>
      </c>
      <c r="BI235" s="216">
        <f>IF(N235="nulová",J235,0)</f>
        <v>0</v>
      </c>
      <c r="BJ235" s="15" t="s">
        <v>78</v>
      </c>
      <c r="BK235" s="216">
        <f>ROUND(I235*H235,2)</f>
        <v>0</v>
      </c>
      <c r="BL235" s="15" t="s">
        <v>136</v>
      </c>
      <c r="BM235" s="15" t="s">
        <v>278</v>
      </c>
    </row>
    <row r="236" s="11" customFormat="1">
      <c r="B236" s="220"/>
      <c r="C236" s="221"/>
      <c r="D236" s="217" t="s">
        <v>140</v>
      </c>
      <c r="E236" s="222" t="s">
        <v>1</v>
      </c>
      <c r="F236" s="223" t="s">
        <v>279</v>
      </c>
      <c r="G236" s="221"/>
      <c r="H236" s="222" t="s">
        <v>1</v>
      </c>
      <c r="I236" s="224"/>
      <c r="J236" s="221"/>
      <c r="K236" s="221"/>
      <c r="L236" s="225"/>
      <c r="M236" s="226"/>
      <c r="N236" s="227"/>
      <c r="O236" s="227"/>
      <c r="P236" s="227"/>
      <c r="Q236" s="227"/>
      <c r="R236" s="227"/>
      <c r="S236" s="227"/>
      <c r="T236" s="228"/>
      <c r="AT236" s="229" t="s">
        <v>140</v>
      </c>
      <c r="AU236" s="229" t="s">
        <v>80</v>
      </c>
      <c r="AV236" s="11" t="s">
        <v>78</v>
      </c>
      <c r="AW236" s="11" t="s">
        <v>33</v>
      </c>
      <c r="AX236" s="11" t="s">
        <v>72</v>
      </c>
      <c r="AY236" s="229" t="s">
        <v>129</v>
      </c>
    </row>
    <row r="237" s="11" customFormat="1">
      <c r="B237" s="220"/>
      <c r="C237" s="221"/>
      <c r="D237" s="217" t="s">
        <v>140</v>
      </c>
      <c r="E237" s="222" t="s">
        <v>1</v>
      </c>
      <c r="F237" s="223" t="s">
        <v>146</v>
      </c>
      <c r="G237" s="221"/>
      <c r="H237" s="222" t="s">
        <v>1</v>
      </c>
      <c r="I237" s="224"/>
      <c r="J237" s="221"/>
      <c r="K237" s="221"/>
      <c r="L237" s="225"/>
      <c r="M237" s="226"/>
      <c r="N237" s="227"/>
      <c r="O237" s="227"/>
      <c r="P237" s="227"/>
      <c r="Q237" s="227"/>
      <c r="R237" s="227"/>
      <c r="S237" s="227"/>
      <c r="T237" s="228"/>
      <c r="AT237" s="229" t="s">
        <v>140</v>
      </c>
      <c r="AU237" s="229" t="s">
        <v>80</v>
      </c>
      <c r="AV237" s="11" t="s">
        <v>78</v>
      </c>
      <c r="AW237" s="11" t="s">
        <v>33</v>
      </c>
      <c r="AX237" s="11" t="s">
        <v>72</v>
      </c>
      <c r="AY237" s="229" t="s">
        <v>129</v>
      </c>
    </row>
    <row r="238" s="12" customFormat="1">
      <c r="B238" s="230"/>
      <c r="C238" s="231"/>
      <c r="D238" s="217" t="s">
        <v>140</v>
      </c>
      <c r="E238" s="232" t="s">
        <v>1</v>
      </c>
      <c r="F238" s="233" t="s">
        <v>280</v>
      </c>
      <c r="G238" s="231"/>
      <c r="H238" s="234">
        <v>12</v>
      </c>
      <c r="I238" s="235"/>
      <c r="J238" s="231"/>
      <c r="K238" s="231"/>
      <c r="L238" s="236"/>
      <c r="M238" s="237"/>
      <c r="N238" s="238"/>
      <c r="O238" s="238"/>
      <c r="P238" s="238"/>
      <c r="Q238" s="238"/>
      <c r="R238" s="238"/>
      <c r="S238" s="238"/>
      <c r="T238" s="239"/>
      <c r="AT238" s="240" t="s">
        <v>140</v>
      </c>
      <c r="AU238" s="240" t="s">
        <v>80</v>
      </c>
      <c r="AV238" s="12" t="s">
        <v>80</v>
      </c>
      <c r="AW238" s="12" t="s">
        <v>33</v>
      </c>
      <c r="AX238" s="12" t="s">
        <v>72</v>
      </c>
      <c r="AY238" s="240" t="s">
        <v>129</v>
      </c>
    </row>
    <row r="239" s="12" customFormat="1">
      <c r="B239" s="230"/>
      <c r="C239" s="231"/>
      <c r="D239" s="217" t="s">
        <v>140</v>
      </c>
      <c r="E239" s="232" t="s">
        <v>1</v>
      </c>
      <c r="F239" s="233" t="s">
        <v>281</v>
      </c>
      <c r="G239" s="231"/>
      <c r="H239" s="234">
        <v>10.199999999999999</v>
      </c>
      <c r="I239" s="235"/>
      <c r="J239" s="231"/>
      <c r="K239" s="231"/>
      <c r="L239" s="236"/>
      <c r="M239" s="237"/>
      <c r="N239" s="238"/>
      <c r="O239" s="238"/>
      <c r="P239" s="238"/>
      <c r="Q239" s="238"/>
      <c r="R239" s="238"/>
      <c r="S239" s="238"/>
      <c r="T239" s="239"/>
      <c r="AT239" s="240" t="s">
        <v>140</v>
      </c>
      <c r="AU239" s="240" t="s">
        <v>80</v>
      </c>
      <c r="AV239" s="12" t="s">
        <v>80</v>
      </c>
      <c r="AW239" s="12" t="s">
        <v>33</v>
      </c>
      <c r="AX239" s="12" t="s">
        <v>72</v>
      </c>
      <c r="AY239" s="240" t="s">
        <v>129</v>
      </c>
    </row>
    <row r="240" s="12" customFormat="1">
      <c r="B240" s="230"/>
      <c r="C240" s="231"/>
      <c r="D240" s="217" t="s">
        <v>140</v>
      </c>
      <c r="E240" s="232" t="s">
        <v>1</v>
      </c>
      <c r="F240" s="233" t="s">
        <v>282</v>
      </c>
      <c r="G240" s="231"/>
      <c r="H240" s="234">
        <v>14.025</v>
      </c>
      <c r="I240" s="235"/>
      <c r="J240" s="231"/>
      <c r="K240" s="231"/>
      <c r="L240" s="236"/>
      <c r="M240" s="237"/>
      <c r="N240" s="238"/>
      <c r="O240" s="238"/>
      <c r="P240" s="238"/>
      <c r="Q240" s="238"/>
      <c r="R240" s="238"/>
      <c r="S240" s="238"/>
      <c r="T240" s="239"/>
      <c r="AT240" s="240" t="s">
        <v>140</v>
      </c>
      <c r="AU240" s="240" t="s">
        <v>80</v>
      </c>
      <c r="AV240" s="12" t="s">
        <v>80</v>
      </c>
      <c r="AW240" s="12" t="s">
        <v>33</v>
      </c>
      <c r="AX240" s="12" t="s">
        <v>72</v>
      </c>
      <c r="AY240" s="240" t="s">
        <v>129</v>
      </c>
    </row>
    <row r="241" s="12" customFormat="1">
      <c r="B241" s="230"/>
      <c r="C241" s="231"/>
      <c r="D241" s="217" t="s">
        <v>140</v>
      </c>
      <c r="E241" s="232" t="s">
        <v>1</v>
      </c>
      <c r="F241" s="233" t="s">
        <v>283</v>
      </c>
      <c r="G241" s="231"/>
      <c r="H241" s="234">
        <v>15.247999999999999</v>
      </c>
      <c r="I241" s="235"/>
      <c r="J241" s="231"/>
      <c r="K241" s="231"/>
      <c r="L241" s="236"/>
      <c r="M241" s="237"/>
      <c r="N241" s="238"/>
      <c r="O241" s="238"/>
      <c r="P241" s="238"/>
      <c r="Q241" s="238"/>
      <c r="R241" s="238"/>
      <c r="S241" s="238"/>
      <c r="T241" s="239"/>
      <c r="AT241" s="240" t="s">
        <v>140</v>
      </c>
      <c r="AU241" s="240" t="s">
        <v>80</v>
      </c>
      <c r="AV241" s="12" t="s">
        <v>80</v>
      </c>
      <c r="AW241" s="12" t="s">
        <v>33</v>
      </c>
      <c r="AX241" s="12" t="s">
        <v>72</v>
      </c>
      <c r="AY241" s="240" t="s">
        <v>129</v>
      </c>
    </row>
    <row r="242" s="13" customFormat="1">
      <c r="B242" s="241"/>
      <c r="C242" s="242"/>
      <c r="D242" s="217" t="s">
        <v>140</v>
      </c>
      <c r="E242" s="243" t="s">
        <v>1</v>
      </c>
      <c r="F242" s="244" t="s">
        <v>156</v>
      </c>
      <c r="G242" s="242"/>
      <c r="H242" s="245">
        <v>51.472999999999999</v>
      </c>
      <c r="I242" s="246"/>
      <c r="J242" s="242"/>
      <c r="K242" s="242"/>
      <c r="L242" s="247"/>
      <c r="M242" s="248"/>
      <c r="N242" s="249"/>
      <c r="O242" s="249"/>
      <c r="P242" s="249"/>
      <c r="Q242" s="249"/>
      <c r="R242" s="249"/>
      <c r="S242" s="249"/>
      <c r="T242" s="250"/>
      <c r="AT242" s="251" t="s">
        <v>140</v>
      </c>
      <c r="AU242" s="251" t="s">
        <v>80</v>
      </c>
      <c r="AV242" s="13" t="s">
        <v>136</v>
      </c>
      <c r="AW242" s="13" t="s">
        <v>33</v>
      </c>
      <c r="AX242" s="13" t="s">
        <v>78</v>
      </c>
      <c r="AY242" s="251" t="s">
        <v>129</v>
      </c>
    </row>
    <row r="243" s="1" customFormat="1" ht="16.5" customHeight="1">
      <c r="B243" s="36"/>
      <c r="C243" s="205" t="s">
        <v>284</v>
      </c>
      <c r="D243" s="205" t="s">
        <v>131</v>
      </c>
      <c r="E243" s="206" t="s">
        <v>285</v>
      </c>
      <c r="F243" s="207" t="s">
        <v>286</v>
      </c>
      <c r="G243" s="208" t="s">
        <v>134</v>
      </c>
      <c r="H243" s="209">
        <v>55.262999999999998</v>
      </c>
      <c r="I243" s="210"/>
      <c r="J243" s="211">
        <f>ROUND(I243*H243,2)</f>
        <v>0</v>
      </c>
      <c r="K243" s="207" t="s">
        <v>1</v>
      </c>
      <c r="L243" s="41"/>
      <c r="M243" s="212" t="s">
        <v>1</v>
      </c>
      <c r="N243" s="213" t="s">
        <v>43</v>
      </c>
      <c r="O243" s="77"/>
      <c r="P243" s="214">
        <f>O243*H243</f>
        <v>0</v>
      </c>
      <c r="Q243" s="214">
        <v>0.0037799999999999999</v>
      </c>
      <c r="R243" s="214">
        <f>Q243*H243</f>
        <v>0.20889413999999998</v>
      </c>
      <c r="S243" s="214">
        <v>0</v>
      </c>
      <c r="T243" s="215">
        <f>S243*H243</f>
        <v>0</v>
      </c>
      <c r="AR243" s="15" t="s">
        <v>136</v>
      </c>
      <c r="AT243" s="15" t="s">
        <v>131</v>
      </c>
      <c r="AU243" s="15" t="s">
        <v>80</v>
      </c>
      <c r="AY243" s="15" t="s">
        <v>129</v>
      </c>
      <c r="BE243" s="216">
        <f>IF(N243="základní",J243,0)</f>
        <v>0</v>
      </c>
      <c r="BF243" s="216">
        <f>IF(N243="snížená",J243,0)</f>
        <v>0</v>
      </c>
      <c r="BG243" s="216">
        <f>IF(N243="zákl. přenesená",J243,0)</f>
        <v>0</v>
      </c>
      <c r="BH243" s="216">
        <f>IF(N243="sníž. přenesená",J243,0)</f>
        <v>0</v>
      </c>
      <c r="BI243" s="216">
        <f>IF(N243="nulová",J243,0)</f>
        <v>0</v>
      </c>
      <c r="BJ243" s="15" t="s">
        <v>78</v>
      </c>
      <c r="BK243" s="216">
        <f>ROUND(I243*H243,2)</f>
        <v>0</v>
      </c>
      <c r="BL243" s="15" t="s">
        <v>136</v>
      </c>
      <c r="BM243" s="15" t="s">
        <v>287</v>
      </c>
    </row>
    <row r="244" s="1" customFormat="1">
      <c r="B244" s="36"/>
      <c r="C244" s="37"/>
      <c r="D244" s="217" t="s">
        <v>138</v>
      </c>
      <c r="E244" s="37"/>
      <c r="F244" s="218" t="s">
        <v>288</v>
      </c>
      <c r="G244" s="37"/>
      <c r="H244" s="37"/>
      <c r="I244" s="130"/>
      <c r="J244" s="37"/>
      <c r="K244" s="37"/>
      <c r="L244" s="41"/>
      <c r="M244" s="219"/>
      <c r="N244" s="77"/>
      <c r="O244" s="77"/>
      <c r="P244" s="77"/>
      <c r="Q244" s="77"/>
      <c r="R244" s="77"/>
      <c r="S244" s="77"/>
      <c r="T244" s="78"/>
      <c r="AT244" s="15" t="s">
        <v>138</v>
      </c>
      <c r="AU244" s="15" t="s">
        <v>80</v>
      </c>
    </row>
    <row r="245" s="11" customFormat="1">
      <c r="B245" s="220"/>
      <c r="C245" s="221"/>
      <c r="D245" s="217" t="s">
        <v>140</v>
      </c>
      <c r="E245" s="222" t="s">
        <v>1</v>
      </c>
      <c r="F245" s="223" t="s">
        <v>279</v>
      </c>
      <c r="G245" s="221"/>
      <c r="H245" s="222" t="s">
        <v>1</v>
      </c>
      <c r="I245" s="224"/>
      <c r="J245" s="221"/>
      <c r="K245" s="221"/>
      <c r="L245" s="225"/>
      <c r="M245" s="226"/>
      <c r="N245" s="227"/>
      <c r="O245" s="227"/>
      <c r="P245" s="227"/>
      <c r="Q245" s="227"/>
      <c r="R245" s="227"/>
      <c r="S245" s="227"/>
      <c r="T245" s="228"/>
      <c r="AT245" s="229" t="s">
        <v>140</v>
      </c>
      <c r="AU245" s="229" t="s">
        <v>80</v>
      </c>
      <c r="AV245" s="11" t="s">
        <v>78</v>
      </c>
      <c r="AW245" s="11" t="s">
        <v>33</v>
      </c>
      <c r="AX245" s="11" t="s">
        <v>72</v>
      </c>
      <c r="AY245" s="229" t="s">
        <v>129</v>
      </c>
    </row>
    <row r="246" s="11" customFormat="1">
      <c r="B246" s="220"/>
      <c r="C246" s="221"/>
      <c r="D246" s="217" t="s">
        <v>140</v>
      </c>
      <c r="E246" s="222" t="s">
        <v>1</v>
      </c>
      <c r="F246" s="223" t="s">
        <v>146</v>
      </c>
      <c r="G246" s="221"/>
      <c r="H246" s="222" t="s">
        <v>1</v>
      </c>
      <c r="I246" s="224"/>
      <c r="J246" s="221"/>
      <c r="K246" s="221"/>
      <c r="L246" s="225"/>
      <c r="M246" s="226"/>
      <c r="N246" s="227"/>
      <c r="O246" s="227"/>
      <c r="P246" s="227"/>
      <c r="Q246" s="227"/>
      <c r="R246" s="227"/>
      <c r="S246" s="227"/>
      <c r="T246" s="228"/>
      <c r="AT246" s="229" t="s">
        <v>140</v>
      </c>
      <c r="AU246" s="229" t="s">
        <v>80</v>
      </c>
      <c r="AV246" s="11" t="s">
        <v>78</v>
      </c>
      <c r="AW246" s="11" t="s">
        <v>33</v>
      </c>
      <c r="AX246" s="11" t="s">
        <v>72</v>
      </c>
      <c r="AY246" s="229" t="s">
        <v>129</v>
      </c>
    </row>
    <row r="247" s="12" customFormat="1">
      <c r="B247" s="230"/>
      <c r="C247" s="231"/>
      <c r="D247" s="217" t="s">
        <v>140</v>
      </c>
      <c r="E247" s="232" t="s">
        <v>1</v>
      </c>
      <c r="F247" s="233" t="s">
        <v>289</v>
      </c>
      <c r="G247" s="231"/>
      <c r="H247" s="234">
        <v>12.800000000000001</v>
      </c>
      <c r="I247" s="235"/>
      <c r="J247" s="231"/>
      <c r="K247" s="231"/>
      <c r="L247" s="236"/>
      <c r="M247" s="237"/>
      <c r="N247" s="238"/>
      <c r="O247" s="238"/>
      <c r="P247" s="238"/>
      <c r="Q247" s="238"/>
      <c r="R247" s="238"/>
      <c r="S247" s="238"/>
      <c r="T247" s="239"/>
      <c r="AT247" s="240" t="s">
        <v>140</v>
      </c>
      <c r="AU247" s="240" t="s">
        <v>80</v>
      </c>
      <c r="AV247" s="12" t="s">
        <v>80</v>
      </c>
      <c r="AW247" s="12" t="s">
        <v>33</v>
      </c>
      <c r="AX247" s="12" t="s">
        <v>72</v>
      </c>
      <c r="AY247" s="240" t="s">
        <v>129</v>
      </c>
    </row>
    <row r="248" s="12" customFormat="1">
      <c r="B248" s="230"/>
      <c r="C248" s="231"/>
      <c r="D248" s="217" t="s">
        <v>140</v>
      </c>
      <c r="E248" s="232" t="s">
        <v>1</v>
      </c>
      <c r="F248" s="233" t="s">
        <v>290</v>
      </c>
      <c r="G248" s="231"/>
      <c r="H248" s="234">
        <v>11</v>
      </c>
      <c r="I248" s="235"/>
      <c r="J248" s="231"/>
      <c r="K248" s="231"/>
      <c r="L248" s="236"/>
      <c r="M248" s="237"/>
      <c r="N248" s="238"/>
      <c r="O248" s="238"/>
      <c r="P248" s="238"/>
      <c r="Q248" s="238"/>
      <c r="R248" s="238"/>
      <c r="S248" s="238"/>
      <c r="T248" s="239"/>
      <c r="AT248" s="240" t="s">
        <v>140</v>
      </c>
      <c r="AU248" s="240" t="s">
        <v>80</v>
      </c>
      <c r="AV248" s="12" t="s">
        <v>80</v>
      </c>
      <c r="AW248" s="12" t="s">
        <v>33</v>
      </c>
      <c r="AX248" s="12" t="s">
        <v>72</v>
      </c>
      <c r="AY248" s="240" t="s">
        <v>129</v>
      </c>
    </row>
    <row r="249" s="12" customFormat="1">
      <c r="B249" s="230"/>
      <c r="C249" s="231"/>
      <c r="D249" s="217" t="s">
        <v>140</v>
      </c>
      <c r="E249" s="232" t="s">
        <v>1</v>
      </c>
      <c r="F249" s="233" t="s">
        <v>291</v>
      </c>
      <c r="G249" s="231"/>
      <c r="H249" s="234">
        <v>15.125</v>
      </c>
      <c r="I249" s="235"/>
      <c r="J249" s="231"/>
      <c r="K249" s="231"/>
      <c r="L249" s="236"/>
      <c r="M249" s="237"/>
      <c r="N249" s="238"/>
      <c r="O249" s="238"/>
      <c r="P249" s="238"/>
      <c r="Q249" s="238"/>
      <c r="R249" s="238"/>
      <c r="S249" s="238"/>
      <c r="T249" s="239"/>
      <c r="AT249" s="240" t="s">
        <v>140</v>
      </c>
      <c r="AU249" s="240" t="s">
        <v>80</v>
      </c>
      <c r="AV249" s="12" t="s">
        <v>80</v>
      </c>
      <c r="AW249" s="12" t="s">
        <v>33</v>
      </c>
      <c r="AX249" s="12" t="s">
        <v>72</v>
      </c>
      <c r="AY249" s="240" t="s">
        <v>129</v>
      </c>
    </row>
    <row r="250" s="12" customFormat="1">
      <c r="B250" s="230"/>
      <c r="C250" s="231"/>
      <c r="D250" s="217" t="s">
        <v>140</v>
      </c>
      <c r="E250" s="232" t="s">
        <v>1</v>
      </c>
      <c r="F250" s="233" t="s">
        <v>292</v>
      </c>
      <c r="G250" s="231"/>
      <c r="H250" s="234">
        <v>16.338000000000001</v>
      </c>
      <c r="I250" s="235"/>
      <c r="J250" s="231"/>
      <c r="K250" s="231"/>
      <c r="L250" s="236"/>
      <c r="M250" s="237"/>
      <c r="N250" s="238"/>
      <c r="O250" s="238"/>
      <c r="P250" s="238"/>
      <c r="Q250" s="238"/>
      <c r="R250" s="238"/>
      <c r="S250" s="238"/>
      <c r="T250" s="239"/>
      <c r="AT250" s="240" t="s">
        <v>140</v>
      </c>
      <c r="AU250" s="240" t="s">
        <v>80</v>
      </c>
      <c r="AV250" s="12" t="s">
        <v>80</v>
      </c>
      <c r="AW250" s="12" t="s">
        <v>33</v>
      </c>
      <c r="AX250" s="12" t="s">
        <v>72</v>
      </c>
      <c r="AY250" s="240" t="s">
        <v>129</v>
      </c>
    </row>
    <row r="251" s="13" customFormat="1">
      <c r="B251" s="241"/>
      <c r="C251" s="242"/>
      <c r="D251" s="217" t="s">
        <v>140</v>
      </c>
      <c r="E251" s="243" t="s">
        <v>1</v>
      </c>
      <c r="F251" s="244" t="s">
        <v>156</v>
      </c>
      <c r="G251" s="242"/>
      <c r="H251" s="245">
        <v>55.262999999999998</v>
      </c>
      <c r="I251" s="246"/>
      <c r="J251" s="242"/>
      <c r="K251" s="242"/>
      <c r="L251" s="247"/>
      <c r="M251" s="248"/>
      <c r="N251" s="249"/>
      <c r="O251" s="249"/>
      <c r="P251" s="249"/>
      <c r="Q251" s="249"/>
      <c r="R251" s="249"/>
      <c r="S251" s="249"/>
      <c r="T251" s="250"/>
      <c r="AT251" s="251" t="s">
        <v>140</v>
      </c>
      <c r="AU251" s="251" t="s">
        <v>80</v>
      </c>
      <c r="AV251" s="13" t="s">
        <v>136</v>
      </c>
      <c r="AW251" s="13" t="s">
        <v>33</v>
      </c>
      <c r="AX251" s="13" t="s">
        <v>78</v>
      </c>
      <c r="AY251" s="251" t="s">
        <v>129</v>
      </c>
    </row>
    <row r="252" s="1" customFormat="1" ht="16.5" customHeight="1">
      <c r="B252" s="36"/>
      <c r="C252" s="205" t="s">
        <v>293</v>
      </c>
      <c r="D252" s="205" t="s">
        <v>131</v>
      </c>
      <c r="E252" s="206" t="s">
        <v>294</v>
      </c>
      <c r="F252" s="207" t="s">
        <v>295</v>
      </c>
      <c r="G252" s="208" t="s">
        <v>134</v>
      </c>
      <c r="H252" s="209">
        <v>55.262999999999998</v>
      </c>
      <c r="I252" s="210"/>
      <c r="J252" s="211">
        <f>ROUND(I252*H252,2)</f>
        <v>0</v>
      </c>
      <c r="K252" s="207" t="s">
        <v>1</v>
      </c>
      <c r="L252" s="41"/>
      <c r="M252" s="212" t="s">
        <v>1</v>
      </c>
      <c r="N252" s="213" t="s">
        <v>43</v>
      </c>
      <c r="O252" s="77"/>
      <c r="P252" s="214">
        <f>O252*H252</f>
        <v>0</v>
      </c>
      <c r="Q252" s="214">
        <v>0.0037799999999999999</v>
      </c>
      <c r="R252" s="214">
        <f>Q252*H252</f>
        <v>0.20889413999999998</v>
      </c>
      <c r="S252" s="214">
        <v>0</v>
      </c>
      <c r="T252" s="215">
        <f>S252*H252</f>
        <v>0</v>
      </c>
      <c r="AR252" s="15" t="s">
        <v>136</v>
      </c>
      <c r="AT252" s="15" t="s">
        <v>131</v>
      </c>
      <c r="AU252" s="15" t="s">
        <v>80</v>
      </c>
      <c r="AY252" s="15" t="s">
        <v>129</v>
      </c>
      <c r="BE252" s="216">
        <f>IF(N252="základní",J252,0)</f>
        <v>0</v>
      </c>
      <c r="BF252" s="216">
        <f>IF(N252="snížená",J252,0)</f>
        <v>0</v>
      </c>
      <c r="BG252" s="216">
        <f>IF(N252="zákl. přenesená",J252,0)</f>
        <v>0</v>
      </c>
      <c r="BH252" s="216">
        <f>IF(N252="sníž. přenesená",J252,0)</f>
        <v>0</v>
      </c>
      <c r="BI252" s="216">
        <f>IF(N252="nulová",J252,0)</f>
        <v>0</v>
      </c>
      <c r="BJ252" s="15" t="s">
        <v>78</v>
      </c>
      <c r="BK252" s="216">
        <f>ROUND(I252*H252,2)</f>
        <v>0</v>
      </c>
      <c r="BL252" s="15" t="s">
        <v>136</v>
      </c>
      <c r="BM252" s="15" t="s">
        <v>296</v>
      </c>
    </row>
    <row r="253" s="1" customFormat="1">
      <c r="B253" s="36"/>
      <c r="C253" s="37"/>
      <c r="D253" s="217" t="s">
        <v>138</v>
      </c>
      <c r="E253" s="37"/>
      <c r="F253" s="218" t="s">
        <v>297</v>
      </c>
      <c r="G253" s="37"/>
      <c r="H253" s="37"/>
      <c r="I253" s="130"/>
      <c r="J253" s="37"/>
      <c r="K253" s="37"/>
      <c r="L253" s="41"/>
      <c r="M253" s="219"/>
      <c r="N253" s="77"/>
      <c r="O253" s="77"/>
      <c r="P253" s="77"/>
      <c r="Q253" s="77"/>
      <c r="R253" s="77"/>
      <c r="S253" s="77"/>
      <c r="T253" s="78"/>
      <c r="AT253" s="15" t="s">
        <v>138</v>
      </c>
      <c r="AU253" s="15" t="s">
        <v>80</v>
      </c>
    </row>
    <row r="254" s="11" customFormat="1">
      <c r="B254" s="220"/>
      <c r="C254" s="221"/>
      <c r="D254" s="217" t="s">
        <v>140</v>
      </c>
      <c r="E254" s="222" t="s">
        <v>1</v>
      </c>
      <c r="F254" s="223" t="s">
        <v>279</v>
      </c>
      <c r="G254" s="221"/>
      <c r="H254" s="222" t="s">
        <v>1</v>
      </c>
      <c r="I254" s="224"/>
      <c r="J254" s="221"/>
      <c r="K254" s="221"/>
      <c r="L254" s="225"/>
      <c r="M254" s="226"/>
      <c r="N254" s="227"/>
      <c r="O254" s="227"/>
      <c r="P254" s="227"/>
      <c r="Q254" s="227"/>
      <c r="R254" s="227"/>
      <c r="S254" s="227"/>
      <c r="T254" s="228"/>
      <c r="AT254" s="229" t="s">
        <v>140</v>
      </c>
      <c r="AU254" s="229" t="s">
        <v>80</v>
      </c>
      <c r="AV254" s="11" t="s">
        <v>78</v>
      </c>
      <c r="AW254" s="11" t="s">
        <v>33</v>
      </c>
      <c r="AX254" s="11" t="s">
        <v>72</v>
      </c>
      <c r="AY254" s="229" t="s">
        <v>129</v>
      </c>
    </row>
    <row r="255" s="11" customFormat="1">
      <c r="B255" s="220"/>
      <c r="C255" s="221"/>
      <c r="D255" s="217" t="s">
        <v>140</v>
      </c>
      <c r="E255" s="222" t="s">
        <v>1</v>
      </c>
      <c r="F255" s="223" t="s">
        <v>146</v>
      </c>
      <c r="G255" s="221"/>
      <c r="H255" s="222" t="s">
        <v>1</v>
      </c>
      <c r="I255" s="224"/>
      <c r="J255" s="221"/>
      <c r="K255" s="221"/>
      <c r="L255" s="225"/>
      <c r="M255" s="226"/>
      <c r="N255" s="227"/>
      <c r="O255" s="227"/>
      <c r="P255" s="227"/>
      <c r="Q255" s="227"/>
      <c r="R255" s="227"/>
      <c r="S255" s="227"/>
      <c r="T255" s="228"/>
      <c r="AT255" s="229" t="s">
        <v>140</v>
      </c>
      <c r="AU255" s="229" t="s">
        <v>80</v>
      </c>
      <c r="AV255" s="11" t="s">
        <v>78</v>
      </c>
      <c r="AW255" s="11" t="s">
        <v>33</v>
      </c>
      <c r="AX255" s="11" t="s">
        <v>72</v>
      </c>
      <c r="AY255" s="229" t="s">
        <v>129</v>
      </c>
    </row>
    <row r="256" s="12" customFormat="1">
      <c r="B256" s="230"/>
      <c r="C256" s="231"/>
      <c r="D256" s="217" t="s">
        <v>140</v>
      </c>
      <c r="E256" s="232" t="s">
        <v>1</v>
      </c>
      <c r="F256" s="233" t="s">
        <v>289</v>
      </c>
      <c r="G256" s="231"/>
      <c r="H256" s="234">
        <v>12.800000000000001</v>
      </c>
      <c r="I256" s="235"/>
      <c r="J256" s="231"/>
      <c r="K256" s="231"/>
      <c r="L256" s="236"/>
      <c r="M256" s="237"/>
      <c r="N256" s="238"/>
      <c r="O256" s="238"/>
      <c r="P256" s="238"/>
      <c r="Q256" s="238"/>
      <c r="R256" s="238"/>
      <c r="S256" s="238"/>
      <c r="T256" s="239"/>
      <c r="AT256" s="240" t="s">
        <v>140</v>
      </c>
      <c r="AU256" s="240" t="s">
        <v>80</v>
      </c>
      <c r="AV256" s="12" t="s">
        <v>80</v>
      </c>
      <c r="AW256" s="12" t="s">
        <v>33</v>
      </c>
      <c r="AX256" s="12" t="s">
        <v>72</v>
      </c>
      <c r="AY256" s="240" t="s">
        <v>129</v>
      </c>
    </row>
    <row r="257" s="12" customFormat="1">
      <c r="B257" s="230"/>
      <c r="C257" s="231"/>
      <c r="D257" s="217" t="s">
        <v>140</v>
      </c>
      <c r="E257" s="232" t="s">
        <v>1</v>
      </c>
      <c r="F257" s="233" t="s">
        <v>290</v>
      </c>
      <c r="G257" s="231"/>
      <c r="H257" s="234">
        <v>11</v>
      </c>
      <c r="I257" s="235"/>
      <c r="J257" s="231"/>
      <c r="K257" s="231"/>
      <c r="L257" s="236"/>
      <c r="M257" s="237"/>
      <c r="N257" s="238"/>
      <c r="O257" s="238"/>
      <c r="P257" s="238"/>
      <c r="Q257" s="238"/>
      <c r="R257" s="238"/>
      <c r="S257" s="238"/>
      <c r="T257" s="239"/>
      <c r="AT257" s="240" t="s">
        <v>140</v>
      </c>
      <c r="AU257" s="240" t="s">
        <v>80</v>
      </c>
      <c r="AV257" s="12" t="s">
        <v>80</v>
      </c>
      <c r="AW257" s="12" t="s">
        <v>33</v>
      </c>
      <c r="AX257" s="12" t="s">
        <v>72</v>
      </c>
      <c r="AY257" s="240" t="s">
        <v>129</v>
      </c>
    </row>
    <row r="258" s="12" customFormat="1">
      <c r="B258" s="230"/>
      <c r="C258" s="231"/>
      <c r="D258" s="217" t="s">
        <v>140</v>
      </c>
      <c r="E258" s="232" t="s">
        <v>1</v>
      </c>
      <c r="F258" s="233" t="s">
        <v>291</v>
      </c>
      <c r="G258" s="231"/>
      <c r="H258" s="234">
        <v>15.125</v>
      </c>
      <c r="I258" s="235"/>
      <c r="J258" s="231"/>
      <c r="K258" s="231"/>
      <c r="L258" s="236"/>
      <c r="M258" s="237"/>
      <c r="N258" s="238"/>
      <c r="O258" s="238"/>
      <c r="P258" s="238"/>
      <c r="Q258" s="238"/>
      <c r="R258" s="238"/>
      <c r="S258" s="238"/>
      <c r="T258" s="239"/>
      <c r="AT258" s="240" t="s">
        <v>140</v>
      </c>
      <c r="AU258" s="240" t="s">
        <v>80</v>
      </c>
      <c r="AV258" s="12" t="s">
        <v>80</v>
      </c>
      <c r="AW258" s="12" t="s">
        <v>33</v>
      </c>
      <c r="AX258" s="12" t="s">
        <v>72</v>
      </c>
      <c r="AY258" s="240" t="s">
        <v>129</v>
      </c>
    </row>
    <row r="259" s="12" customFormat="1">
      <c r="B259" s="230"/>
      <c r="C259" s="231"/>
      <c r="D259" s="217" t="s">
        <v>140</v>
      </c>
      <c r="E259" s="232" t="s">
        <v>1</v>
      </c>
      <c r="F259" s="233" t="s">
        <v>292</v>
      </c>
      <c r="G259" s="231"/>
      <c r="H259" s="234">
        <v>16.338000000000001</v>
      </c>
      <c r="I259" s="235"/>
      <c r="J259" s="231"/>
      <c r="K259" s="231"/>
      <c r="L259" s="236"/>
      <c r="M259" s="237"/>
      <c r="N259" s="238"/>
      <c r="O259" s="238"/>
      <c r="P259" s="238"/>
      <c r="Q259" s="238"/>
      <c r="R259" s="238"/>
      <c r="S259" s="238"/>
      <c r="T259" s="239"/>
      <c r="AT259" s="240" t="s">
        <v>140</v>
      </c>
      <c r="AU259" s="240" t="s">
        <v>80</v>
      </c>
      <c r="AV259" s="12" t="s">
        <v>80</v>
      </c>
      <c r="AW259" s="12" t="s">
        <v>33</v>
      </c>
      <c r="AX259" s="12" t="s">
        <v>72</v>
      </c>
      <c r="AY259" s="240" t="s">
        <v>129</v>
      </c>
    </row>
    <row r="260" s="13" customFormat="1">
      <c r="B260" s="241"/>
      <c r="C260" s="242"/>
      <c r="D260" s="217" t="s">
        <v>140</v>
      </c>
      <c r="E260" s="243" t="s">
        <v>1</v>
      </c>
      <c r="F260" s="244" t="s">
        <v>156</v>
      </c>
      <c r="G260" s="242"/>
      <c r="H260" s="245">
        <v>55.262999999999998</v>
      </c>
      <c r="I260" s="246"/>
      <c r="J260" s="242"/>
      <c r="K260" s="242"/>
      <c r="L260" s="247"/>
      <c r="M260" s="248"/>
      <c r="N260" s="249"/>
      <c r="O260" s="249"/>
      <c r="P260" s="249"/>
      <c r="Q260" s="249"/>
      <c r="R260" s="249"/>
      <c r="S260" s="249"/>
      <c r="T260" s="250"/>
      <c r="AT260" s="251" t="s">
        <v>140</v>
      </c>
      <c r="AU260" s="251" t="s">
        <v>80</v>
      </c>
      <c r="AV260" s="13" t="s">
        <v>136</v>
      </c>
      <c r="AW260" s="13" t="s">
        <v>33</v>
      </c>
      <c r="AX260" s="13" t="s">
        <v>78</v>
      </c>
      <c r="AY260" s="251" t="s">
        <v>129</v>
      </c>
    </row>
    <row r="261" s="1" customFormat="1" ht="16.5" customHeight="1">
      <c r="B261" s="36"/>
      <c r="C261" s="205" t="s">
        <v>7</v>
      </c>
      <c r="D261" s="205" t="s">
        <v>131</v>
      </c>
      <c r="E261" s="206" t="s">
        <v>298</v>
      </c>
      <c r="F261" s="207" t="s">
        <v>299</v>
      </c>
      <c r="G261" s="208" t="s">
        <v>300</v>
      </c>
      <c r="H261" s="209">
        <v>1</v>
      </c>
      <c r="I261" s="210"/>
      <c r="J261" s="211">
        <f>ROUND(I261*H261,2)</f>
        <v>0</v>
      </c>
      <c r="K261" s="207" t="s">
        <v>1</v>
      </c>
      <c r="L261" s="41"/>
      <c r="M261" s="212" t="s">
        <v>1</v>
      </c>
      <c r="N261" s="213" t="s">
        <v>43</v>
      </c>
      <c r="O261" s="77"/>
      <c r="P261" s="214">
        <f>O261*H261</f>
        <v>0</v>
      </c>
      <c r="Q261" s="214">
        <v>0.0037799999999999999</v>
      </c>
      <c r="R261" s="214">
        <f>Q261*H261</f>
        <v>0.0037799999999999999</v>
      </c>
      <c r="S261" s="214">
        <v>0</v>
      </c>
      <c r="T261" s="215">
        <f>S261*H261</f>
        <v>0</v>
      </c>
      <c r="AR261" s="15" t="s">
        <v>136</v>
      </c>
      <c r="AT261" s="15" t="s">
        <v>131</v>
      </c>
      <c r="AU261" s="15" t="s">
        <v>80</v>
      </c>
      <c r="AY261" s="15" t="s">
        <v>129</v>
      </c>
      <c r="BE261" s="216">
        <f>IF(N261="základní",J261,0)</f>
        <v>0</v>
      </c>
      <c r="BF261" s="216">
        <f>IF(N261="snížená",J261,0)</f>
        <v>0</v>
      </c>
      <c r="BG261" s="216">
        <f>IF(N261="zákl. přenesená",J261,0)</f>
        <v>0</v>
      </c>
      <c r="BH261" s="216">
        <f>IF(N261="sníž. přenesená",J261,0)</f>
        <v>0</v>
      </c>
      <c r="BI261" s="216">
        <f>IF(N261="nulová",J261,0)</f>
        <v>0</v>
      </c>
      <c r="BJ261" s="15" t="s">
        <v>78</v>
      </c>
      <c r="BK261" s="216">
        <f>ROUND(I261*H261,2)</f>
        <v>0</v>
      </c>
      <c r="BL261" s="15" t="s">
        <v>136</v>
      </c>
      <c r="BM261" s="15" t="s">
        <v>301</v>
      </c>
    </row>
    <row r="262" s="1" customFormat="1">
      <c r="B262" s="36"/>
      <c r="C262" s="37"/>
      <c r="D262" s="217" t="s">
        <v>138</v>
      </c>
      <c r="E262" s="37"/>
      <c r="F262" s="218" t="s">
        <v>302</v>
      </c>
      <c r="G262" s="37"/>
      <c r="H262" s="37"/>
      <c r="I262" s="130"/>
      <c r="J262" s="37"/>
      <c r="K262" s="37"/>
      <c r="L262" s="41"/>
      <c r="M262" s="219"/>
      <c r="N262" s="77"/>
      <c r="O262" s="77"/>
      <c r="P262" s="77"/>
      <c r="Q262" s="77"/>
      <c r="R262" s="77"/>
      <c r="S262" s="77"/>
      <c r="T262" s="78"/>
      <c r="AT262" s="15" t="s">
        <v>138</v>
      </c>
      <c r="AU262" s="15" t="s">
        <v>80</v>
      </c>
    </row>
    <row r="263" s="1" customFormat="1" ht="16.5" customHeight="1">
      <c r="B263" s="36"/>
      <c r="C263" s="205" t="s">
        <v>303</v>
      </c>
      <c r="D263" s="205" t="s">
        <v>131</v>
      </c>
      <c r="E263" s="206" t="s">
        <v>304</v>
      </c>
      <c r="F263" s="207" t="s">
        <v>305</v>
      </c>
      <c r="G263" s="208" t="s">
        <v>306</v>
      </c>
      <c r="H263" s="209">
        <v>600</v>
      </c>
      <c r="I263" s="210"/>
      <c r="J263" s="211">
        <f>ROUND(I263*H263,2)</f>
        <v>0</v>
      </c>
      <c r="K263" s="207" t="s">
        <v>1</v>
      </c>
      <c r="L263" s="41"/>
      <c r="M263" s="212" t="s">
        <v>1</v>
      </c>
      <c r="N263" s="213" t="s">
        <v>43</v>
      </c>
      <c r="O263" s="77"/>
      <c r="P263" s="214">
        <f>O263*H263</f>
        <v>0</v>
      </c>
      <c r="Q263" s="214">
        <v>0.0037799999999999999</v>
      </c>
      <c r="R263" s="214">
        <f>Q263*H263</f>
        <v>2.2679999999999998</v>
      </c>
      <c r="S263" s="214">
        <v>0</v>
      </c>
      <c r="T263" s="215">
        <f>S263*H263</f>
        <v>0</v>
      </c>
      <c r="AR263" s="15" t="s">
        <v>136</v>
      </c>
      <c r="AT263" s="15" t="s">
        <v>131</v>
      </c>
      <c r="AU263" s="15" t="s">
        <v>80</v>
      </c>
      <c r="AY263" s="15" t="s">
        <v>129</v>
      </c>
      <c r="BE263" s="216">
        <f>IF(N263="základní",J263,0)</f>
        <v>0</v>
      </c>
      <c r="BF263" s="216">
        <f>IF(N263="snížená",J263,0)</f>
        <v>0</v>
      </c>
      <c r="BG263" s="216">
        <f>IF(N263="zákl. přenesená",J263,0)</f>
        <v>0</v>
      </c>
      <c r="BH263" s="216">
        <f>IF(N263="sníž. přenesená",J263,0)</f>
        <v>0</v>
      </c>
      <c r="BI263" s="216">
        <f>IF(N263="nulová",J263,0)</f>
        <v>0</v>
      </c>
      <c r="BJ263" s="15" t="s">
        <v>78</v>
      </c>
      <c r="BK263" s="216">
        <f>ROUND(I263*H263,2)</f>
        <v>0</v>
      </c>
      <c r="BL263" s="15" t="s">
        <v>136</v>
      </c>
      <c r="BM263" s="15" t="s">
        <v>307</v>
      </c>
    </row>
    <row r="264" s="12" customFormat="1">
      <c r="B264" s="230"/>
      <c r="C264" s="231"/>
      <c r="D264" s="217" t="s">
        <v>140</v>
      </c>
      <c r="E264" s="232" t="s">
        <v>1</v>
      </c>
      <c r="F264" s="233" t="s">
        <v>308</v>
      </c>
      <c r="G264" s="231"/>
      <c r="H264" s="234">
        <v>600</v>
      </c>
      <c r="I264" s="235"/>
      <c r="J264" s="231"/>
      <c r="K264" s="231"/>
      <c r="L264" s="236"/>
      <c r="M264" s="237"/>
      <c r="N264" s="238"/>
      <c r="O264" s="238"/>
      <c r="P264" s="238"/>
      <c r="Q264" s="238"/>
      <c r="R264" s="238"/>
      <c r="S264" s="238"/>
      <c r="T264" s="239"/>
      <c r="AT264" s="240" t="s">
        <v>140</v>
      </c>
      <c r="AU264" s="240" t="s">
        <v>80</v>
      </c>
      <c r="AV264" s="12" t="s">
        <v>80</v>
      </c>
      <c r="AW264" s="12" t="s">
        <v>33</v>
      </c>
      <c r="AX264" s="12" t="s">
        <v>78</v>
      </c>
      <c r="AY264" s="240" t="s">
        <v>129</v>
      </c>
    </row>
    <row r="265" s="1" customFormat="1" ht="16.5" customHeight="1">
      <c r="B265" s="36"/>
      <c r="C265" s="205" t="s">
        <v>309</v>
      </c>
      <c r="D265" s="205" t="s">
        <v>131</v>
      </c>
      <c r="E265" s="206" t="s">
        <v>310</v>
      </c>
      <c r="F265" s="207" t="s">
        <v>311</v>
      </c>
      <c r="G265" s="208" t="s">
        <v>202</v>
      </c>
      <c r="H265" s="209">
        <v>45</v>
      </c>
      <c r="I265" s="210"/>
      <c r="J265" s="211">
        <f>ROUND(I265*H265,2)</f>
        <v>0</v>
      </c>
      <c r="K265" s="207" t="s">
        <v>159</v>
      </c>
      <c r="L265" s="41"/>
      <c r="M265" s="212" t="s">
        <v>1</v>
      </c>
      <c r="N265" s="213" t="s">
        <v>43</v>
      </c>
      <c r="O265" s="77"/>
      <c r="P265" s="214">
        <f>O265*H265</f>
        <v>0</v>
      </c>
      <c r="Q265" s="214">
        <v>0</v>
      </c>
      <c r="R265" s="214">
        <f>Q265*H265</f>
        <v>0</v>
      </c>
      <c r="S265" s="214">
        <v>0</v>
      </c>
      <c r="T265" s="215">
        <f>S265*H265</f>
        <v>0</v>
      </c>
      <c r="AR265" s="15" t="s">
        <v>136</v>
      </c>
      <c r="AT265" s="15" t="s">
        <v>131</v>
      </c>
      <c r="AU265" s="15" t="s">
        <v>80</v>
      </c>
      <c r="AY265" s="15" t="s">
        <v>129</v>
      </c>
      <c r="BE265" s="216">
        <f>IF(N265="základní",J265,0)</f>
        <v>0</v>
      </c>
      <c r="BF265" s="216">
        <f>IF(N265="snížená",J265,0)</f>
        <v>0</v>
      </c>
      <c r="BG265" s="216">
        <f>IF(N265="zákl. přenesená",J265,0)</f>
        <v>0</v>
      </c>
      <c r="BH265" s="216">
        <f>IF(N265="sníž. přenesená",J265,0)</f>
        <v>0</v>
      </c>
      <c r="BI265" s="216">
        <f>IF(N265="nulová",J265,0)</f>
        <v>0</v>
      </c>
      <c r="BJ265" s="15" t="s">
        <v>78</v>
      </c>
      <c r="BK265" s="216">
        <f>ROUND(I265*H265,2)</f>
        <v>0</v>
      </c>
      <c r="BL265" s="15" t="s">
        <v>136</v>
      </c>
      <c r="BM265" s="15" t="s">
        <v>312</v>
      </c>
    </row>
    <row r="266" s="11" customFormat="1">
      <c r="B266" s="220"/>
      <c r="C266" s="221"/>
      <c r="D266" s="217" t="s">
        <v>140</v>
      </c>
      <c r="E266" s="222" t="s">
        <v>1</v>
      </c>
      <c r="F266" s="223" t="s">
        <v>141</v>
      </c>
      <c r="G266" s="221"/>
      <c r="H266" s="222" t="s">
        <v>1</v>
      </c>
      <c r="I266" s="224"/>
      <c r="J266" s="221"/>
      <c r="K266" s="221"/>
      <c r="L266" s="225"/>
      <c r="M266" s="226"/>
      <c r="N266" s="227"/>
      <c r="O266" s="227"/>
      <c r="P266" s="227"/>
      <c r="Q266" s="227"/>
      <c r="R266" s="227"/>
      <c r="S266" s="227"/>
      <c r="T266" s="228"/>
      <c r="AT266" s="229" t="s">
        <v>140</v>
      </c>
      <c r="AU266" s="229" t="s">
        <v>80</v>
      </c>
      <c r="AV266" s="11" t="s">
        <v>78</v>
      </c>
      <c r="AW266" s="11" t="s">
        <v>33</v>
      </c>
      <c r="AX266" s="11" t="s">
        <v>72</v>
      </c>
      <c r="AY266" s="229" t="s">
        <v>129</v>
      </c>
    </row>
    <row r="267" s="11" customFormat="1">
      <c r="B267" s="220"/>
      <c r="C267" s="221"/>
      <c r="D267" s="217" t="s">
        <v>140</v>
      </c>
      <c r="E267" s="222" t="s">
        <v>1</v>
      </c>
      <c r="F267" s="223" t="s">
        <v>142</v>
      </c>
      <c r="G267" s="221"/>
      <c r="H267" s="222" t="s">
        <v>1</v>
      </c>
      <c r="I267" s="224"/>
      <c r="J267" s="221"/>
      <c r="K267" s="221"/>
      <c r="L267" s="225"/>
      <c r="M267" s="226"/>
      <c r="N267" s="227"/>
      <c r="O267" s="227"/>
      <c r="P267" s="227"/>
      <c r="Q267" s="227"/>
      <c r="R267" s="227"/>
      <c r="S267" s="227"/>
      <c r="T267" s="228"/>
      <c r="AT267" s="229" t="s">
        <v>140</v>
      </c>
      <c r="AU267" s="229" t="s">
        <v>80</v>
      </c>
      <c r="AV267" s="11" t="s">
        <v>78</v>
      </c>
      <c r="AW267" s="11" t="s">
        <v>33</v>
      </c>
      <c r="AX267" s="11" t="s">
        <v>72</v>
      </c>
      <c r="AY267" s="229" t="s">
        <v>129</v>
      </c>
    </row>
    <row r="268" s="12" customFormat="1">
      <c r="B268" s="230"/>
      <c r="C268" s="231"/>
      <c r="D268" s="217" t="s">
        <v>140</v>
      </c>
      <c r="E268" s="232" t="s">
        <v>1</v>
      </c>
      <c r="F268" s="233" t="s">
        <v>313</v>
      </c>
      <c r="G268" s="231"/>
      <c r="H268" s="234">
        <v>8.0259999999999998</v>
      </c>
      <c r="I268" s="235"/>
      <c r="J268" s="231"/>
      <c r="K268" s="231"/>
      <c r="L268" s="236"/>
      <c r="M268" s="237"/>
      <c r="N268" s="238"/>
      <c r="O268" s="238"/>
      <c r="P268" s="238"/>
      <c r="Q268" s="238"/>
      <c r="R268" s="238"/>
      <c r="S268" s="238"/>
      <c r="T268" s="239"/>
      <c r="AT268" s="240" t="s">
        <v>140</v>
      </c>
      <c r="AU268" s="240" t="s">
        <v>80</v>
      </c>
      <c r="AV268" s="12" t="s">
        <v>80</v>
      </c>
      <c r="AW268" s="12" t="s">
        <v>33</v>
      </c>
      <c r="AX268" s="12" t="s">
        <v>72</v>
      </c>
      <c r="AY268" s="240" t="s">
        <v>129</v>
      </c>
    </row>
    <row r="269" s="11" customFormat="1">
      <c r="B269" s="220"/>
      <c r="C269" s="221"/>
      <c r="D269" s="217" t="s">
        <v>140</v>
      </c>
      <c r="E269" s="222" t="s">
        <v>1</v>
      </c>
      <c r="F269" s="223" t="s">
        <v>144</v>
      </c>
      <c r="G269" s="221"/>
      <c r="H269" s="222" t="s">
        <v>1</v>
      </c>
      <c r="I269" s="224"/>
      <c r="J269" s="221"/>
      <c r="K269" s="221"/>
      <c r="L269" s="225"/>
      <c r="M269" s="226"/>
      <c r="N269" s="227"/>
      <c r="O269" s="227"/>
      <c r="P269" s="227"/>
      <c r="Q269" s="227"/>
      <c r="R269" s="227"/>
      <c r="S269" s="227"/>
      <c r="T269" s="228"/>
      <c r="AT269" s="229" t="s">
        <v>140</v>
      </c>
      <c r="AU269" s="229" t="s">
        <v>80</v>
      </c>
      <c r="AV269" s="11" t="s">
        <v>78</v>
      </c>
      <c r="AW269" s="11" t="s">
        <v>33</v>
      </c>
      <c r="AX269" s="11" t="s">
        <v>72</v>
      </c>
      <c r="AY269" s="229" t="s">
        <v>129</v>
      </c>
    </row>
    <row r="270" s="12" customFormat="1">
      <c r="B270" s="230"/>
      <c r="C270" s="231"/>
      <c r="D270" s="217" t="s">
        <v>140</v>
      </c>
      <c r="E270" s="232" t="s">
        <v>1</v>
      </c>
      <c r="F270" s="233" t="s">
        <v>314</v>
      </c>
      <c r="G270" s="231"/>
      <c r="H270" s="234">
        <v>12.539999999999999</v>
      </c>
      <c r="I270" s="235"/>
      <c r="J270" s="231"/>
      <c r="K270" s="231"/>
      <c r="L270" s="236"/>
      <c r="M270" s="237"/>
      <c r="N270" s="238"/>
      <c r="O270" s="238"/>
      <c r="P270" s="238"/>
      <c r="Q270" s="238"/>
      <c r="R270" s="238"/>
      <c r="S270" s="238"/>
      <c r="T270" s="239"/>
      <c r="AT270" s="240" t="s">
        <v>140</v>
      </c>
      <c r="AU270" s="240" t="s">
        <v>80</v>
      </c>
      <c r="AV270" s="12" t="s">
        <v>80</v>
      </c>
      <c r="AW270" s="12" t="s">
        <v>33</v>
      </c>
      <c r="AX270" s="12" t="s">
        <v>72</v>
      </c>
      <c r="AY270" s="240" t="s">
        <v>129</v>
      </c>
    </row>
    <row r="271" s="11" customFormat="1">
      <c r="B271" s="220"/>
      <c r="C271" s="221"/>
      <c r="D271" s="217" t="s">
        <v>140</v>
      </c>
      <c r="E271" s="222" t="s">
        <v>1</v>
      </c>
      <c r="F271" s="223" t="s">
        <v>150</v>
      </c>
      <c r="G271" s="221"/>
      <c r="H271" s="222" t="s">
        <v>1</v>
      </c>
      <c r="I271" s="224"/>
      <c r="J271" s="221"/>
      <c r="K271" s="221"/>
      <c r="L271" s="225"/>
      <c r="M271" s="226"/>
      <c r="N271" s="227"/>
      <c r="O271" s="227"/>
      <c r="P271" s="227"/>
      <c r="Q271" s="227"/>
      <c r="R271" s="227"/>
      <c r="S271" s="227"/>
      <c r="T271" s="228"/>
      <c r="AT271" s="229" t="s">
        <v>140</v>
      </c>
      <c r="AU271" s="229" t="s">
        <v>80</v>
      </c>
      <c r="AV271" s="11" t="s">
        <v>78</v>
      </c>
      <c r="AW271" s="11" t="s">
        <v>33</v>
      </c>
      <c r="AX271" s="11" t="s">
        <v>72</v>
      </c>
      <c r="AY271" s="229" t="s">
        <v>129</v>
      </c>
    </row>
    <row r="272" s="12" customFormat="1">
      <c r="B272" s="230"/>
      <c r="C272" s="231"/>
      <c r="D272" s="217" t="s">
        <v>140</v>
      </c>
      <c r="E272" s="232" t="s">
        <v>1</v>
      </c>
      <c r="F272" s="233" t="s">
        <v>246</v>
      </c>
      <c r="G272" s="231"/>
      <c r="H272" s="234">
        <v>5.5999999999999996</v>
      </c>
      <c r="I272" s="235"/>
      <c r="J272" s="231"/>
      <c r="K272" s="231"/>
      <c r="L272" s="236"/>
      <c r="M272" s="237"/>
      <c r="N272" s="238"/>
      <c r="O272" s="238"/>
      <c r="P272" s="238"/>
      <c r="Q272" s="238"/>
      <c r="R272" s="238"/>
      <c r="S272" s="238"/>
      <c r="T272" s="239"/>
      <c r="AT272" s="240" t="s">
        <v>140</v>
      </c>
      <c r="AU272" s="240" t="s">
        <v>80</v>
      </c>
      <c r="AV272" s="12" t="s">
        <v>80</v>
      </c>
      <c r="AW272" s="12" t="s">
        <v>33</v>
      </c>
      <c r="AX272" s="12" t="s">
        <v>72</v>
      </c>
      <c r="AY272" s="240" t="s">
        <v>129</v>
      </c>
    </row>
    <row r="273" s="11" customFormat="1">
      <c r="B273" s="220"/>
      <c r="C273" s="221"/>
      <c r="D273" s="217" t="s">
        <v>140</v>
      </c>
      <c r="E273" s="222" t="s">
        <v>1</v>
      </c>
      <c r="F273" s="223" t="s">
        <v>247</v>
      </c>
      <c r="G273" s="221"/>
      <c r="H273" s="222" t="s">
        <v>1</v>
      </c>
      <c r="I273" s="224"/>
      <c r="J273" s="221"/>
      <c r="K273" s="221"/>
      <c r="L273" s="225"/>
      <c r="M273" s="226"/>
      <c r="N273" s="227"/>
      <c r="O273" s="227"/>
      <c r="P273" s="227"/>
      <c r="Q273" s="227"/>
      <c r="R273" s="227"/>
      <c r="S273" s="227"/>
      <c r="T273" s="228"/>
      <c r="AT273" s="229" t="s">
        <v>140</v>
      </c>
      <c r="AU273" s="229" t="s">
        <v>80</v>
      </c>
      <c r="AV273" s="11" t="s">
        <v>78</v>
      </c>
      <c r="AW273" s="11" t="s">
        <v>33</v>
      </c>
      <c r="AX273" s="11" t="s">
        <v>72</v>
      </c>
      <c r="AY273" s="229" t="s">
        <v>129</v>
      </c>
    </row>
    <row r="274" s="12" customFormat="1">
      <c r="B274" s="230"/>
      <c r="C274" s="231"/>
      <c r="D274" s="217" t="s">
        <v>140</v>
      </c>
      <c r="E274" s="232" t="s">
        <v>1</v>
      </c>
      <c r="F274" s="233" t="s">
        <v>248</v>
      </c>
      <c r="G274" s="231"/>
      <c r="H274" s="234">
        <v>2.847</v>
      </c>
      <c r="I274" s="235"/>
      <c r="J274" s="231"/>
      <c r="K274" s="231"/>
      <c r="L274" s="236"/>
      <c r="M274" s="237"/>
      <c r="N274" s="238"/>
      <c r="O274" s="238"/>
      <c r="P274" s="238"/>
      <c r="Q274" s="238"/>
      <c r="R274" s="238"/>
      <c r="S274" s="238"/>
      <c r="T274" s="239"/>
      <c r="AT274" s="240" t="s">
        <v>140</v>
      </c>
      <c r="AU274" s="240" t="s">
        <v>80</v>
      </c>
      <c r="AV274" s="12" t="s">
        <v>80</v>
      </c>
      <c r="AW274" s="12" t="s">
        <v>33</v>
      </c>
      <c r="AX274" s="12" t="s">
        <v>72</v>
      </c>
      <c r="AY274" s="240" t="s">
        <v>129</v>
      </c>
    </row>
    <row r="275" s="11" customFormat="1">
      <c r="B275" s="220"/>
      <c r="C275" s="221"/>
      <c r="D275" s="217" t="s">
        <v>140</v>
      </c>
      <c r="E275" s="222" t="s">
        <v>1</v>
      </c>
      <c r="F275" s="223" t="s">
        <v>249</v>
      </c>
      <c r="G275" s="221"/>
      <c r="H275" s="222" t="s">
        <v>1</v>
      </c>
      <c r="I275" s="224"/>
      <c r="J275" s="221"/>
      <c r="K275" s="221"/>
      <c r="L275" s="225"/>
      <c r="M275" s="226"/>
      <c r="N275" s="227"/>
      <c r="O275" s="227"/>
      <c r="P275" s="227"/>
      <c r="Q275" s="227"/>
      <c r="R275" s="227"/>
      <c r="S275" s="227"/>
      <c r="T275" s="228"/>
      <c r="AT275" s="229" t="s">
        <v>140</v>
      </c>
      <c r="AU275" s="229" t="s">
        <v>80</v>
      </c>
      <c r="AV275" s="11" t="s">
        <v>78</v>
      </c>
      <c r="AW275" s="11" t="s">
        <v>33</v>
      </c>
      <c r="AX275" s="11" t="s">
        <v>72</v>
      </c>
      <c r="AY275" s="229" t="s">
        <v>129</v>
      </c>
    </row>
    <row r="276" s="12" customFormat="1">
      <c r="B276" s="230"/>
      <c r="C276" s="231"/>
      <c r="D276" s="217" t="s">
        <v>140</v>
      </c>
      <c r="E276" s="232" t="s">
        <v>1</v>
      </c>
      <c r="F276" s="233" t="s">
        <v>315</v>
      </c>
      <c r="G276" s="231"/>
      <c r="H276" s="234">
        <v>11.699999999999999</v>
      </c>
      <c r="I276" s="235"/>
      <c r="J276" s="231"/>
      <c r="K276" s="231"/>
      <c r="L276" s="236"/>
      <c r="M276" s="237"/>
      <c r="N276" s="238"/>
      <c r="O276" s="238"/>
      <c r="P276" s="238"/>
      <c r="Q276" s="238"/>
      <c r="R276" s="238"/>
      <c r="S276" s="238"/>
      <c r="T276" s="239"/>
      <c r="AT276" s="240" t="s">
        <v>140</v>
      </c>
      <c r="AU276" s="240" t="s">
        <v>80</v>
      </c>
      <c r="AV276" s="12" t="s">
        <v>80</v>
      </c>
      <c r="AW276" s="12" t="s">
        <v>33</v>
      </c>
      <c r="AX276" s="12" t="s">
        <v>72</v>
      </c>
      <c r="AY276" s="240" t="s">
        <v>129</v>
      </c>
    </row>
    <row r="277" s="11" customFormat="1">
      <c r="B277" s="220"/>
      <c r="C277" s="221"/>
      <c r="D277" s="217" t="s">
        <v>140</v>
      </c>
      <c r="E277" s="222" t="s">
        <v>1</v>
      </c>
      <c r="F277" s="223" t="s">
        <v>214</v>
      </c>
      <c r="G277" s="221"/>
      <c r="H277" s="222" t="s">
        <v>1</v>
      </c>
      <c r="I277" s="224"/>
      <c r="J277" s="221"/>
      <c r="K277" s="221"/>
      <c r="L277" s="225"/>
      <c r="M277" s="226"/>
      <c r="N277" s="227"/>
      <c r="O277" s="227"/>
      <c r="P277" s="227"/>
      <c r="Q277" s="227"/>
      <c r="R277" s="227"/>
      <c r="S277" s="227"/>
      <c r="T277" s="228"/>
      <c r="AT277" s="229" t="s">
        <v>140</v>
      </c>
      <c r="AU277" s="229" t="s">
        <v>80</v>
      </c>
      <c r="AV277" s="11" t="s">
        <v>78</v>
      </c>
      <c r="AW277" s="11" t="s">
        <v>33</v>
      </c>
      <c r="AX277" s="11" t="s">
        <v>72</v>
      </c>
      <c r="AY277" s="229" t="s">
        <v>129</v>
      </c>
    </row>
    <row r="278" s="12" customFormat="1">
      <c r="B278" s="230"/>
      <c r="C278" s="231"/>
      <c r="D278" s="217" t="s">
        <v>140</v>
      </c>
      <c r="E278" s="232" t="s">
        <v>1</v>
      </c>
      <c r="F278" s="233" t="s">
        <v>316</v>
      </c>
      <c r="G278" s="231"/>
      <c r="H278" s="234">
        <v>1.296</v>
      </c>
      <c r="I278" s="235"/>
      <c r="J278" s="231"/>
      <c r="K278" s="231"/>
      <c r="L278" s="236"/>
      <c r="M278" s="237"/>
      <c r="N278" s="238"/>
      <c r="O278" s="238"/>
      <c r="P278" s="238"/>
      <c r="Q278" s="238"/>
      <c r="R278" s="238"/>
      <c r="S278" s="238"/>
      <c r="T278" s="239"/>
      <c r="AT278" s="240" t="s">
        <v>140</v>
      </c>
      <c r="AU278" s="240" t="s">
        <v>80</v>
      </c>
      <c r="AV278" s="12" t="s">
        <v>80</v>
      </c>
      <c r="AW278" s="12" t="s">
        <v>33</v>
      </c>
      <c r="AX278" s="12" t="s">
        <v>72</v>
      </c>
      <c r="AY278" s="240" t="s">
        <v>129</v>
      </c>
    </row>
    <row r="279" s="12" customFormat="1">
      <c r="B279" s="230"/>
      <c r="C279" s="231"/>
      <c r="D279" s="217" t="s">
        <v>140</v>
      </c>
      <c r="E279" s="232" t="s">
        <v>1</v>
      </c>
      <c r="F279" s="233" t="s">
        <v>317</v>
      </c>
      <c r="G279" s="231"/>
      <c r="H279" s="234">
        <v>0.86399999999999999</v>
      </c>
      <c r="I279" s="235"/>
      <c r="J279" s="231"/>
      <c r="K279" s="231"/>
      <c r="L279" s="236"/>
      <c r="M279" s="237"/>
      <c r="N279" s="238"/>
      <c r="O279" s="238"/>
      <c r="P279" s="238"/>
      <c r="Q279" s="238"/>
      <c r="R279" s="238"/>
      <c r="S279" s="238"/>
      <c r="T279" s="239"/>
      <c r="AT279" s="240" t="s">
        <v>140</v>
      </c>
      <c r="AU279" s="240" t="s">
        <v>80</v>
      </c>
      <c r="AV279" s="12" t="s">
        <v>80</v>
      </c>
      <c r="AW279" s="12" t="s">
        <v>33</v>
      </c>
      <c r="AX279" s="12" t="s">
        <v>72</v>
      </c>
      <c r="AY279" s="240" t="s">
        <v>129</v>
      </c>
    </row>
    <row r="280" s="11" customFormat="1">
      <c r="B280" s="220"/>
      <c r="C280" s="221"/>
      <c r="D280" s="217" t="s">
        <v>140</v>
      </c>
      <c r="E280" s="222" t="s">
        <v>1</v>
      </c>
      <c r="F280" s="223" t="s">
        <v>223</v>
      </c>
      <c r="G280" s="221"/>
      <c r="H280" s="222" t="s">
        <v>1</v>
      </c>
      <c r="I280" s="224"/>
      <c r="J280" s="221"/>
      <c r="K280" s="221"/>
      <c r="L280" s="225"/>
      <c r="M280" s="226"/>
      <c r="N280" s="227"/>
      <c r="O280" s="227"/>
      <c r="P280" s="227"/>
      <c r="Q280" s="227"/>
      <c r="R280" s="227"/>
      <c r="S280" s="227"/>
      <c r="T280" s="228"/>
      <c r="AT280" s="229" t="s">
        <v>140</v>
      </c>
      <c r="AU280" s="229" t="s">
        <v>80</v>
      </c>
      <c r="AV280" s="11" t="s">
        <v>78</v>
      </c>
      <c r="AW280" s="11" t="s">
        <v>33</v>
      </c>
      <c r="AX280" s="11" t="s">
        <v>72</v>
      </c>
      <c r="AY280" s="229" t="s">
        <v>129</v>
      </c>
    </row>
    <row r="281" s="12" customFormat="1">
      <c r="B281" s="230"/>
      <c r="C281" s="231"/>
      <c r="D281" s="217" t="s">
        <v>140</v>
      </c>
      <c r="E281" s="232" t="s">
        <v>1</v>
      </c>
      <c r="F281" s="233" t="s">
        <v>224</v>
      </c>
      <c r="G281" s="231"/>
      <c r="H281" s="234">
        <v>2.1269999999999998</v>
      </c>
      <c r="I281" s="235"/>
      <c r="J281" s="231"/>
      <c r="K281" s="231"/>
      <c r="L281" s="236"/>
      <c r="M281" s="237"/>
      <c r="N281" s="238"/>
      <c r="O281" s="238"/>
      <c r="P281" s="238"/>
      <c r="Q281" s="238"/>
      <c r="R281" s="238"/>
      <c r="S281" s="238"/>
      <c r="T281" s="239"/>
      <c r="AT281" s="240" t="s">
        <v>140</v>
      </c>
      <c r="AU281" s="240" t="s">
        <v>80</v>
      </c>
      <c r="AV281" s="12" t="s">
        <v>80</v>
      </c>
      <c r="AW281" s="12" t="s">
        <v>33</v>
      </c>
      <c r="AX281" s="12" t="s">
        <v>72</v>
      </c>
      <c r="AY281" s="240" t="s">
        <v>129</v>
      </c>
    </row>
    <row r="282" s="13" customFormat="1">
      <c r="B282" s="241"/>
      <c r="C282" s="242"/>
      <c r="D282" s="217" t="s">
        <v>140</v>
      </c>
      <c r="E282" s="243" t="s">
        <v>1</v>
      </c>
      <c r="F282" s="244" t="s">
        <v>156</v>
      </c>
      <c r="G282" s="242"/>
      <c r="H282" s="245">
        <v>44.999999999999993</v>
      </c>
      <c r="I282" s="246"/>
      <c r="J282" s="242"/>
      <c r="K282" s="242"/>
      <c r="L282" s="247"/>
      <c r="M282" s="248"/>
      <c r="N282" s="249"/>
      <c r="O282" s="249"/>
      <c r="P282" s="249"/>
      <c r="Q282" s="249"/>
      <c r="R282" s="249"/>
      <c r="S282" s="249"/>
      <c r="T282" s="250"/>
      <c r="AT282" s="251" t="s">
        <v>140</v>
      </c>
      <c r="AU282" s="251" t="s">
        <v>80</v>
      </c>
      <c r="AV282" s="13" t="s">
        <v>136</v>
      </c>
      <c r="AW282" s="13" t="s">
        <v>33</v>
      </c>
      <c r="AX282" s="13" t="s">
        <v>78</v>
      </c>
      <c r="AY282" s="251" t="s">
        <v>129</v>
      </c>
    </row>
    <row r="283" s="1" customFormat="1" ht="22.5" customHeight="1">
      <c r="B283" s="36"/>
      <c r="C283" s="205" t="s">
        <v>318</v>
      </c>
      <c r="D283" s="205" t="s">
        <v>131</v>
      </c>
      <c r="E283" s="206" t="s">
        <v>319</v>
      </c>
      <c r="F283" s="207" t="s">
        <v>320</v>
      </c>
      <c r="G283" s="208" t="s">
        <v>202</v>
      </c>
      <c r="H283" s="209">
        <v>60.530999999999999</v>
      </c>
      <c r="I283" s="210"/>
      <c r="J283" s="211">
        <f>ROUND(I283*H283,2)</f>
        <v>0</v>
      </c>
      <c r="K283" s="207" t="s">
        <v>159</v>
      </c>
      <c r="L283" s="41"/>
      <c r="M283" s="212" t="s">
        <v>1</v>
      </c>
      <c r="N283" s="213" t="s">
        <v>43</v>
      </c>
      <c r="O283" s="77"/>
      <c r="P283" s="214">
        <f>O283*H283</f>
        <v>0</v>
      </c>
      <c r="Q283" s="214">
        <v>0</v>
      </c>
      <c r="R283" s="214">
        <f>Q283*H283</f>
        <v>0</v>
      </c>
      <c r="S283" s="214">
        <v>0</v>
      </c>
      <c r="T283" s="215">
        <f>S283*H283</f>
        <v>0</v>
      </c>
      <c r="AR283" s="15" t="s">
        <v>136</v>
      </c>
      <c r="AT283" s="15" t="s">
        <v>131</v>
      </c>
      <c r="AU283" s="15" t="s">
        <v>80</v>
      </c>
      <c r="AY283" s="15" t="s">
        <v>129</v>
      </c>
      <c r="BE283" s="216">
        <f>IF(N283="základní",J283,0)</f>
        <v>0</v>
      </c>
      <c r="BF283" s="216">
        <f>IF(N283="snížená",J283,0)</f>
        <v>0</v>
      </c>
      <c r="BG283" s="216">
        <f>IF(N283="zákl. přenesená",J283,0)</f>
        <v>0</v>
      </c>
      <c r="BH283" s="216">
        <f>IF(N283="sníž. přenesená",J283,0)</f>
        <v>0</v>
      </c>
      <c r="BI283" s="216">
        <f>IF(N283="nulová",J283,0)</f>
        <v>0</v>
      </c>
      <c r="BJ283" s="15" t="s">
        <v>78</v>
      </c>
      <c r="BK283" s="216">
        <f>ROUND(I283*H283,2)</f>
        <v>0</v>
      </c>
      <c r="BL283" s="15" t="s">
        <v>136</v>
      </c>
      <c r="BM283" s="15" t="s">
        <v>321</v>
      </c>
    </row>
    <row r="284" s="11" customFormat="1">
      <c r="B284" s="220"/>
      <c r="C284" s="221"/>
      <c r="D284" s="217" t="s">
        <v>140</v>
      </c>
      <c r="E284" s="222" t="s">
        <v>1</v>
      </c>
      <c r="F284" s="223" t="s">
        <v>141</v>
      </c>
      <c r="G284" s="221"/>
      <c r="H284" s="222" t="s">
        <v>1</v>
      </c>
      <c r="I284" s="224"/>
      <c r="J284" s="221"/>
      <c r="K284" s="221"/>
      <c r="L284" s="225"/>
      <c r="M284" s="226"/>
      <c r="N284" s="227"/>
      <c r="O284" s="227"/>
      <c r="P284" s="227"/>
      <c r="Q284" s="227"/>
      <c r="R284" s="227"/>
      <c r="S284" s="227"/>
      <c r="T284" s="228"/>
      <c r="AT284" s="229" t="s">
        <v>140</v>
      </c>
      <c r="AU284" s="229" t="s">
        <v>80</v>
      </c>
      <c r="AV284" s="11" t="s">
        <v>78</v>
      </c>
      <c r="AW284" s="11" t="s">
        <v>33</v>
      </c>
      <c r="AX284" s="11" t="s">
        <v>72</v>
      </c>
      <c r="AY284" s="229" t="s">
        <v>129</v>
      </c>
    </row>
    <row r="285" s="11" customFormat="1">
      <c r="B285" s="220"/>
      <c r="C285" s="221"/>
      <c r="D285" s="217" t="s">
        <v>140</v>
      </c>
      <c r="E285" s="222" t="s">
        <v>1</v>
      </c>
      <c r="F285" s="223" t="s">
        <v>221</v>
      </c>
      <c r="G285" s="221"/>
      <c r="H285" s="222" t="s">
        <v>1</v>
      </c>
      <c r="I285" s="224"/>
      <c r="J285" s="221"/>
      <c r="K285" s="221"/>
      <c r="L285" s="225"/>
      <c r="M285" s="226"/>
      <c r="N285" s="227"/>
      <c r="O285" s="227"/>
      <c r="P285" s="227"/>
      <c r="Q285" s="227"/>
      <c r="R285" s="227"/>
      <c r="S285" s="227"/>
      <c r="T285" s="228"/>
      <c r="AT285" s="229" t="s">
        <v>140</v>
      </c>
      <c r="AU285" s="229" t="s">
        <v>80</v>
      </c>
      <c r="AV285" s="11" t="s">
        <v>78</v>
      </c>
      <c r="AW285" s="11" t="s">
        <v>33</v>
      </c>
      <c r="AX285" s="11" t="s">
        <v>72</v>
      </c>
      <c r="AY285" s="229" t="s">
        <v>129</v>
      </c>
    </row>
    <row r="286" s="12" customFormat="1">
      <c r="B286" s="230"/>
      <c r="C286" s="231"/>
      <c r="D286" s="217" t="s">
        <v>140</v>
      </c>
      <c r="E286" s="232" t="s">
        <v>1</v>
      </c>
      <c r="F286" s="233" t="s">
        <v>222</v>
      </c>
      <c r="G286" s="231"/>
      <c r="H286" s="234">
        <v>12.48</v>
      </c>
      <c r="I286" s="235"/>
      <c r="J286" s="231"/>
      <c r="K286" s="231"/>
      <c r="L286" s="236"/>
      <c r="M286" s="237"/>
      <c r="N286" s="238"/>
      <c r="O286" s="238"/>
      <c r="P286" s="238"/>
      <c r="Q286" s="238"/>
      <c r="R286" s="238"/>
      <c r="S286" s="238"/>
      <c r="T286" s="239"/>
      <c r="AT286" s="240" t="s">
        <v>140</v>
      </c>
      <c r="AU286" s="240" t="s">
        <v>80</v>
      </c>
      <c r="AV286" s="12" t="s">
        <v>80</v>
      </c>
      <c r="AW286" s="12" t="s">
        <v>33</v>
      </c>
      <c r="AX286" s="12" t="s">
        <v>72</v>
      </c>
      <c r="AY286" s="240" t="s">
        <v>129</v>
      </c>
    </row>
    <row r="287" s="11" customFormat="1">
      <c r="B287" s="220"/>
      <c r="C287" s="221"/>
      <c r="D287" s="217" t="s">
        <v>140</v>
      </c>
      <c r="E287" s="222" t="s">
        <v>1</v>
      </c>
      <c r="F287" s="223" t="s">
        <v>146</v>
      </c>
      <c r="G287" s="221"/>
      <c r="H287" s="222" t="s">
        <v>1</v>
      </c>
      <c r="I287" s="224"/>
      <c r="J287" s="221"/>
      <c r="K287" s="221"/>
      <c r="L287" s="225"/>
      <c r="M287" s="226"/>
      <c r="N287" s="227"/>
      <c r="O287" s="227"/>
      <c r="P287" s="227"/>
      <c r="Q287" s="227"/>
      <c r="R287" s="227"/>
      <c r="S287" s="227"/>
      <c r="T287" s="228"/>
      <c r="AT287" s="229" t="s">
        <v>140</v>
      </c>
      <c r="AU287" s="229" t="s">
        <v>80</v>
      </c>
      <c r="AV287" s="11" t="s">
        <v>78</v>
      </c>
      <c r="AW287" s="11" t="s">
        <v>33</v>
      </c>
      <c r="AX287" s="11" t="s">
        <v>72</v>
      </c>
      <c r="AY287" s="229" t="s">
        <v>129</v>
      </c>
    </row>
    <row r="288" s="12" customFormat="1">
      <c r="B288" s="230"/>
      <c r="C288" s="231"/>
      <c r="D288" s="217" t="s">
        <v>140</v>
      </c>
      <c r="E288" s="232" t="s">
        <v>1</v>
      </c>
      <c r="F288" s="233" t="s">
        <v>322</v>
      </c>
      <c r="G288" s="231"/>
      <c r="H288" s="234">
        <v>19.079999999999998</v>
      </c>
      <c r="I288" s="235"/>
      <c r="J288" s="231"/>
      <c r="K288" s="231"/>
      <c r="L288" s="236"/>
      <c r="M288" s="237"/>
      <c r="N288" s="238"/>
      <c r="O288" s="238"/>
      <c r="P288" s="238"/>
      <c r="Q288" s="238"/>
      <c r="R288" s="238"/>
      <c r="S288" s="238"/>
      <c r="T288" s="239"/>
      <c r="AT288" s="240" t="s">
        <v>140</v>
      </c>
      <c r="AU288" s="240" t="s">
        <v>80</v>
      </c>
      <c r="AV288" s="12" t="s">
        <v>80</v>
      </c>
      <c r="AW288" s="12" t="s">
        <v>33</v>
      </c>
      <c r="AX288" s="12" t="s">
        <v>72</v>
      </c>
      <c r="AY288" s="240" t="s">
        <v>129</v>
      </c>
    </row>
    <row r="289" s="12" customFormat="1">
      <c r="B289" s="230"/>
      <c r="C289" s="231"/>
      <c r="D289" s="217" t="s">
        <v>140</v>
      </c>
      <c r="E289" s="232" t="s">
        <v>1</v>
      </c>
      <c r="F289" s="233" t="s">
        <v>323</v>
      </c>
      <c r="G289" s="231"/>
      <c r="H289" s="234">
        <v>14.478999999999999</v>
      </c>
      <c r="I289" s="235"/>
      <c r="J289" s="231"/>
      <c r="K289" s="231"/>
      <c r="L289" s="236"/>
      <c r="M289" s="237"/>
      <c r="N289" s="238"/>
      <c r="O289" s="238"/>
      <c r="P289" s="238"/>
      <c r="Q289" s="238"/>
      <c r="R289" s="238"/>
      <c r="S289" s="238"/>
      <c r="T289" s="239"/>
      <c r="AT289" s="240" t="s">
        <v>140</v>
      </c>
      <c r="AU289" s="240" t="s">
        <v>80</v>
      </c>
      <c r="AV289" s="12" t="s">
        <v>80</v>
      </c>
      <c r="AW289" s="12" t="s">
        <v>33</v>
      </c>
      <c r="AX289" s="12" t="s">
        <v>72</v>
      </c>
      <c r="AY289" s="240" t="s">
        <v>129</v>
      </c>
    </row>
    <row r="290" s="12" customFormat="1">
      <c r="B290" s="230"/>
      <c r="C290" s="231"/>
      <c r="D290" s="217" t="s">
        <v>140</v>
      </c>
      <c r="E290" s="232" t="s">
        <v>1</v>
      </c>
      <c r="F290" s="233" t="s">
        <v>324</v>
      </c>
      <c r="G290" s="231"/>
      <c r="H290" s="234">
        <v>12.66</v>
      </c>
      <c r="I290" s="235"/>
      <c r="J290" s="231"/>
      <c r="K290" s="231"/>
      <c r="L290" s="236"/>
      <c r="M290" s="237"/>
      <c r="N290" s="238"/>
      <c r="O290" s="238"/>
      <c r="P290" s="238"/>
      <c r="Q290" s="238"/>
      <c r="R290" s="238"/>
      <c r="S290" s="238"/>
      <c r="T290" s="239"/>
      <c r="AT290" s="240" t="s">
        <v>140</v>
      </c>
      <c r="AU290" s="240" t="s">
        <v>80</v>
      </c>
      <c r="AV290" s="12" t="s">
        <v>80</v>
      </c>
      <c r="AW290" s="12" t="s">
        <v>33</v>
      </c>
      <c r="AX290" s="12" t="s">
        <v>72</v>
      </c>
      <c r="AY290" s="240" t="s">
        <v>129</v>
      </c>
    </row>
    <row r="291" s="11" customFormat="1">
      <c r="B291" s="220"/>
      <c r="C291" s="221"/>
      <c r="D291" s="217" t="s">
        <v>140</v>
      </c>
      <c r="E291" s="222" t="s">
        <v>1</v>
      </c>
      <c r="F291" s="223" t="s">
        <v>228</v>
      </c>
      <c r="G291" s="221"/>
      <c r="H291" s="222" t="s">
        <v>1</v>
      </c>
      <c r="I291" s="224"/>
      <c r="J291" s="221"/>
      <c r="K291" s="221"/>
      <c r="L291" s="225"/>
      <c r="M291" s="226"/>
      <c r="N291" s="227"/>
      <c r="O291" s="227"/>
      <c r="P291" s="227"/>
      <c r="Q291" s="227"/>
      <c r="R291" s="227"/>
      <c r="S291" s="227"/>
      <c r="T291" s="228"/>
      <c r="AT291" s="229" t="s">
        <v>140</v>
      </c>
      <c r="AU291" s="229" t="s">
        <v>80</v>
      </c>
      <c r="AV291" s="11" t="s">
        <v>78</v>
      </c>
      <c r="AW291" s="11" t="s">
        <v>33</v>
      </c>
      <c r="AX291" s="11" t="s">
        <v>72</v>
      </c>
      <c r="AY291" s="229" t="s">
        <v>129</v>
      </c>
    </row>
    <row r="292" s="12" customFormat="1">
      <c r="B292" s="230"/>
      <c r="C292" s="231"/>
      <c r="D292" s="217" t="s">
        <v>140</v>
      </c>
      <c r="E292" s="232" t="s">
        <v>1</v>
      </c>
      <c r="F292" s="233" t="s">
        <v>229</v>
      </c>
      <c r="G292" s="231"/>
      <c r="H292" s="234">
        <v>1.8320000000000001</v>
      </c>
      <c r="I292" s="235"/>
      <c r="J292" s="231"/>
      <c r="K292" s="231"/>
      <c r="L292" s="236"/>
      <c r="M292" s="237"/>
      <c r="N292" s="238"/>
      <c r="O292" s="238"/>
      <c r="P292" s="238"/>
      <c r="Q292" s="238"/>
      <c r="R292" s="238"/>
      <c r="S292" s="238"/>
      <c r="T292" s="239"/>
      <c r="AT292" s="240" t="s">
        <v>140</v>
      </c>
      <c r="AU292" s="240" t="s">
        <v>80</v>
      </c>
      <c r="AV292" s="12" t="s">
        <v>80</v>
      </c>
      <c r="AW292" s="12" t="s">
        <v>33</v>
      </c>
      <c r="AX292" s="12" t="s">
        <v>72</v>
      </c>
      <c r="AY292" s="240" t="s">
        <v>129</v>
      </c>
    </row>
    <row r="293" s="13" customFormat="1">
      <c r="B293" s="241"/>
      <c r="C293" s="242"/>
      <c r="D293" s="217" t="s">
        <v>140</v>
      </c>
      <c r="E293" s="243" t="s">
        <v>1</v>
      </c>
      <c r="F293" s="244" t="s">
        <v>156</v>
      </c>
      <c r="G293" s="242"/>
      <c r="H293" s="245">
        <v>60.530999999999999</v>
      </c>
      <c r="I293" s="246"/>
      <c r="J293" s="242"/>
      <c r="K293" s="242"/>
      <c r="L293" s="247"/>
      <c r="M293" s="248"/>
      <c r="N293" s="249"/>
      <c r="O293" s="249"/>
      <c r="P293" s="249"/>
      <c r="Q293" s="249"/>
      <c r="R293" s="249"/>
      <c r="S293" s="249"/>
      <c r="T293" s="250"/>
      <c r="AT293" s="251" t="s">
        <v>140</v>
      </c>
      <c r="AU293" s="251" t="s">
        <v>80</v>
      </c>
      <c r="AV293" s="13" t="s">
        <v>136</v>
      </c>
      <c r="AW293" s="13" t="s">
        <v>33</v>
      </c>
      <c r="AX293" s="13" t="s">
        <v>78</v>
      </c>
      <c r="AY293" s="251" t="s">
        <v>129</v>
      </c>
    </row>
    <row r="294" s="1" customFormat="1" ht="16.5" customHeight="1">
      <c r="B294" s="36"/>
      <c r="C294" s="205" t="s">
        <v>325</v>
      </c>
      <c r="D294" s="205" t="s">
        <v>131</v>
      </c>
      <c r="E294" s="206" t="s">
        <v>326</v>
      </c>
      <c r="F294" s="207" t="s">
        <v>327</v>
      </c>
      <c r="G294" s="208" t="s">
        <v>202</v>
      </c>
      <c r="H294" s="209">
        <v>107.74500000000001</v>
      </c>
      <c r="I294" s="210"/>
      <c r="J294" s="211">
        <f>ROUND(I294*H294,2)</f>
        <v>0</v>
      </c>
      <c r="K294" s="207" t="s">
        <v>159</v>
      </c>
      <c r="L294" s="41"/>
      <c r="M294" s="212" t="s">
        <v>1</v>
      </c>
      <c r="N294" s="213" t="s">
        <v>43</v>
      </c>
      <c r="O294" s="77"/>
      <c r="P294" s="214">
        <f>O294*H294</f>
        <v>0</v>
      </c>
      <c r="Q294" s="214">
        <v>0</v>
      </c>
      <c r="R294" s="214">
        <f>Q294*H294</f>
        <v>0</v>
      </c>
      <c r="S294" s="214">
        <v>0</v>
      </c>
      <c r="T294" s="215">
        <f>S294*H294</f>
        <v>0</v>
      </c>
      <c r="AR294" s="15" t="s">
        <v>136</v>
      </c>
      <c r="AT294" s="15" t="s">
        <v>131</v>
      </c>
      <c r="AU294" s="15" t="s">
        <v>80</v>
      </c>
      <c r="AY294" s="15" t="s">
        <v>129</v>
      </c>
      <c r="BE294" s="216">
        <f>IF(N294="základní",J294,0)</f>
        <v>0</v>
      </c>
      <c r="BF294" s="216">
        <f>IF(N294="snížená",J294,0)</f>
        <v>0</v>
      </c>
      <c r="BG294" s="216">
        <f>IF(N294="zákl. přenesená",J294,0)</f>
        <v>0</v>
      </c>
      <c r="BH294" s="216">
        <f>IF(N294="sníž. přenesená",J294,0)</f>
        <v>0</v>
      </c>
      <c r="BI294" s="216">
        <f>IF(N294="nulová",J294,0)</f>
        <v>0</v>
      </c>
      <c r="BJ294" s="15" t="s">
        <v>78</v>
      </c>
      <c r="BK294" s="216">
        <f>ROUND(I294*H294,2)</f>
        <v>0</v>
      </c>
      <c r="BL294" s="15" t="s">
        <v>136</v>
      </c>
      <c r="BM294" s="15" t="s">
        <v>328</v>
      </c>
    </row>
    <row r="295" s="12" customFormat="1">
      <c r="B295" s="230"/>
      <c r="C295" s="231"/>
      <c r="D295" s="217" t="s">
        <v>140</v>
      </c>
      <c r="E295" s="232" t="s">
        <v>1</v>
      </c>
      <c r="F295" s="233" t="s">
        <v>329</v>
      </c>
      <c r="G295" s="231"/>
      <c r="H295" s="234">
        <v>107.74500000000001</v>
      </c>
      <c r="I295" s="235"/>
      <c r="J295" s="231"/>
      <c r="K295" s="231"/>
      <c r="L295" s="236"/>
      <c r="M295" s="237"/>
      <c r="N295" s="238"/>
      <c r="O295" s="238"/>
      <c r="P295" s="238"/>
      <c r="Q295" s="238"/>
      <c r="R295" s="238"/>
      <c r="S295" s="238"/>
      <c r="T295" s="239"/>
      <c r="AT295" s="240" t="s">
        <v>140</v>
      </c>
      <c r="AU295" s="240" t="s">
        <v>80</v>
      </c>
      <c r="AV295" s="12" t="s">
        <v>80</v>
      </c>
      <c r="AW295" s="12" t="s">
        <v>33</v>
      </c>
      <c r="AX295" s="12" t="s">
        <v>78</v>
      </c>
      <c r="AY295" s="240" t="s">
        <v>129</v>
      </c>
    </row>
    <row r="296" s="1" customFormat="1" ht="16.5" customHeight="1">
      <c r="B296" s="36"/>
      <c r="C296" s="205" t="s">
        <v>330</v>
      </c>
      <c r="D296" s="205" t="s">
        <v>131</v>
      </c>
      <c r="E296" s="206" t="s">
        <v>331</v>
      </c>
      <c r="F296" s="207" t="s">
        <v>332</v>
      </c>
      <c r="G296" s="208" t="s">
        <v>202</v>
      </c>
      <c r="H296" s="209">
        <v>2377.5329999999999</v>
      </c>
      <c r="I296" s="210"/>
      <c r="J296" s="211">
        <f>ROUND(I296*H296,2)</f>
        <v>0</v>
      </c>
      <c r="K296" s="207" t="s">
        <v>159</v>
      </c>
      <c r="L296" s="41"/>
      <c r="M296" s="212" t="s">
        <v>1</v>
      </c>
      <c r="N296" s="213" t="s">
        <v>43</v>
      </c>
      <c r="O296" s="77"/>
      <c r="P296" s="214">
        <f>O296*H296</f>
        <v>0</v>
      </c>
      <c r="Q296" s="214">
        <v>0</v>
      </c>
      <c r="R296" s="214">
        <f>Q296*H296</f>
        <v>0</v>
      </c>
      <c r="S296" s="214">
        <v>0</v>
      </c>
      <c r="T296" s="215">
        <f>S296*H296</f>
        <v>0</v>
      </c>
      <c r="AR296" s="15" t="s">
        <v>136</v>
      </c>
      <c r="AT296" s="15" t="s">
        <v>131</v>
      </c>
      <c r="AU296" s="15" t="s">
        <v>80</v>
      </c>
      <c r="AY296" s="15" t="s">
        <v>129</v>
      </c>
      <c r="BE296" s="216">
        <f>IF(N296="základní",J296,0)</f>
        <v>0</v>
      </c>
      <c r="BF296" s="216">
        <f>IF(N296="snížená",J296,0)</f>
        <v>0</v>
      </c>
      <c r="BG296" s="216">
        <f>IF(N296="zákl. přenesená",J296,0)</f>
        <v>0</v>
      </c>
      <c r="BH296" s="216">
        <f>IF(N296="sníž. přenesená",J296,0)</f>
        <v>0</v>
      </c>
      <c r="BI296" s="216">
        <f>IF(N296="nulová",J296,0)</f>
        <v>0</v>
      </c>
      <c r="BJ296" s="15" t="s">
        <v>78</v>
      </c>
      <c r="BK296" s="216">
        <f>ROUND(I296*H296,2)</f>
        <v>0</v>
      </c>
      <c r="BL296" s="15" t="s">
        <v>136</v>
      </c>
      <c r="BM296" s="15" t="s">
        <v>333</v>
      </c>
    </row>
    <row r="297" s="1" customFormat="1">
      <c r="B297" s="36"/>
      <c r="C297" s="37"/>
      <c r="D297" s="217" t="s">
        <v>138</v>
      </c>
      <c r="E297" s="37"/>
      <c r="F297" s="218" t="s">
        <v>334</v>
      </c>
      <c r="G297" s="37"/>
      <c r="H297" s="37"/>
      <c r="I297" s="130"/>
      <c r="J297" s="37"/>
      <c r="K297" s="37"/>
      <c r="L297" s="41"/>
      <c r="M297" s="219"/>
      <c r="N297" s="77"/>
      <c r="O297" s="77"/>
      <c r="P297" s="77"/>
      <c r="Q297" s="77"/>
      <c r="R297" s="77"/>
      <c r="S297" s="77"/>
      <c r="T297" s="78"/>
      <c r="AT297" s="15" t="s">
        <v>138</v>
      </c>
      <c r="AU297" s="15" t="s">
        <v>80</v>
      </c>
    </row>
    <row r="298" s="12" customFormat="1">
      <c r="B298" s="230"/>
      <c r="C298" s="231"/>
      <c r="D298" s="217" t="s">
        <v>140</v>
      </c>
      <c r="E298" s="232" t="s">
        <v>1</v>
      </c>
      <c r="F298" s="233" t="s">
        <v>335</v>
      </c>
      <c r="G298" s="231"/>
      <c r="H298" s="234">
        <v>2377.5329999999999</v>
      </c>
      <c r="I298" s="235"/>
      <c r="J298" s="231"/>
      <c r="K298" s="231"/>
      <c r="L298" s="236"/>
      <c r="M298" s="237"/>
      <c r="N298" s="238"/>
      <c r="O298" s="238"/>
      <c r="P298" s="238"/>
      <c r="Q298" s="238"/>
      <c r="R298" s="238"/>
      <c r="S298" s="238"/>
      <c r="T298" s="239"/>
      <c r="AT298" s="240" t="s">
        <v>140</v>
      </c>
      <c r="AU298" s="240" t="s">
        <v>80</v>
      </c>
      <c r="AV298" s="12" t="s">
        <v>80</v>
      </c>
      <c r="AW298" s="12" t="s">
        <v>33</v>
      </c>
      <c r="AX298" s="12" t="s">
        <v>78</v>
      </c>
      <c r="AY298" s="240" t="s">
        <v>129</v>
      </c>
    </row>
    <row r="299" s="1" customFormat="1" ht="16.5" customHeight="1">
      <c r="B299" s="36"/>
      <c r="C299" s="205" t="s">
        <v>336</v>
      </c>
      <c r="D299" s="205" t="s">
        <v>131</v>
      </c>
      <c r="E299" s="206" t="s">
        <v>337</v>
      </c>
      <c r="F299" s="207" t="s">
        <v>338</v>
      </c>
      <c r="G299" s="208" t="s">
        <v>202</v>
      </c>
      <c r="H299" s="209">
        <v>107.74500000000001</v>
      </c>
      <c r="I299" s="210"/>
      <c r="J299" s="211">
        <f>ROUND(I299*H299,2)</f>
        <v>0</v>
      </c>
      <c r="K299" s="207" t="s">
        <v>159</v>
      </c>
      <c r="L299" s="41"/>
      <c r="M299" s="212" t="s">
        <v>1</v>
      </c>
      <c r="N299" s="213" t="s">
        <v>43</v>
      </c>
      <c r="O299" s="77"/>
      <c r="P299" s="214">
        <f>O299*H299</f>
        <v>0</v>
      </c>
      <c r="Q299" s="214">
        <v>0</v>
      </c>
      <c r="R299" s="214">
        <f>Q299*H299</f>
        <v>0</v>
      </c>
      <c r="S299" s="214">
        <v>0</v>
      </c>
      <c r="T299" s="215">
        <f>S299*H299</f>
        <v>0</v>
      </c>
      <c r="AR299" s="15" t="s">
        <v>136</v>
      </c>
      <c r="AT299" s="15" t="s">
        <v>131</v>
      </c>
      <c r="AU299" s="15" t="s">
        <v>80</v>
      </c>
      <c r="AY299" s="15" t="s">
        <v>129</v>
      </c>
      <c r="BE299" s="216">
        <f>IF(N299="základní",J299,0)</f>
        <v>0</v>
      </c>
      <c r="BF299" s="216">
        <f>IF(N299="snížená",J299,0)</f>
        <v>0</v>
      </c>
      <c r="BG299" s="216">
        <f>IF(N299="zákl. přenesená",J299,0)</f>
        <v>0</v>
      </c>
      <c r="BH299" s="216">
        <f>IF(N299="sníž. přenesená",J299,0)</f>
        <v>0</v>
      </c>
      <c r="BI299" s="216">
        <f>IF(N299="nulová",J299,0)</f>
        <v>0</v>
      </c>
      <c r="BJ299" s="15" t="s">
        <v>78</v>
      </c>
      <c r="BK299" s="216">
        <f>ROUND(I299*H299,2)</f>
        <v>0</v>
      </c>
      <c r="BL299" s="15" t="s">
        <v>136</v>
      </c>
      <c r="BM299" s="15" t="s">
        <v>339</v>
      </c>
    </row>
    <row r="300" s="12" customFormat="1">
      <c r="B300" s="230"/>
      <c r="C300" s="231"/>
      <c r="D300" s="217" t="s">
        <v>140</v>
      </c>
      <c r="E300" s="232" t="s">
        <v>1</v>
      </c>
      <c r="F300" s="233" t="s">
        <v>340</v>
      </c>
      <c r="G300" s="231"/>
      <c r="H300" s="234">
        <v>107.74500000000001</v>
      </c>
      <c r="I300" s="235"/>
      <c r="J300" s="231"/>
      <c r="K300" s="231"/>
      <c r="L300" s="236"/>
      <c r="M300" s="237"/>
      <c r="N300" s="238"/>
      <c r="O300" s="238"/>
      <c r="P300" s="238"/>
      <c r="Q300" s="238"/>
      <c r="R300" s="238"/>
      <c r="S300" s="238"/>
      <c r="T300" s="239"/>
      <c r="AT300" s="240" t="s">
        <v>140</v>
      </c>
      <c r="AU300" s="240" t="s">
        <v>80</v>
      </c>
      <c r="AV300" s="12" t="s">
        <v>80</v>
      </c>
      <c r="AW300" s="12" t="s">
        <v>33</v>
      </c>
      <c r="AX300" s="12" t="s">
        <v>78</v>
      </c>
      <c r="AY300" s="240" t="s">
        <v>129</v>
      </c>
    </row>
    <row r="301" s="1" customFormat="1" ht="16.5" customHeight="1">
      <c r="B301" s="36"/>
      <c r="C301" s="205" t="s">
        <v>341</v>
      </c>
      <c r="D301" s="205" t="s">
        <v>131</v>
      </c>
      <c r="E301" s="206" t="s">
        <v>342</v>
      </c>
      <c r="F301" s="207" t="s">
        <v>343</v>
      </c>
      <c r="G301" s="208" t="s">
        <v>202</v>
      </c>
      <c r="H301" s="209">
        <v>39.128999999999998</v>
      </c>
      <c r="I301" s="210"/>
      <c r="J301" s="211">
        <f>ROUND(I301*H301,2)</f>
        <v>0</v>
      </c>
      <c r="K301" s="207" t="s">
        <v>159</v>
      </c>
      <c r="L301" s="41"/>
      <c r="M301" s="212" t="s">
        <v>1</v>
      </c>
      <c r="N301" s="213" t="s">
        <v>43</v>
      </c>
      <c r="O301" s="77"/>
      <c r="P301" s="214">
        <f>O301*H301</f>
        <v>0</v>
      </c>
      <c r="Q301" s="214">
        <v>0</v>
      </c>
      <c r="R301" s="214">
        <f>Q301*H301</f>
        <v>0</v>
      </c>
      <c r="S301" s="214">
        <v>0</v>
      </c>
      <c r="T301" s="215">
        <f>S301*H301</f>
        <v>0</v>
      </c>
      <c r="AR301" s="15" t="s">
        <v>136</v>
      </c>
      <c r="AT301" s="15" t="s">
        <v>131</v>
      </c>
      <c r="AU301" s="15" t="s">
        <v>80</v>
      </c>
      <c r="AY301" s="15" t="s">
        <v>129</v>
      </c>
      <c r="BE301" s="216">
        <f>IF(N301="základní",J301,0)</f>
        <v>0</v>
      </c>
      <c r="BF301" s="216">
        <f>IF(N301="snížená",J301,0)</f>
        <v>0</v>
      </c>
      <c r="BG301" s="216">
        <f>IF(N301="zákl. přenesená",J301,0)</f>
        <v>0</v>
      </c>
      <c r="BH301" s="216">
        <f>IF(N301="sníž. přenesená",J301,0)</f>
        <v>0</v>
      </c>
      <c r="BI301" s="216">
        <f>IF(N301="nulová",J301,0)</f>
        <v>0</v>
      </c>
      <c r="BJ301" s="15" t="s">
        <v>78</v>
      </c>
      <c r="BK301" s="216">
        <f>ROUND(I301*H301,2)</f>
        <v>0</v>
      </c>
      <c r="BL301" s="15" t="s">
        <v>136</v>
      </c>
      <c r="BM301" s="15" t="s">
        <v>344</v>
      </c>
    </row>
    <row r="302" s="11" customFormat="1">
      <c r="B302" s="220"/>
      <c r="C302" s="221"/>
      <c r="D302" s="217" t="s">
        <v>140</v>
      </c>
      <c r="E302" s="222" t="s">
        <v>1</v>
      </c>
      <c r="F302" s="223" t="s">
        <v>141</v>
      </c>
      <c r="G302" s="221"/>
      <c r="H302" s="222" t="s">
        <v>1</v>
      </c>
      <c r="I302" s="224"/>
      <c r="J302" s="221"/>
      <c r="K302" s="221"/>
      <c r="L302" s="225"/>
      <c r="M302" s="226"/>
      <c r="N302" s="227"/>
      <c r="O302" s="227"/>
      <c r="P302" s="227"/>
      <c r="Q302" s="227"/>
      <c r="R302" s="227"/>
      <c r="S302" s="227"/>
      <c r="T302" s="228"/>
      <c r="AT302" s="229" t="s">
        <v>140</v>
      </c>
      <c r="AU302" s="229" t="s">
        <v>80</v>
      </c>
      <c r="AV302" s="11" t="s">
        <v>78</v>
      </c>
      <c r="AW302" s="11" t="s">
        <v>33</v>
      </c>
      <c r="AX302" s="11" t="s">
        <v>72</v>
      </c>
      <c r="AY302" s="229" t="s">
        <v>129</v>
      </c>
    </row>
    <row r="303" s="11" customFormat="1">
      <c r="B303" s="220"/>
      <c r="C303" s="221"/>
      <c r="D303" s="217" t="s">
        <v>140</v>
      </c>
      <c r="E303" s="222" t="s">
        <v>1</v>
      </c>
      <c r="F303" s="223" t="s">
        <v>345</v>
      </c>
      <c r="G303" s="221"/>
      <c r="H303" s="222" t="s">
        <v>1</v>
      </c>
      <c r="I303" s="224"/>
      <c r="J303" s="221"/>
      <c r="K303" s="221"/>
      <c r="L303" s="225"/>
      <c r="M303" s="226"/>
      <c r="N303" s="227"/>
      <c r="O303" s="227"/>
      <c r="P303" s="227"/>
      <c r="Q303" s="227"/>
      <c r="R303" s="227"/>
      <c r="S303" s="227"/>
      <c r="T303" s="228"/>
      <c r="AT303" s="229" t="s">
        <v>140</v>
      </c>
      <c r="AU303" s="229" t="s">
        <v>80</v>
      </c>
      <c r="AV303" s="11" t="s">
        <v>78</v>
      </c>
      <c r="AW303" s="11" t="s">
        <v>33</v>
      </c>
      <c r="AX303" s="11" t="s">
        <v>72</v>
      </c>
      <c r="AY303" s="229" t="s">
        <v>129</v>
      </c>
    </row>
    <row r="304" s="12" customFormat="1">
      <c r="B304" s="230"/>
      <c r="C304" s="231"/>
      <c r="D304" s="217" t="s">
        <v>140</v>
      </c>
      <c r="E304" s="232" t="s">
        <v>1</v>
      </c>
      <c r="F304" s="233" t="s">
        <v>346</v>
      </c>
      <c r="G304" s="231"/>
      <c r="H304" s="234">
        <v>3.6040000000000001</v>
      </c>
      <c r="I304" s="235"/>
      <c r="J304" s="231"/>
      <c r="K304" s="231"/>
      <c r="L304" s="236"/>
      <c r="M304" s="237"/>
      <c r="N304" s="238"/>
      <c r="O304" s="238"/>
      <c r="P304" s="238"/>
      <c r="Q304" s="238"/>
      <c r="R304" s="238"/>
      <c r="S304" s="238"/>
      <c r="T304" s="239"/>
      <c r="AT304" s="240" t="s">
        <v>140</v>
      </c>
      <c r="AU304" s="240" t="s">
        <v>80</v>
      </c>
      <c r="AV304" s="12" t="s">
        <v>80</v>
      </c>
      <c r="AW304" s="12" t="s">
        <v>33</v>
      </c>
      <c r="AX304" s="12" t="s">
        <v>72</v>
      </c>
      <c r="AY304" s="240" t="s">
        <v>129</v>
      </c>
    </row>
    <row r="305" s="12" customFormat="1">
      <c r="B305" s="230"/>
      <c r="C305" s="231"/>
      <c r="D305" s="217" t="s">
        <v>140</v>
      </c>
      <c r="E305" s="232" t="s">
        <v>1</v>
      </c>
      <c r="F305" s="233" t="s">
        <v>347</v>
      </c>
      <c r="G305" s="231"/>
      <c r="H305" s="234">
        <v>5.6210000000000004</v>
      </c>
      <c r="I305" s="235"/>
      <c r="J305" s="231"/>
      <c r="K305" s="231"/>
      <c r="L305" s="236"/>
      <c r="M305" s="237"/>
      <c r="N305" s="238"/>
      <c r="O305" s="238"/>
      <c r="P305" s="238"/>
      <c r="Q305" s="238"/>
      <c r="R305" s="238"/>
      <c r="S305" s="238"/>
      <c r="T305" s="239"/>
      <c r="AT305" s="240" t="s">
        <v>140</v>
      </c>
      <c r="AU305" s="240" t="s">
        <v>80</v>
      </c>
      <c r="AV305" s="12" t="s">
        <v>80</v>
      </c>
      <c r="AW305" s="12" t="s">
        <v>33</v>
      </c>
      <c r="AX305" s="12" t="s">
        <v>72</v>
      </c>
      <c r="AY305" s="240" t="s">
        <v>129</v>
      </c>
    </row>
    <row r="306" s="11" customFormat="1">
      <c r="B306" s="220"/>
      <c r="C306" s="221"/>
      <c r="D306" s="217" t="s">
        <v>140</v>
      </c>
      <c r="E306" s="222" t="s">
        <v>1</v>
      </c>
      <c r="F306" s="223" t="s">
        <v>348</v>
      </c>
      <c r="G306" s="221"/>
      <c r="H306" s="222" t="s">
        <v>1</v>
      </c>
      <c r="I306" s="224"/>
      <c r="J306" s="221"/>
      <c r="K306" s="221"/>
      <c r="L306" s="225"/>
      <c r="M306" s="226"/>
      <c r="N306" s="227"/>
      <c r="O306" s="227"/>
      <c r="P306" s="227"/>
      <c r="Q306" s="227"/>
      <c r="R306" s="227"/>
      <c r="S306" s="227"/>
      <c r="T306" s="228"/>
      <c r="AT306" s="229" t="s">
        <v>140</v>
      </c>
      <c r="AU306" s="229" t="s">
        <v>80</v>
      </c>
      <c r="AV306" s="11" t="s">
        <v>78</v>
      </c>
      <c r="AW306" s="11" t="s">
        <v>33</v>
      </c>
      <c r="AX306" s="11" t="s">
        <v>72</v>
      </c>
      <c r="AY306" s="229" t="s">
        <v>129</v>
      </c>
    </row>
    <row r="307" s="12" customFormat="1">
      <c r="B307" s="230"/>
      <c r="C307" s="231"/>
      <c r="D307" s="217" t="s">
        <v>140</v>
      </c>
      <c r="E307" s="232" t="s">
        <v>1</v>
      </c>
      <c r="F307" s="233" t="s">
        <v>349</v>
      </c>
      <c r="G307" s="231"/>
      <c r="H307" s="234">
        <v>3.4079999999999999</v>
      </c>
      <c r="I307" s="235"/>
      <c r="J307" s="231"/>
      <c r="K307" s="231"/>
      <c r="L307" s="236"/>
      <c r="M307" s="237"/>
      <c r="N307" s="238"/>
      <c r="O307" s="238"/>
      <c r="P307" s="238"/>
      <c r="Q307" s="238"/>
      <c r="R307" s="238"/>
      <c r="S307" s="238"/>
      <c r="T307" s="239"/>
      <c r="AT307" s="240" t="s">
        <v>140</v>
      </c>
      <c r="AU307" s="240" t="s">
        <v>80</v>
      </c>
      <c r="AV307" s="12" t="s">
        <v>80</v>
      </c>
      <c r="AW307" s="12" t="s">
        <v>33</v>
      </c>
      <c r="AX307" s="12" t="s">
        <v>72</v>
      </c>
      <c r="AY307" s="240" t="s">
        <v>129</v>
      </c>
    </row>
    <row r="308" s="11" customFormat="1">
      <c r="B308" s="220"/>
      <c r="C308" s="221"/>
      <c r="D308" s="217" t="s">
        <v>140</v>
      </c>
      <c r="E308" s="222" t="s">
        <v>1</v>
      </c>
      <c r="F308" s="223" t="s">
        <v>350</v>
      </c>
      <c r="G308" s="221"/>
      <c r="H308" s="222" t="s">
        <v>1</v>
      </c>
      <c r="I308" s="224"/>
      <c r="J308" s="221"/>
      <c r="K308" s="221"/>
      <c r="L308" s="225"/>
      <c r="M308" s="226"/>
      <c r="N308" s="227"/>
      <c r="O308" s="227"/>
      <c r="P308" s="227"/>
      <c r="Q308" s="227"/>
      <c r="R308" s="227"/>
      <c r="S308" s="227"/>
      <c r="T308" s="228"/>
      <c r="AT308" s="229" t="s">
        <v>140</v>
      </c>
      <c r="AU308" s="229" t="s">
        <v>80</v>
      </c>
      <c r="AV308" s="11" t="s">
        <v>78</v>
      </c>
      <c r="AW308" s="11" t="s">
        <v>33</v>
      </c>
      <c r="AX308" s="11" t="s">
        <v>72</v>
      </c>
      <c r="AY308" s="229" t="s">
        <v>129</v>
      </c>
    </row>
    <row r="309" s="12" customFormat="1">
      <c r="B309" s="230"/>
      <c r="C309" s="231"/>
      <c r="D309" s="217" t="s">
        <v>140</v>
      </c>
      <c r="E309" s="232" t="s">
        <v>1</v>
      </c>
      <c r="F309" s="233" t="s">
        <v>351</v>
      </c>
      <c r="G309" s="231"/>
      <c r="H309" s="234">
        <v>2.165</v>
      </c>
      <c r="I309" s="235"/>
      <c r="J309" s="231"/>
      <c r="K309" s="231"/>
      <c r="L309" s="236"/>
      <c r="M309" s="237"/>
      <c r="N309" s="238"/>
      <c r="O309" s="238"/>
      <c r="P309" s="238"/>
      <c r="Q309" s="238"/>
      <c r="R309" s="238"/>
      <c r="S309" s="238"/>
      <c r="T309" s="239"/>
      <c r="AT309" s="240" t="s">
        <v>140</v>
      </c>
      <c r="AU309" s="240" t="s">
        <v>80</v>
      </c>
      <c r="AV309" s="12" t="s">
        <v>80</v>
      </c>
      <c r="AW309" s="12" t="s">
        <v>33</v>
      </c>
      <c r="AX309" s="12" t="s">
        <v>72</v>
      </c>
      <c r="AY309" s="240" t="s">
        <v>129</v>
      </c>
    </row>
    <row r="310" s="11" customFormat="1">
      <c r="B310" s="220"/>
      <c r="C310" s="221"/>
      <c r="D310" s="217" t="s">
        <v>140</v>
      </c>
      <c r="E310" s="222" t="s">
        <v>1</v>
      </c>
      <c r="F310" s="223" t="s">
        <v>352</v>
      </c>
      <c r="G310" s="221"/>
      <c r="H310" s="222" t="s">
        <v>1</v>
      </c>
      <c r="I310" s="224"/>
      <c r="J310" s="221"/>
      <c r="K310" s="221"/>
      <c r="L310" s="225"/>
      <c r="M310" s="226"/>
      <c r="N310" s="227"/>
      <c r="O310" s="227"/>
      <c r="P310" s="227"/>
      <c r="Q310" s="227"/>
      <c r="R310" s="227"/>
      <c r="S310" s="227"/>
      <c r="T310" s="228"/>
      <c r="AT310" s="229" t="s">
        <v>140</v>
      </c>
      <c r="AU310" s="229" t="s">
        <v>80</v>
      </c>
      <c r="AV310" s="11" t="s">
        <v>78</v>
      </c>
      <c r="AW310" s="11" t="s">
        <v>33</v>
      </c>
      <c r="AX310" s="11" t="s">
        <v>72</v>
      </c>
      <c r="AY310" s="229" t="s">
        <v>129</v>
      </c>
    </row>
    <row r="311" s="12" customFormat="1">
      <c r="B311" s="230"/>
      <c r="C311" s="231"/>
      <c r="D311" s="217" t="s">
        <v>140</v>
      </c>
      <c r="E311" s="232" t="s">
        <v>1</v>
      </c>
      <c r="F311" s="233" t="s">
        <v>353</v>
      </c>
      <c r="G311" s="231"/>
      <c r="H311" s="234">
        <v>0.80000000000000004</v>
      </c>
      <c r="I311" s="235"/>
      <c r="J311" s="231"/>
      <c r="K311" s="231"/>
      <c r="L311" s="236"/>
      <c r="M311" s="237"/>
      <c r="N311" s="238"/>
      <c r="O311" s="238"/>
      <c r="P311" s="238"/>
      <c r="Q311" s="238"/>
      <c r="R311" s="238"/>
      <c r="S311" s="238"/>
      <c r="T311" s="239"/>
      <c r="AT311" s="240" t="s">
        <v>140</v>
      </c>
      <c r="AU311" s="240" t="s">
        <v>80</v>
      </c>
      <c r="AV311" s="12" t="s">
        <v>80</v>
      </c>
      <c r="AW311" s="12" t="s">
        <v>33</v>
      </c>
      <c r="AX311" s="12" t="s">
        <v>72</v>
      </c>
      <c r="AY311" s="240" t="s">
        <v>129</v>
      </c>
    </row>
    <row r="312" s="11" customFormat="1">
      <c r="B312" s="220"/>
      <c r="C312" s="221"/>
      <c r="D312" s="217" t="s">
        <v>140</v>
      </c>
      <c r="E312" s="222" t="s">
        <v>1</v>
      </c>
      <c r="F312" s="223" t="s">
        <v>354</v>
      </c>
      <c r="G312" s="221"/>
      <c r="H312" s="222" t="s">
        <v>1</v>
      </c>
      <c r="I312" s="224"/>
      <c r="J312" s="221"/>
      <c r="K312" s="221"/>
      <c r="L312" s="225"/>
      <c r="M312" s="226"/>
      <c r="N312" s="227"/>
      <c r="O312" s="227"/>
      <c r="P312" s="227"/>
      <c r="Q312" s="227"/>
      <c r="R312" s="227"/>
      <c r="S312" s="227"/>
      <c r="T312" s="228"/>
      <c r="AT312" s="229" t="s">
        <v>140</v>
      </c>
      <c r="AU312" s="229" t="s">
        <v>80</v>
      </c>
      <c r="AV312" s="11" t="s">
        <v>78</v>
      </c>
      <c r="AW312" s="11" t="s">
        <v>33</v>
      </c>
      <c r="AX312" s="11" t="s">
        <v>72</v>
      </c>
      <c r="AY312" s="229" t="s">
        <v>129</v>
      </c>
    </row>
    <row r="313" s="12" customFormat="1">
      <c r="B313" s="230"/>
      <c r="C313" s="231"/>
      <c r="D313" s="217" t="s">
        <v>140</v>
      </c>
      <c r="E313" s="232" t="s">
        <v>1</v>
      </c>
      <c r="F313" s="233" t="s">
        <v>224</v>
      </c>
      <c r="G313" s="231"/>
      <c r="H313" s="234">
        <v>2.1269999999999998</v>
      </c>
      <c r="I313" s="235"/>
      <c r="J313" s="231"/>
      <c r="K313" s="231"/>
      <c r="L313" s="236"/>
      <c r="M313" s="237"/>
      <c r="N313" s="238"/>
      <c r="O313" s="238"/>
      <c r="P313" s="238"/>
      <c r="Q313" s="238"/>
      <c r="R313" s="238"/>
      <c r="S313" s="238"/>
      <c r="T313" s="239"/>
      <c r="AT313" s="240" t="s">
        <v>140</v>
      </c>
      <c r="AU313" s="240" t="s">
        <v>80</v>
      </c>
      <c r="AV313" s="12" t="s">
        <v>80</v>
      </c>
      <c r="AW313" s="12" t="s">
        <v>33</v>
      </c>
      <c r="AX313" s="12" t="s">
        <v>72</v>
      </c>
      <c r="AY313" s="240" t="s">
        <v>129</v>
      </c>
    </row>
    <row r="314" s="11" customFormat="1">
      <c r="B314" s="220"/>
      <c r="C314" s="221"/>
      <c r="D314" s="217" t="s">
        <v>140</v>
      </c>
      <c r="E314" s="222" t="s">
        <v>1</v>
      </c>
      <c r="F314" s="223" t="s">
        <v>355</v>
      </c>
      <c r="G314" s="221"/>
      <c r="H314" s="222" t="s">
        <v>1</v>
      </c>
      <c r="I314" s="224"/>
      <c r="J314" s="221"/>
      <c r="K314" s="221"/>
      <c r="L314" s="225"/>
      <c r="M314" s="226"/>
      <c r="N314" s="227"/>
      <c r="O314" s="227"/>
      <c r="P314" s="227"/>
      <c r="Q314" s="227"/>
      <c r="R314" s="227"/>
      <c r="S314" s="227"/>
      <c r="T314" s="228"/>
      <c r="AT314" s="229" t="s">
        <v>140</v>
      </c>
      <c r="AU314" s="229" t="s">
        <v>80</v>
      </c>
      <c r="AV314" s="11" t="s">
        <v>78</v>
      </c>
      <c r="AW314" s="11" t="s">
        <v>33</v>
      </c>
      <c r="AX314" s="11" t="s">
        <v>72</v>
      </c>
      <c r="AY314" s="229" t="s">
        <v>129</v>
      </c>
    </row>
    <row r="315" s="11" customFormat="1">
      <c r="B315" s="220"/>
      <c r="C315" s="221"/>
      <c r="D315" s="217" t="s">
        <v>140</v>
      </c>
      <c r="E315" s="222" t="s">
        <v>1</v>
      </c>
      <c r="F315" s="223" t="s">
        <v>146</v>
      </c>
      <c r="G315" s="221"/>
      <c r="H315" s="222" t="s">
        <v>1</v>
      </c>
      <c r="I315" s="224"/>
      <c r="J315" s="221"/>
      <c r="K315" s="221"/>
      <c r="L315" s="225"/>
      <c r="M315" s="226"/>
      <c r="N315" s="227"/>
      <c r="O315" s="227"/>
      <c r="P315" s="227"/>
      <c r="Q315" s="227"/>
      <c r="R315" s="227"/>
      <c r="S315" s="227"/>
      <c r="T315" s="228"/>
      <c r="AT315" s="229" t="s">
        <v>140</v>
      </c>
      <c r="AU315" s="229" t="s">
        <v>80</v>
      </c>
      <c r="AV315" s="11" t="s">
        <v>78</v>
      </c>
      <c r="AW315" s="11" t="s">
        <v>33</v>
      </c>
      <c r="AX315" s="11" t="s">
        <v>72</v>
      </c>
      <c r="AY315" s="229" t="s">
        <v>129</v>
      </c>
    </row>
    <row r="316" s="12" customFormat="1">
      <c r="B316" s="230"/>
      <c r="C316" s="231"/>
      <c r="D316" s="217" t="s">
        <v>140</v>
      </c>
      <c r="E316" s="232" t="s">
        <v>1</v>
      </c>
      <c r="F316" s="233" t="s">
        <v>356</v>
      </c>
      <c r="G316" s="231"/>
      <c r="H316" s="234">
        <v>3.754</v>
      </c>
      <c r="I316" s="235"/>
      <c r="J316" s="231"/>
      <c r="K316" s="231"/>
      <c r="L316" s="236"/>
      <c r="M316" s="237"/>
      <c r="N316" s="238"/>
      <c r="O316" s="238"/>
      <c r="P316" s="238"/>
      <c r="Q316" s="238"/>
      <c r="R316" s="238"/>
      <c r="S316" s="238"/>
      <c r="T316" s="239"/>
      <c r="AT316" s="240" t="s">
        <v>140</v>
      </c>
      <c r="AU316" s="240" t="s">
        <v>80</v>
      </c>
      <c r="AV316" s="12" t="s">
        <v>80</v>
      </c>
      <c r="AW316" s="12" t="s">
        <v>33</v>
      </c>
      <c r="AX316" s="12" t="s">
        <v>72</v>
      </c>
      <c r="AY316" s="240" t="s">
        <v>129</v>
      </c>
    </row>
    <row r="317" s="12" customFormat="1">
      <c r="B317" s="230"/>
      <c r="C317" s="231"/>
      <c r="D317" s="217" t="s">
        <v>140</v>
      </c>
      <c r="E317" s="232" t="s">
        <v>1</v>
      </c>
      <c r="F317" s="233" t="s">
        <v>357</v>
      </c>
      <c r="G317" s="231"/>
      <c r="H317" s="234">
        <v>3.218</v>
      </c>
      <c r="I317" s="235"/>
      <c r="J317" s="231"/>
      <c r="K317" s="231"/>
      <c r="L317" s="236"/>
      <c r="M317" s="237"/>
      <c r="N317" s="238"/>
      <c r="O317" s="238"/>
      <c r="P317" s="238"/>
      <c r="Q317" s="238"/>
      <c r="R317" s="238"/>
      <c r="S317" s="238"/>
      <c r="T317" s="239"/>
      <c r="AT317" s="240" t="s">
        <v>140</v>
      </c>
      <c r="AU317" s="240" t="s">
        <v>80</v>
      </c>
      <c r="AV317" s="12" t="s">
        <v>80</v>
      </c>
      <c r="AW317" s="12" t="s">
        <v>33</v>
      </c>
      <c r="AX317" s="12" t="s">
        <v>72</v>
      </c>
      <c r="AY317" s="240" t="s">
        <v>129</v>
      </c>
    </row>
    <row r="318" s="12" customFormat="1">
      <c r="B318" s="230"/>
      <c r="C318" s="231"/>
      <c r="D318" s="217" t="s">
        <v>140</v>
      </c>
      <c r="E318" s="232" t="s">
        <v>1</v>
      </c>
      <c r="F318" s="233" t="s">
        <v>358</v>
      </c>
      <c r="G318" s="231"/>
      <c r="H318" s="234">
        <v>4.1920000000000002</v>
      </c>
      <c r="I318" s="235"/>
      <c r="J318" s="231"/>
      <c r="K318" s="231"/>
      <c r="L318" s="236"/>
      <c r="M318" s="237"/>
      <c r="N318" s="238"/>
      <c r="O318" s="238"/>
      <c r="P318" s="238"/>
      <c r="Q318" s="238"/>
      <c r="R318" s="238"/>
      <c r="S318" s="238"/>
      <c r="T318" s="239"/>
      <c r="AT318" s="240" t="s">
        <v>140</v>
      </c>
      <c r="AU318" s="240" t="s">
        <v>80</v>
      </c>
      <c r="AV318" s="12" t="s">
        <v>80</v>
      </c>
      <c r="AW318" s="12" t="s">
        <v>33</v>
      </c>
      <c r="AX318" s="12" t="s">
        <v>72</v>
      </c>
      <c r="AY318" s="240" t="s">
        <v>129</v>
      </c>
    </row>
    <row r="319" s="12" customFormat="1">
      <c r="B319" s="230"/>
      <c r="C319" s="231"/>
      <c r="D319" s="217" t="s">
        <v>140</v>
      </c>
      <c r="E319" s="232" t="s">
        <v>1</v>
      </c>
      <c r="F319" s="233" t="s">
        <v>359</v>
      </c>
      <c r="G319" s="231"/>
      <c r="H319" s="234">
        <v>3.9790000000000001</v>
      </c>
      <c r="I319" s="235"/>
      <c r="J319" s="231"/>
      <c r="K319" s="231"/>
      <c r="L319" s="236"/>
      <c r="M319" s="237"/>
      <c r="N319" s="238"/>
      <c r="O319" s="238"/>
      <c r="P319" s="238"/>
      <c r="Q319" s="238"/>
      <c r="R319" s="238"/>
      <c r="S319" s="238"/>
      <c r="T319" s="239"/>
      <c r="AT319" s="240" t="s">
        <v>140</v>
      </c>
      <c r="AU319" s="240" t="s">
        <v>80</v>
      </c>
      <c r="AV319" s="12" t="s">
        <v>80</v>
      </c>
      <c r="AW319" s="12" t="s">
        <v>33</v>
      </c>
      <c r="AX319" s="12" t="s">
        <v>72</v>
      </c>
      <c r="AY319" s="240" t="s">
        <v>129</v>
      </c>
    </row>
    <row r="320" s="11" customFormat="1">
      <c r="B320" s="220"/>
      <c r="C320" s="221"/>
      <c r="D320" s="217" t="s">
        <v>140</v>
      </c>
      <c r="E320" s="222" t="s">
        <v>1</v>
      </c>
      <c r="F320" s="223" t="s">
        <v>154</v>
      </c>
      <c r="G320" s="221"/>
      <c r="H320" s="222" t="s">
        <v>1</v>
      </c>
      <c r="I320" s="224"/>
      <c r="J320" s="221"/>
      <c r="K320" s="221"/>
      <c r="L320" s="225"/>
      <c r="M320" s="226"/>
      <c r="N320" s="227"/>
      <c r="O320" s="227"/>
      <c r="P320" s="227"/>
      <c r="Q320" s="227"/>
      <c r="R320" s="227"/>
      <c r="S320" s="227"/>
      <c r="T320" s="228"/>
      <c r="AT320" s="229" t="s">
        <v>140</v>
      </c>
      <c r="AU320" s="229" t="s">
        <v>80</v>
      </c>
      <c r="AV320" s="11" t="s">
        <v>78</v>
      </c>
      <c r="AW320" s="11" t="s">
        <v>33</v>
      </c>
      <c r="AX320" s="11" t="s">
        <v>72</v>
      </c>
      <c r="AY320" s="229" t="s">
        <v>129</v>
      </c>
    </row>
    <row r="321" s="12" customFormat="1">
      <c r="B321" s="230"/>
      <c r="C321" s="231"/>
      <c r="D321" s="217" t="s">
        <v>140</v>
      </c>
      <c r="E321" s="232" t="s">
        <v>1</v>
      </c>
      <c r="F321" s="233" t="s">
        <v>360</v>
      </c>
      <c r="G321" s="231"/>
      <c r="H321" s="234">
        <v>4.101</v>
      </c>
      <c r="I321" s="235"/>
      <c r="J321" s="231"/>
      <c r="K321" s="231"/>
      <c r="L321" s="236"/>
      <c r="M321" s="237"/>
      <c r="N321" s="238"/>
      <c r="O321" s="238"/>
      <c r="P321" s="238"/>
      <c r="Q321" s="238"/>
      <c r="R321" s="238"/>
      <c r="S321" s="238"/>
      <c r="T321" s="239"/>
      <c r="AT321" s="240" t="s">
        <v>140</v>
      </c>
      <c r="AU321" s="240" t="s">
        <v>80</v>
      </c>
      <c r="AV321" s="12" t="s">
        <v>80</v>
      </c>
      <c r="AW321" s="12" t="s">
        <v>33</v>
      </c>
      <c r="AX321" s="12" t="s">
        <v>72</v>
      </c>
      <c r="AY321" s="240" t="s">
        <v>129</v>
      </c>
    </row>
    <row r="322" s="11" customFormat="1">
      <c r="B322" s="220"/>
      <c r="C322" s="221"/>
      <c r="D322" s="217" t="s">
        <v>140</v>
      </c>
      <c r="E322" s="222" t="s">
        <v>1</v>
      </c>
      <c r="F322" s="223" t="s">
        <v>214</v>
      </c>
      <c r="G322" s="221"/>
      <c r="H322" s="222" t="s">
        <v>1</v>
      </c>
      <c r="I322" s="224"/>
      <c r="J322" s="221"/>
      <c r="K322" s="221"/>
      <c r="L322" s="225"/>
      <c r="M322" s="226"/>
      <c r="N322" s="227"/>
      <c r="O322" s="227"/>
      <c r="P322" s="227"/>
      <c r="Q322" s="227"/>
      <c r="R322" s="227"/>
      <c r="S322" s="227"/>
      <c r="T322" s="228"/>
      <c r="AT322" s="229" t="s">
        <v>140</v>
      </c>
      <c r="AU322" s="229" t="s">
        <v>80</v>
      </c>
      <c r="AV322" s="11" t="s">
        <v>78</v>
      </c>
      <c r="AW322" s="11" t="s">
        <v>33</v>
      </c>
      <c r="AX322" s="11" t="s">
        <v>72</v>
      </c>
      <c r="AY322" s="229" t="s">
        <v>129</v>
      </c>
    </row>
    <row r="323" s="12" customFormat="1">
      <c r="B323" s="230"/>
      <c r="C323" s="231"/>
      <c r="D323" s="217" t="s">
        <v>140</v>
      </c>
      <c r="E323" s="232" t="s">
        <v>1</v>
      </c>
      <c r="F323" s="233" t="s">
        <v>251</v>
      </c>
      <c r="G323" s="231"/>
      <c r="H323" s="234">
        <v>1.296</v>
      </c>
      <c r="I323" s="235"/>
      <c r="J323" s="231"/>
      <c r="K323" s="231"/>
      <c r="L323" s="236"/>
      <c r="M323" s="237"/>
      <c r="N323" s="238"/>
      <c r="O323" s="238"/>
      <c r="P323" s="238"/>
      <c r="Q323" s="238"/>
      <c r="R323" s="238"/>
      <c r="S323" s="238"/>
      <c r="T323" s="239"/>
      <c r="AT323" s="240" t="s">
        <v>140</v>
      </c>
      <c r="AU323" s="240" t="s">
        <v>80</v>
      </c>
      <c r="AV323" s="12" t="s">
        <v>80</v>
      </c>
      <c r="AW323" s="12" t="s">
        <v>33</v>
      </c>
      <c r="AX323" s="12" t="s">
        <v>72</v>
      </c>
      <c r="AY323" s="240" t="s">
        <v>129</v>
      </c>
    </row>
    <row r="324" s="12" customFormat="1">
      <c r="B324" s="230"/>
      <c r="C324" s="231"/>
      <c r="D324" s="217" t="s">
        <v>140</v>
      </c>
      <c r="E324" s="232" t="s">
        <v>1</v>
      </c>
      <c r="F324" s="233" t="s">
        <v>252</v>
      </c>
      <c r="G324" s="231"/>
      <c r="H324" s="234">
        <v>0.86399999999999999</v>
      </c>
      <c r="I324" s="235"/>
      <c r="J324" s="231"/>
      <c r="K324" s="231"/>
      <c r="L324" s="236"/>
      <c r="M324" s="237"/>
      <c r="N324" s="238"/>
      <c r="O324" s="238"/>
      <c r="P324" s="238"/>
      <c r="Q324" s="238"/>
      <c r="R324" s="238"/>
      <c r="S324" s="238"/>
      <c r="T324" s="239"/>
      <c r="AT324" s="240" t="s">
        <v>140</v>
      </c>
      <c r="AU324" s="240" t="s">
        <v>80</v>
      </c>
      <c r="AV324" s="12" t="s">
        <v>80</v>
      </c>
      <c r="AW324" s="12" t="s">
        <v>33</v>
      </c>
      <c r="AX324" s="12" t="s">
        <v>72</v>
      </c>
      <c r="AY324" s="240" t="s">
        <v>129</v>
      </c>
    </row>
    <row r="325" s="13" customFormat="1">
      <c r="B325" s="241"/>
      <c r="C325" s="242"/>
      <c r="D325" s="217" t="s">
        <v>140</v>
      </c>
      <c r="E325" s="243" t="s">
        <v>1</v>
      </c>
      <c r="F325" s="244" t="s">
        <v>156</v>
      </c>
      <c r="G325" s="242"/>
      <c r="H325" s="245">
        <v>39.128999999999998</v>
      </c>
      <c r="I325" s="246"/>
      <c r="J325" s="242"/>
      <c r="K325" s="242"/>
      <c r="L325" s="247"/>
      <c r="M325" s="248"/>
      <c r="N325" s="249"/>
      <c r="O325" s="249"/>
      <c r="P325" s="249"/>
      <c r="Q325" s="249"/>
      <c r="R325" s="249"/>
      <c r="S325" s="249"/>
      <c r="T325" s="250"/>
      <c r="AT325" s="251" t="s">
        <v>140</v>
      </c>
      <c r="AU325" s="251" t="s">
        <v>80</v>
      </c>
      <c r="AV325" s="13" t="s">
        <v>136</v>
      </c>
      <c r="AW325" s="13" t="s">
        <v>33</v>
      </c>
      <c r="AX325" s="13" t="s">
        <v>78</v>
      </c>
      <c r="AY325" s="251" t="s">
        <v>129</v>
      </c>
    </row>
    <row r="326" s="1" customFormat="1" ht="16.5" customHeight="1">
      <c r="B326" s="36"/>
      <c r="C326" s="252" t="s">
        <v>361</v>
      </c>
      <c r="D326" s="252" t="s">
        <v>362</v>
      </c>
      <c r="E326" s="253" t="s">
        <v>363</v>
      </c>
      <c r="F326" s="254" t="s">
        <v>364</v>
      </c>
      <c r="G326" s="255" t="s">
        <v>365</v>
      </c>
      <c r="H326" s="256">
        <v>73.938000000000002</v>
      </c>
      <c r="I326" s="257"/>
      <c r="J326" s="258">
        <f>ROUND(I326*H326,2)</f>
        <v>0</v>
      </c>
      <c r="K326" s="254" t="s">
        <v>1</v>
      </c>
      <c r="L326" s="259"/>
      <c r="M326" s="260" t="s">
        <v>1</v>
      </c>
      <c r="N326" s="261" t="s">
        <v>43</v>
      </c>
      <c r="O326" s="77"/>
      <c r="P326" s="214">
        <f>O326*H326</f>
        <v>0</v>
      </c>
      <c r="Q326" s="214">
        <v>1</v>
      </c>
      <c r="R326" s="214">
        <f>Q326*H326</f>
        <v>73.938000000000002</v>
      </c>
      <c r="S326" s="214">
        <v>0</v>
      </c>
      <c r="T326" s="215">
        <f>S326*H326</f>
        <v>0</v>
      </c>
      <c r="AR326" s="15" t="s">
        <v>191</v>
      </c>
      <c r="AT326" s="15" t="s">
        <v>362</v>
      </c>
      <c r="AU326" s="15" t="s">
        <v>80</v>
      </c>
      <c r="AY326" s="15" t="s">
        <v>129</v>
      </c>
      <c r="BE326" s="216">
        <f>IF(N326="základní",J326,0)</f>
        <v>0</v>
      </c>
      <c r="BF326" s="216">
        <f>IF(N326="snížená",J326,0)</f>
        <v>0</v>
      </c>
      <c r="BG326" s="216">
        <f>IF(N326="zákl. přenesená",J326,0)</f>
        <v>0</v>
      </c>
      <c r="BH326" s="216">
        <f>IF(N326="sníž. přenesená",J326,0)</f>
        <v>0</v>
      </c>
      <c r="BI326" s="216">
        <f>IF(N326="nulová",J326,0)</f>
        <v>0</v>
      </c>
      <c r="BJ326" s="15" t="s">
        <v>78</v>
      </c>
      <c r="BK326" s="216">
        <f>ROUND(I326*H326,2)</f>
        <v>0</v>
      </c>
      <c r="BL326" s="15" t="s">
        <v>136</v>
      </c>
      <c r="BM326" s="15" t="s">
        <v>366</v>
      </c>
    </row>
    <row r="327" s="11" customFormat="1">
      <c r="B327" s="220"/>
      <c r="C327" s="221"/>
      <c r="D327" s="217" t="s">
        <v>140</v>
      </c>
      <c r="E327" s="222" t="s">
        <v>1</v>
      </c>
      <c r="F327" s="223" t="s">
        <v>141</v>
      </c>
      <c r="G327" s="221"/>
      <c r="H327" s="222" t="s">
        <v>1</v>
      </c>
      <c r="I327" s="224"/>
      <c r="J327" s="221"/>
      <c r="K327" s="221"/>
      <c r="L327" s="225"/>
      <c r="M327" s="226"/>
      <c r="N327" s="227"/>
      <c r="O327" s="227"/>
      <c r="P327" s="227"/>
      <c r="Q327" s="227"/>
      <c r="R327" s="227"/>
      <c r="S327" s="227"/>
      <c r="T327" s="228"/>
      <c r="AT327" s="229" t="s">
        <v>140</v>
      </c>
      <c r="AU327" s="229" t="s">
        <v>80</v>
      </c>
      <c r="AV327" s="11" t="s">
        <v>78</v>
      </c>
      <c r="AW327" s="11" t="s">
        <v>33</v>
      </c>
      <c r="AX327" s="11" t="s">
        <v>72</v>
      </c>
      <c r="AY327" s="229" t="s">
        <v>129</v>
      </c>
    </row>
    <row r="328" s="11" customFormat="1">
      <c r="B328" s="220"/>
      <c r="C328" s="221"/>
      <c r="D328" s="217" t="s">
        <v>140</v>
      </c>
      <c r="E328" s="222" t="s">
        <v>1</v>
      </c>
      <c r="F328" s="223" t="s">
        <v>345</v>
      </c>
      <c r="G328" s="221"/>
      <c r="H328" s="222" t="s">
        <v>1</v>
      </c>
      <c r="I328" s="224"/>
      <c r="J328" s="221"/>
      <c r="K328" s="221"/>
      <c r="L328" s="225"/>
      <c r="M328" s="226"/>
      <c r="N328" s="227"/>
      <c r="O328" s="227"/>
      <c r="P328" s="227"/>
      <c r="Q328" s="227"/>
      <c r="R328" s="227"/>
      <c r="S328" s="227"/>
      <c r="T328" s="228"/>
      <c r="AT328" s="229" t="s">
        <v>140</v>
      </c>
      <c r="AU328" s="229" t="s">
        <v>80</v>
      </c>
      <c r="AV328" s="11" t="s">
        <v>78</v>
      </c>
      <c r="AW328" s="11" t="s">
        <v>33</v>
      </c>
      <c r="AX328" s="11" t="s">
        <v>72</v>
      </c>
      <c r="AY328" s="229" t="s">
        <v>129</v>
      </c>
    </row>
    <row r="329" s="12" customFormat="1">
      <c r="B329" s="230"/>
      <c r="C329" s="231"/>
      <c r="D329" s="217" t="s">
        <v>140</v>
      </c>
      <c r="E329" s="232" t="s">
        <v>1</v>
      </c>
      <c r="F329" s="233" t="s">
        <v>346</v>
      </c>
      <c r="G329" s="231"/>
      <c r="H329" s="234">
        <v>3.6040000000000001</v>
      </c>
      <c r="I329" s="235"/>
      <c r="J329" s="231"/>
      <c r="K329" s="231"/>
      <c r="L329" s="236"/>
      <c r="M329" s="237"/>
      <c r="N329" s="238"/>
      <c r="O329" s="238"/>
      <c r="P329" s="238"/>
      <c r="Q329" s="238"/>
      <c r="R329" s="238"/>
      <c r="S329" s="238"/>
      <c r="T329" s="239"/>
      <c r="AT329" s="240" t="s">
        <v>140</v>
      </c>
      <c r="AU329" s="240" t="s">
        <v>80</v>
      </c>
      <c r="AV329" s="12" t="s">
        <v>80</v>
      </c>
      <c r="AW329" s="12" t="s">
        <v>33</v>
      </c>
      <c r="AX329" s="12" t="s">
        <v>72</v>
      </c>
      <c r="AY329" s="240" t="s">
        <v>129</v>
      </c>
    </row>
    <row r="330" s="12" customFormat="1">
      <c r="B330" s="230"/>
      <c r="C330" s="231"/>
      <c r="D330" s="217" t="s">
        <v>140</v>
      </c>
      <c r="E330" s="232" t="s">
        <v>1</v>
      </c>
      <c r="F330" s="233" t="s">
        <v>347</v>
      </c>
      <c r="G330" s="231"/>
      <c r="H330" s="234">
        <v>5.6210000000000004</v>
      </c>
      <c r="I330" s="235"/>
      <c r="J330" s="231"/>
      <c r="K330" s="231"/>
      <c r="L330" s="236"/>
      <c r="M330" s="237"/>
      <c r="N330" s="238"/>
      <c r="O330" s="238"/>
      <c r="P330" s="238"/>
      <c r="Q330" s="238"/>
      <c r="R330" s="238"/>
      <c r="S330" s="238"/>
      <c r="T330" s="239"/>
      <c r="AT330" s="240" t="s">
        <v>140</v>
      </c>
      <c r="AU330" s="240" t="s">
        <v>80</v>
      </c>
      <c r="AV330" s="12" t="s">
        <v>80</v>
      </c>
      <c r="AW330" s="12" t="s">
        <v>33</v>
      </c>
      <c r="AX330" s="12" t="s">
        <v>72</v>
      </c>
      <c r="AY330" s="240" t="s">
        <v>129</v>
      </c>
    </row>
    <row r="331" s="11" customFormat="1">
      <c r="B331" s="220"/>
      <c r="C331" s="221"/>
      <c r="D331" s="217" t="s">
        <v>140</v>
      </c>
      <c r="E331" s="222" t="s">
        <v>1</v>
      </c>
      <c r="F331" s="223" t="s">
        <v>348</v>
      </c>
      <c r="G331" s="221"/>
      <c r="H331" s="222" t="s">
        <v>1</v>
      </c>
      <c r="I331" s="224"/>
      <c r="J331" s="221"/>
      <c r="K331" s="221"/>
      <c r="L331" s="225"/>
      <c r="M331" s="226"/>
      <c r="N331" s="227"/>
      <c r="O331" s="227"/>
      <c r="P331" s="227"/>
      <c r="Q331" s="227"/>
      <c r="R331" s="227"/>
      <c r="S331" s="227"/>
      <c r="T331" s="228"/>
      <c r="AT331" s="229" t="s">
        <v>140</v>
      </c>
      <c r="AU331" s="229" t="s">
        <v>80</v>
      </c>
      <c r="AV331" s="11" t="s">
        <v>78</v>
      </c>
      <c r="AW331" s="11" t="s">
        <v>33</v>
      </c>
      <c r="AX331" s="11" t="s">
        <v>72</v>
      </c>
      <c r="AY331" s="229" t="s">
        <v>129</v>
      </c>
    </row>
    <row r="332" s="12" customFormat="1">
      <c r="B332" s="230"/>
      <c r="C332" s="231"/>
      <c r="D332" s="217" t="s">
        <v>140</v>
      </c>
      <c r="E332" s="232" t="s">
        <v>1</v>
      </c>
      <c r="F332" s="233" t="s">
        <v>349</v>
      </c>
      <c r="G332" s="231"/>
      <c r="H332" s="234">
        <v>3.4079999999999999</v>
      </c>
      <c r="I332" s="235"/>
      <c r="J332" s="231"/>
      <c r="K332" s="231"/>
      <c r="L332" s="236"/>
      <c r="M332" s="237"/>
      <c r="N332" s="238"/>
      <c r="O332" s="238"/>
      <c r="P332" s="238"/>
      <c r="Q332" s="238"/>
      <c r="R332" s="238"/>
      <c r="S332" s="238"/>
      <c r="T332" s="239"/>
      <c r="AT332" s="240" t="s">
        <v>140</v>
      </c>
      <c r="AU332" s="240" t="s">
        <v>80</v>
      </c>
      <c r="AV332" s="12" t="s">
        <v>80</v>
      </c>
      <c r="AW332" s="12" t="s">
        <v>33</v>
      </c>
      <c r="AX332" s="12" t="s">
        <v>72</v>
      </c>
      <c r="AY332" s="240" t="s">
        <v>129</v>
      </c>
    </row>
    <row r="333" s="11" customFormat="1">
      <c r="B333" s="220"/>
      <c r="C333" s="221"/>
      <c r="D333" s="217" t="s">
        <v>140</v>
      </c>
      <c r="E333" s="222" t="s">
        <v>1</v>
      </c>
      <c r="F333" s="223" t="s">
        <v>350</v>
      </c>
      <c r="G333" s="221"/>
      <c r="H333" s="222" t="s">
        <v>1</v>
      </c>
      <c r="I333" s="224"/>
      <c r="J333" s="221"/>
      <c r="K333" s="221"/>
      <c r="L333" s="225"/>
      <c r="M333" s="226"/>
      <c r="N333" s="227"/>
      <c r="O333" s="227"/>
      <c r="P333" s="227"/>
      <c r="Q333" s="227"/>
      <c r="R333" s="227"/>
      <c r="S333" s="227"/>
      <c r="T333" s="228"/>
      <c r="AT333" s="229" t="s">
        <v>140</v>
      </c>
      <c r="AU333" s="229" t="s">
        <v>80</v>
      </c>
      <c r="AV333" s="11" t="s">
        <v>78</v>
      </c>
      <c r="AW333" s="11" t="s">
        <v>33</v>
      </c>
      <c r="AX333" s="11" t="s">
        <v>72</v>
      </c>
      <c r="AY333" s="229" t="s">
        <v>129</v>
      </c>
    </row>
    <row r="334" s="12" customFormat="1">
      <c r="B334" s="230"/>
      <c r="C334" s="231"/>
      <c r="D334" s="217" t="s">
        <v>140</v>
      </c>
      <c r="E334" s="232" t="s">
        <v>1</v>
      </c>
      <c r="F334" s="233" t="s">
        <v>351</v>
      </c>
      <c r="G334" s="231"/>
      <c r="H334" s="234">
        <v>2.165</v>
      </c>
      <c r="I334" s="235"/>
      <c r="J334" s="231"/>
      <c r="K334" s="231"/>
      <c r="L334" s="236"/>
      <c r="M334" s="237"/>
      <c r="N334" s="238"/>
      <c r="O334" s="238"/>
      <c r="P334" s="238"/>
      <c r="Q334" s="238"/>
      <c r="R334" s="238"/>
      <c r="S334" s="238"/>
      <c r="T334" s="239"/>
      <c r="AT334" s="240" t="s">
        <v>140</v>
      </c>
      <c r="AU334" s="240" t="s">
        <v>80</v>
      </c>
      <c r="AV334" s="12" t="s">
        <v>80</v>
      </c>
      <c r="AW334" s="12" t="s">
        <v>33</v>
      </c>
      <c r="AX334" s="12" t="s">
        <v>72</v>
      </c>
      <c r="AY334" s="240" t="s">
        <v>129</v>
      </c>
    </row>
    <row r="335" s="11" customFormat="1">
      <c r="B335" s="220"/>
      <c r="C335" s="221"/>
      <c r="D335" s="217" t="s">
        <v>140</v>
      </c>
      <c r="E335" s="222" t="s">
        <v>1</v>
      </c>
      <c r="F335" s="223" t="s">
        <v>352</v>
      </c>
      <c r="G335" s="221"/>
      <c r="H335" s="222" t="s">
        <v>1</v>
      </c>
      <c r="I335" s="224"/>
      <c r="J335" s="221"/>
      <c r="K335" s="221"/>
      <c r="L335" s="225"/>
      <c r="M335" s="226"/>
      <c r="N335" s="227"/>
      <c r="O335" s="227"/>
      <c r="P335" s="227"/>
      <c r="Q335" s="227"/>
      <c r="R335" s="227"/>
      <c r="S335" s="227"/>
      <c r="T335" s="228"/>
      <c r="AT335" s="229" t="s">
        <v>140</v>
      </c>
      <c r="AU335" s="229" t="s">
        <v>80</v>
      </c>
      <c r="AV335" s="11" t="s">
        <v>78</v>
      </c>
      <c r="AW335" s="11" t="s">
        <v>33</v>
      </c>
      <c r="AX335" s="11" t="s">
        <v>72</v>
      </c>
      <c r="AY335" s="229" t="s">
        <v>129</v>
      </c>
    </row>
    <row r="336" s="12" customFormat="1">
      <c r="B336" s="230"/>
      <c r="C336" s="231"/>
      <c r="D336" s="217" t="s">
        <v>140</v>
      </c>
      <c r="E336" s="232" t="s">
        <v>1</v>
      </c>
      <c r="F336" s="233" t="s">
        <v>353</v>
      </c>
      <c r="G336" s="231"/>
      <c r="H336" s="234">
        <v>0.80000000000000004</v>
      </c>
      <c r="I336" s="235"/>
      <c r="J336" s="231"/>
      <c r="K336" s="231"/>
      <c r="L336" s="236"/>
      <c r="M336" s="237"/>
      <c r="N336" s="238"/>
      <c r="O336" s="238"/>
      <c r="P336" s="238"/>
      <c r="Q336" s="238"/>
      <c r="R336" s="238"/>
      <c r="S336" s="238"/>
      <c r="T336" s="239"/>
      <c r="AT336" s="240" t="s">
        <v>140</v>
      </c>
      <c r="AU336" s="240" t="s">
        <v>80</v>
      </c>
      <c r="AV336" s="12" t="s">
        <v>80</v>
      </c>
      <c r="AW336" s="12" t="s">
        <v>33</v>
      </c>
      <c r="AX336" s="12" t="s">
        <v>72</v>
      </c>
      <c r="AY336" s="240" t="s">
        <v>129</v>
      </c>
    </row>
    <row r="337" s="11" customFormat="1">
      <c r="B337" s="220"/>
      <c r="C337" s="221"/>
      <c r="D337" s="217" t="s">
        <v>140</v>
      </c>
      <c r="E337" s="222" t="s">
        <v>1</v>
      </c>
      <c r="F337" s="223" t="s">
        <v>354</v>
      </c>
      <c r="G337" s="221"/>
      <c r="H337" s="222" t="s">
        <v>1</v>
      </c>
      <c r="I337" s="224"/>
      <c r="J337" s="221"/>
      <c r="K337" s="221"/>
      <c r="L337" s="225"/>
      <c r="M337" s="226"/>
      <c r="N337" s="227"/>
      <c r="O337" s="227"/>
      <c r="P337" s="227"/>
      <c r="Q337" s="227"/>
      <c r="R337" s="227"/>
      <c r="S337" s="227"/>
      <c r="T337" s="228"/>
      <c r="AT337" s="229" t="s">
        <v>140</v>
      </c>
      <c r="AU337" s="229" t="s">
        <v>80</v>
      </c>
      <c r="AV337" s="11" t="s">
        <v>78</v>
      </c>
      <c r="AW337" s="11" t="s">
        <v>33</v>
      </c>
      <c r="AX337" s="11" t="s">
        <v>72</v>
      </c>
      <c r="AY337" s="229" t="s">
        <v>129</v>
      </c>
    </row>
    <row r="338" s="12" customFormat="1">
      <c r="B338" s="230"/>
      <c r="C338" s="231"/>
      <c r="D338" s="217" t="s">
        <v>140</v>
      </c>
      <c r="E338" s="232" t="s">
        <v>1</v>
      </c>
      <c r="F338" s="233" t="s">
        <v>224</v>
      </c>
      <c r="G338" s="231"/>
      <c r="H338" s="234">
        <v>2.1269999999999998</v>
      </c>
      <c r="I338" s="235"/>
      <c r="J338" s="231"/>
      <c r="K338" s="231"/>
      <c r="L338" s="236"/>
      <c r="M338" s="237"/>
      <c r="N338" s="238"/>
      <c r="O338" s="238"/>
      <c r="P338" s="238"/>
      <c r="Q338" s="238"/>
      <c r="R338" s="238"/>
      <c r="S338" s="238"/>
      <c r="T338" s="239"/>
      <c r="AT338" s="240" t="s">
        <v>140</v>
      </c>
      <c r="AU338" s="240" t="s">
        <v>80</v>
      </c>
      <c r="AV338" s="12" t="s">
        <v>80</v>
      </c>
      <c r="AW338" s="12" t="s">
        <v>33</v>
      </c>
      <c r="AX338" s="12" t="s">
        <v>72</v>
      </c>
      <c r="AY338" s="240" t="s">
        <v>129</v>
      </c>
    </row>
    <row r="339" s="11" customFormat="1">
      <c r="B339" s="220"/>
      <c r="C339" s="221"/>
      <c r="D339" s="217" t="s">
        <v>140</v>
      </c>
      <c r="E339" s="222" t="s">
        <v>1</v>
      </c>
      <c r="F339" s="223" t="s">
        <v>355</v>
      </c>
      <c r="G339" s="221"/>
      <c r="H339" s="222" t="s">
        <v>1</v>
      </c>
      <c r="I339" s="224"/>
      <c r="J339" s="221"/>
      <c r="K339" s="221"/>
      <c r="L339" s="225"/>
      <c r="M339" s="226"/>
      <c r="N339" s="227"/>
      <c r="O339" s="227"/>
      <c r="P339" s="227"/>
      <c r="Q339" s="227"/>
      <c r="R339" s="227"/>
      <c r="S339" s="227"/>
      <c r="T339" s="228"/>
      <c r="AT339" s="229" t="s">
        <v>140</v>
      </c>
      <c r="AU339" s="229" t="s">
        <v>80</v>
      </c>
      <c r="AV339" s="11" t="s">
        <v>78</v>
      </c>
      <c r="AW339" s="11" t="s">
        <v>33</v>
      </c>
      <c r="AX339" s="11" t="s">
        <v>72</v>
      </c>
      <c r="AY339" s="229" t="s">
        <v>129</v>
      </c>
    </row>
    <row r="340" s="11" customFormat="1">
      <c r="B340" s="220"/>
      <c r="C340" s="221"/>
      <c r="D340" s="217" t="s">
        <v>140</v>
      </c>
      <c r="E340" s="222" t="s">
        <v>1</v>
      </c>
      <c r="F340" s="223" t="s">
        <v>146</v>
      </c>
      <c r="G340" s="221"/>
      <c r="H340" s="222" t="s">
        <v>1</v>
      </c>
      <c r="I340" s="224"/>
      <c r="J340" s="221"/>
      <c r="K340" s="221"/>
      <c r="L340" s="225"/>
      <c r="M340" s="226"/>
      <c r="N340" s="227"/>
      <c r="O340" s="227"/>
      <c r="P340" s="227"/>
      <c r="Q340" s="227"/>
      <c r="R340" s="227"/>
      <c r="S340" s="227"/>
      <c r="T340" s="228"/>
      <c r="AT340" s="229" t="s">
        <v>140</v>
      </c>
      <c r="AU340" s="229" t="s">
        <v>80</v>
      </c>
      <c r="AV340" s="11" t="s">
        <v>78</v>
      </c>
      <c r="AW340" s="11" t="s">
        <v>33</v>
      </c>
      <c r="AX340" s="11" t="s">
        <v>72</v>
      </c>
      <c r="AY340" s="229" t="s">
        <v>129</v>
      </c>
    </row>
    <row r="341" s="12" customFormat="1">
      <c r="B341" s="230"/>
      <c r="C341" s="231"/>
      <c r="D341" s="217" t="s">
        <v>140</v>
      </c>
      <c r="E341" s="232" t="s">
        <v>1</v>
      </c>
      <c r="F341" s="233" t="s">
        <v>356</v>
      </c>
      <c r="G341" s="231"/>
      <c r="H341" s="234">
        <v>3.754</v>
      </c>
      <c r="I341" s="235"/>
      <c r="J341" s="231"/>
      <c r="K341" s="231"/>
      <c r="L341" s="236"/>
      <c r="M341" s="237"/>
      <c r="N341" s="238"/>
      <c r="O341" s="238"/>
      <c r="P341" s="238"/>
      <c r="Q341" s="238"/>
      <c r="R341" s="238"/>
      <c r="S341" s="238"/>
      <c r="T341" s="239"/>
      <c r="AT341" s="240" t="s">
        <v>140</v>
      </c>
      <c r="AU341" s="240" t="s">
        <v>80</v>
      </c>
      <c r="AV341" s="12" t="s">
        <v>80</v>
      </c>
      <c r="AW341" s="12" t="s">
        <v>33</v>
      </c>
      <c r="AX341" s="12" t="s">
        <v>72</v>
      </c>
      <c r="AY341" s="240" t="s">
        <v>129</v>
      </c>
    </row>
    <row r="342" s="12" customFormat="1">
      <c r="B342" s="230"/>
      <c r="C342" s="231"/>
      <c r="D342" s="217" t="s">
        <v>140</v>
      </c>
      <c r="E342" s="232" t="s">
        <v>1</v>
      </c>
      <c r="F342" s="233" t="s">
        <v>357</v>
      </c>
      <c r="G342" s="231"/>
      <c r="H342" s="234">
        <v>3.218</v>
      </c>
      <c r="I342" s="235"/>
      <c r="J342" s="231"/>
      <c r="K342" s="231"/>
      <c r="L342" s="236"/>
      <c r="M342" s="237"/>
      <c r="N342" s="238"/>
      <c r="O342" s="238"/>
      <c r="P342" s="238"/>
      <c r="Q342" s="238"/>
      <c r="R342" s="238"/>
      <c r="S342" s="238"/>
      <c r="T342" s="239"/>
      <c r="AT342" s="240" t="s">
        <v>140</v>
      </c>
      <c r="AU342" s="240" t="s">
        <v>80</v>
      </c>
      <c r="AV342" s="12" t="s">
        <v>80</v>
      </c>
      <c r="AW342" s="12" t="s">
        <v>33</v>
      </c>
      <c r="AX342" s="12" t="s">
        <v>72</v>
      </c>
      <c r="AY342" s="240" t="s">
        <v>129</v>
      </c>
    </row>
    <row r="343" s="12" customFormat="1">
      <c r="B343" s="230"/>
      <c r="C343" s="231"/>
      <c r="D343" s="217" t="s">
        <v>140</v>
      </c>
      <c r="E343" s="232" t="s">
        <v>1</v>
      </c>
      <c r="F343" s="233" t="s">
        <v>358</v>
      </c>
      <c r="G343" s="231"/>
      <c r="H343" s="234">
        <v>4.1920000000000002</v>
      </c>
      <c r="I343" s="235"/>
      <c r="J343" s="231"/>
      <c r="K343" s="231"/>
      <c r="L343" s="236"/>
      <c r="M343" s="237"/>
      <c r="N343" s="238"/>
      <c r="O343" s="238"/>
      <c r="P343" s="238"/>
      <c r="Q343" s="238"/>
      <c r="R343" s="238"/>
      <c r="S343" s="238"/>
      <c r="T343" s="239"/>
      <c r="AT343" s="240" t="s">
        <v>140</v>
      </c>
      <c r="AU343" s="240" t="s">
        <v>80</v>
      </c>
      <c r="AV343" s="12" t="s">
        <v>80</v>
      </c>
      <c r="AW343" s="12" t="s">
        <v>33</v>
      </c>
      <c r="AX343" s="12" t="s">
        <v>72</v>
      </c>
      <c r="AY343" s="240" t="s">
        <v>129</v>
      </c>
    </row>
    <row r="344" s="12" customFormat="1">
      <c r="B344" s="230"/>
      <c r="C344" s="231"/>
      <c r="D344" s="217" t="s">
        <v>140</v>
      </c>
      <c r="E344" s="232" t="s">
        <v>1</v>
      </c>
      <c r="F344" s="233" t="s">
        <v>359</v>
      </c>
      <c r="G344" s="231"/>
      <c r="H344" s="234">
        <v>3.9790000000000001</v>
      </c>
      <c r="I344" s="235"/>
      <c r="J344" s="231"/>
      <c r="K344" s="231"/>
      <c r="L344" s="236"/>
      <c r="M344" s="237"/>
      <c r="N344" s="238"/>
      <c r="O344" s="238"/>
      <c r="P344" s="238"/>
      <c r="Q344" s="238"/>
      <c r="R344" s="238"/>
      <c r="S344" s="238"/>
      <c r="T344" s="239"/>
      <c r="AT344" s="240" t="s">
        <v>140</v>
      </c>
      <c r="AU344" s="240" t="s">
        <v>80</v>
      </c>
      <c r="AV344" s="12" t="s">
        <v>80</v>
      </c>
      <c r="AW344" s="12" t="s">
        <v>33</v>
      </c>
      <c r="AX344" s="12" t="s">
        <v>72</v>
      </c>
      <c r="AY344" s="240" t="s">
        <v>129</v>
      </c>
    </row>
    <row r="345" s="11" customFormat="1">
      <c r="B345" s="220"/>
      <c r="C345" s="221"/>
      <c r="D345" s="217" t="s">
        <v>140</v>
      </c>
      <c r="E345" s="222" t="s">
        <v>1</v>
      </c>
      <c r="F345" s="223" t="s">
        <v>154</v>
      </c>
      <c r="G345" s="221"/>
      <c r="H345" s="222" t="s">
        <v>1</v>
      </c>
      <c r="I345" s="224"/>
      <c r="J345" s="221"/>
      <c r="K345" s="221"/>
      <c r="L345" s="225"/>
      <c r="M345" s="226"/>
      <c r="N345" s="227"/>
      <c r="O345" s="227"/>
      <c r="P345" s="227"/>
      <c r="Q345" s="227"/>
      <c r="R345" s="227"/>
      <c r="S345" s="227"/>
      <c r="T345" s="228"/>
      <c r="AT345" s="229" t="s">
        <v>140</v>
      </c>
      <c r="AU345" s="229" t="s">
        <v>80</v>
      </c>
      <c r="AV345" s="11" t="s">
        <v>78</v>
      </c>
      <c r="AW345" s="11" t="s">
        <v>33</v>
      </c>
      <c r="AX345" s="11" t="s">
        <v>72</v>
      </c>
      <c r="AY345" s="229" t="s">
        <v>129</v>
      </c>
    </row>
    <row r="346" s="12" customFormat="1">
      <c r="B346" s="230"/>
      <c r="C346" s="231"/>
      <c r="D346" s="217" t="s">
        <v>140</v>
      </c>
      <c r="E346" s="232" t="s">
        <v>1</v>
      </c>
      <c r="F346" s="233" t="s">
        <v>360</v>
      </c>
      <c r="G346" s="231"/>
      <c r="H346" s="234">
        <v>4.101</v>
      </c>
      <c r="I346" s="235"/>
      <c r="J346" s="231"/>
      <c r="K346" s="231"/>
      <c r="L346" s="236"/>
      <c r="M346" s="237"/>
      <c r="N346" s="238"/>
      <c r="O346" s="238"/>
      <c r="P346" s="238"/>
      <c r="Q346" s="238"/>
      <c r="R346" s="238"/>
      <c r="S346" s="238"/>
      <c r="T346" s="239"/>
      <c r="AT346" s="240" t="s">
        <v>140</v>
      </c>
      <c r="AU346" s="240" t="s">
        <v>80</v>
      </c>
      <c r="AV346" s="12" t="s">
        <v>80</v>
      </c>
      <c r="AW346" s="12" t="s">
        <v>33</v>
      </c>
      <c r="AX346" s="12" t="s">
        <v>72</v>
      </c>
      <c r="AY346" s="240" t="s">
        <v>129</v>
      </c>
    </row>
    <row r="347" s="13" customFormat="1">
      <c r="B347" s="241"/>
      <c r="C347" s="242"/>
      <c r="D347" s="217" t="s">
        <v>140</v>
      </c>
      <c r="E347" s="243" t="s">
        <v>1</v>
      </c>
      <c r="F347" s="244" t="s">
        <v>156</v>
      </c>
      <c r="G347" s="242"/>
      <c r="H347" s="245">
        <v>36.969000000000001</v>
      </c>
      <c r="I347" s="246"/>
      <c r="J347" s="242"/>
      <c r="K347" s="242"/>
      <c r="L347" s="247"/>
      <c r="M347" s="248"/>
      <c r="N347" s="249"/>
      <c r="O347" s="249"/>
      <c r="P347" s="249"/>
      <c r="Q347" s="249"/>
      <c r="R347" s="249"/>
      <c r="S347" s="249"/>
      <c r="T347" s="250"/>
      <c r="AT347" s="251" t="s">
        <v>140</v>
      </c>
      <c r="AU347" s="251" t="s">
        <v>80</v>
      </c>
      <c r="AV347" s="13" t="s">
        <v>136</v>
      </c>
      <c r="AW347" s="13" t="s">
        <v>33</v>
      </c>
      <c r="AX347" s="13" t="s">
        <v>72</v>
      </c>
      <c r="AY347" s="251" t="s">
        <v>129</v>
      </c>
    </row>
    <row r="348" s="12" customFormat="1">
      <c r="B348" s="230"/>
      <c r="C348" s="231"/>
      <c r="D348" s="217" t="s">
        <v>140</v>
      </c>
      <c r="E348" s="232" t="s">
        <v>1</v>
      </c>
      <c r="F348" s="233" t="s">
        <v>367</v>
      </c>
      <c r="G348" s="231"/>
      <c r="H348" s="234">
        <v>73.938000000000002</v>
      </c>
      <c r="I348" s="235"/>
      <c r="J348" s="231"/>
      <c r="K348" s="231"/>
      <c r="L348" s="236"/>
      <c r="M348" s="237"/>
      <c r="N348" s="238"/>
      <c r="O348" s="238"/>
      <c r="P348" s="238"/>
      <c r="Q348" s="238"/>
      <c r="R348" s="238"/>
      <c r="S348" s="238"/>
      <c r="T348" s="239"/>
      <c r="AT348" s="240" t="s">
        <v>140</v>
      </c>
      <c r="AU348" s="240" t="s">
        <v>80</v>
      </c>
      <c r="AV348" s="12" t="s">
        <v>80</v>
      </c>
      <c r="AW348" s="12" t="s">
        <v>33</v>
      </c>
      <c r="AX348" s="12" t="s">
        <v>78</v>
      </c>
      <c r="AY348" s="240" t="s">
        <v>129</v>
      </c>
    </row>
    <row r="349" s="1" customFormat="1" ht="16.5" customHeight="1">
      <c r="B349" s="36"/>
      <c r="C349" s="205" t="s">
        <v>368</v>
      </c>
      <c r="D349" s="205" t="s">
        <v>131</v>
      </c>
      <c r="E349" s="206" t="s">
        <v>369</v>
      </c>
      <c r="F349" s="207" t="s">
        <v>370</v>
      </c>
      <c r="G349" s="208" t="s">
        <v>202</v>
      </c>
      <c r="H349" s="209">
        <v>10.956</v>
      </c>
      <c r="I349" s="210"/>
      <c r="J349" s="211">
        <f>ROUND(I349*H349,2)</f>
        <v>0</v>
      </c>
      <c r="K349" s="207" t="s">
        <v>371</v>
      </c>
      <c r="L349" s="41"/>
      <c r="M349" s="212" t="s">
        <v>1</v>
      </c>
      <c r="N349" s="213" t="s">
        <v>43</v>
      </c>
      <c r="O349" s="77"/>
      <c r="P349" s="214">
        <f>O349*H349</f>
        <v>0</v>
      </c>
      <c r="Q349" s="214">
        <v>0</v>
      </c>
      <c r="R349" s="214">
        <f>Q349*H349</f>
        <v>0</v>
      </c>
      <c r="S349" s="214">
        <v>0</v>
      </c>
      <c r="T349" s="215">
        <f>S349*H349</f>
        <v>0</v>
      </c>
      <c r="AR349" s="15" t="s">
        <v>136</v>
      </c>
      <c r="AT349" s="15" t="s">
        <v>131</v>
      </c>
      <c r="AU349" s="15" t="s">
        <v>80</v>
      </c>
      <c r="AY349" s="15" t="s">
        <v>129</v>
      </c>
      <c r="BE349" s="216">
        <f>IF(N349="základní",J349,0)</f>
        <v>0</v>
      </c>
      <c r="BF349" s="216">
        <f>IF(N349="snížená",J349,0)</f>
        <v>0</v>
      </c>
      <c r="BG349" s="216">
        <f>IF(N349="zákl. přenesená",J349,0)</f>
        <v>0</v>
      </c>
      <c r="BH349" s="216">
        <f>IF(N349="sníž. přenesená",J349,0)</f>
        <v>0</v>
      </c>
      <c r="BI349" s="216">
        <f>IF(N349="nulová",J349,0)</f>
        <v>0</v>
      </c>
      <c r="BJ349" s="15" t="s">
        <v>78</v>
      </c>
      <c r="BK349" s="216">
        <f>ROUND(I349*H349,2)</f>
        <v>0</v>
      </c>
      <c r="BL349" s="15" t="s">
        <v>136</v>
      </c>
      <c r="BM349" s="15" t="s">
        <v>372</v>
      </c>
    </row>
    <row r="350" s="11" customFormat="1">
      <c r="B350" s="220"/>
      <c r="C350" s="221"/>
      <c r="D350" s="217" t="s">
        <v>140</v>
      </c>
      <c r="E350" s="222" t="s">
        <v>1</v>
      </c>
      <c r="F350" s="223" t="s">
        <v>141</v>
      </c>
      <c r="G350" s="221"/>
      <c r="H350" s="222" t="s">
        <v>1</v>
      </c>
      <c r="I350" s="224"/>
      <c r="J350" s="221"/>
      <c r="K350" s="221"/>
      <c r="L350" s="225"/>
      <c r="M350" s="226"/>
      <c r="N350" s="227"/>
      <c r="O350" s="227"/>
      <c r="P350" s="227"/>
      <c r="Q350" s="227"/>
      <c r="R350" s="227"/>
      <c r="S350" s="227"/>
      <c r="T350" s="228"/>
      <c r="AT350" s="229" t="s">
        <v>140</v>
      </c>
      <c r="AU350" s="229" t="s">
        <v>80</v>
      </c>
      <c r="AV350" s="11" t="s">
        <v>78</v>
      </c>
      <c r="AW350" s="11" t="s">
        <v>33</v>
      </c>
      <c r="AX350" s="11" t="s">
        <v>72</v>
      </c>
      <c r="AY350" s="229" t="s">
        <v>129</v>
      </c>
    </row>
    <row r="351" s="11" customFormat="1">
      <c r="B351" s="220"/>
      <c r="C351" s="221"/>
      <c r="D351" s="217" t="s">
        <v>140</v>
      </c>
      <c r="E351" s="222" t="s">
        <v>1</v>
      </c>
      <c r="F351" s="223" t="s">
        <v>345</v>
      </c>
      <c r="G351" s="221"/>
      <c r="H351" s="222" t="s">
        <v>1</v>
      </c>
      <c r="I351" s="224"/>
      <c r="J351" s="221"/>
      <c r="K351" s="221"/>
      <c r="L351" s="225"/>
      <c r="M351" s="226"/>
      <c r="N351" s="227"/>
      <c r="O351" s="227"/>
      <c r="P351" s="227"/>
      <c r="Q351" s="227"/>
      <c r="R351" s="227"/>
      <c r="S351" s="227"/>
      <c r="T351" s="228"/>
      <c r="AT351" s="229" t="s">
        <v>140</v>
      </c>
      <c r="AU351" s="229" t="s">
        <v>80</v>
      </c>
      <c r="AV351" s="11" t="s">
        <v>78</v>
      </c>
      <c r="AW351" s="11" t="s">
        <v>33</v>
      </c>
      <c r="AX351" s="11" t="s">
        <v>72</v>
      </c>
      <c r="AY351" s="229" t="s">
        <v>129</v>
      </c>
    </row>
    <row r="352" s="12" customFormat="1">
      <c r="B352" s="230"/>
      <c r="C352" s="231"/>
      <c r="D352" s="217" t="s">
        <v>140</v>
      </c>
      <c r="E352" s="232" t="s">
        <v>1</v>
      </c>
      <c r="F352" s="233" t="s">
        <v>373</v>
      </c>
      <c r="G352" s="231"/>
      <c r="H352" s="234">
        <v>3.6019999999999999</v>
      </c>
      <c r="I352" s="235"/>
      <c r="J352" s="231"/>
      <c r="K352" s="231"/>
      <c r="L352" s="236"/>
      <c r="M352" s="237"/>
      <c r="N352" s="238"/>
      <c r="O352" s="238"/>
      <c r="P352" s="238"/>
      <c r="Q352" s="238"/>
      <c r="R352" s="238"/>
      <c r="S352" s="238"/>
      <c r="T352" s="239"/>
      <c r="AT352" s="240" t="s">
        <v>140</v>
      </c>
      <c r="AU352" s="240" t="s">
        <v>80</v>
      </c>
      <c r="AV352" s="12" t="s">
        <v>80</v>
      </c>
      <c r="AW352" s="12" t="s">
        <v>33</v>
      </c>
      <c r="AX352" s="12" t="s">
        <v>72</v>
      </c>
      <c r="AY352" s="240" t="s">
        <v>129</v>
      </c>
    </row>
    <row r="353" s="12" customFormat="1">
      <c r="B353" s="230"/>
      <c r="C353" s="231"/>
      <c r="D353" s="217" t="s">
        <v>140</v>
      </c>
      <c r="E353" s="232" t="s">
        <v>1</v>
      </c>
      <c r="F353" s="233" t="s">
        <v>374</v>
      </c>
      <c r="G353" s="231"/>
      <c r="H353" s="234">
        <v>1.752</v>
      </c>
      <c r="I353" s="235"/>
      <c r="J353" s="231"/>
      <c r="K353" s="231"/>
      <c r="L353" s="236"/>
      <c r="M353" s="237"/>
      <c r="N353" s="238"/>
      <c r="O353" s="238"/>
      <c r="P353" s="238"/>
      <c r="Q353" s="238"/>
      <c r="R353" s="238"/>
      <c r="S353" s="238"/>
      <c r="T353" s="239"/>
      <c r="AT353" s="240" t="s">
        <v>140</v>
      </c>
      <c r="AU353" s="240" t="s">
        <v>80</v>
      </c>
      <c r="AV353" s="12" t="s">
        <v>80</v>
      </c>
      <c r="AW353" s="12" t="s">
        <v>33</v>
      </c>
      <c r="AX353" s="12" t="s">
        <v>72</v>
      </c>
      <c r="AY353" s="240" t="s">
        <v>129</v>
      </c>
    </row>
    <row r="354" s="11" customFormat="1">
      <c r="B354" s="220"/>
      <c r="C354" s="221"/>
      <c r="D354" s="217" t="s">
        <v>140</v>
      </c>
      <c r="E354" s="222" t="s">
        <v>1</v>
      </c>
      <c r="F354" s="223" t="s">
        <v>348</v>
      </c>
      <c r="G354" s="221"/>
      <c r="H354" s="222" t="s">
        <v>1</v>
      </c>
      <c r="I354" s="224"/>
      <c r="J354" s="221"/>
      <c r="K354" s="221"/>
      <c r="L354" s="225"/>
      <c r="M354" s="226"/>
      <c r="N354" s="227"/>
      <c r="O354" s="227"/>
      <c r="P354" s="227"/>
      <c r="Q354" s="227"/>
      <c r="R354" s="227"/>
      <c r="S354" s="227"/>
      <c r="T354" s="228"/>
      <c r="AT354" s="229" t="s">
        <v>140</v>
      </c>
      <c r="AU354" s="229" t="s">
        <v>80</v>
      </c>
      <c r="AV354" s="11" t="s">
        <v>78</v>
      </c>
      <c r="AW354" s="11" t="s">
        <v>33</v>
      </c>
      <c r="AX354" s="11" t="s">
        <v>72</v>
      </c>
      <c r="AY354" s="229" t="s">
        <v>129</v>
      </c>
    </row>
    <row r="355" s="12" customFormat="1">
      <c r="B355" s="230"/>
      <c r="C355" s="231"/>
      <c r="D355" s="217" t="s">
        <v>140</v>
      </c>
      <c r="E355" s="232" t="s">
        <v>1</v>
      </c>
      <c r="F355" s="233" t="s">
        <v>375</v>
      </c>
      <c r="G355" s="231"/>
      <c r="H355" s="234">
        <v>2.456</v>
      </c>
      <c r="I355" s="235"/>
      <c r="J355" s="231"/>
      <c r="K355" s="231"/>
      <c r="L355" s="236"/>
      <c r="M355" s="237"/>
      <c r="N355" s="238"/>
      <c r="O355" s="238"/>
      <c r="P355" s="238"/>
      <c r="Q355" s="238"/>
      <c r="R355" s="238"/>
      <c r="S355" s="238"/>
      <c r="T355" s="239"/>
      <c r="AT355" s="240" t="s">
        <v>140</v>
      </c>
      <c r="AU355" s="240" t="s">
        <v>80</v>
      </c>
      <c r="AV355" s="12" t="s">
        <v>80</v>
      </c>
      <c r="AW355" s="12" t="s">
        <v>33</v>
      </c>
      <c r="AX355" s="12" t="s">
        <v>72</v>
      </c>
      <c r="AY355" s="240" t="s">
        <v>129</v>
      </c>
    </row>
    <row r="356" s="11" customFormat="1">
      <c r="B356" s="220"/>
      <c r="C356" s="221"/>
      <c r="D356" s="217" t="s">
        <v>140</v>
      </c>
      <c r="E356" s="222" t="s">
        <v>1</v>
      </c>
      <c r="F356" s="223" t="s">
        <v>350</v>
      </c>
      <c r="G356" s="221"/>
      <c r="H356" s="222" t="s">
        <v>1</v>
      </c>
      <c r="I356" s="224"/>
      <c r="J356" s="221"/>
      <c r="K356" s="221"/>
      <c r="L356" s="225"/>
      <c r="M356" s="226"/>
      <c r="N356" s="227"/>
      <c r="O356" s="227"/>
      <c r="P356" s="227"/>
      <c r="Q356" s="227"/>
      <c r="R356" s="227"/>
      <c r="S356" s="227"/>
      <c r="T356" s="228"/>
      <c r="AT356" s="229" t="s">
        <v>140</v>
      </c>
      <c r="AU356" s="229" t="s">
        <v>80</v>
      </c>
      <c r="AV356" s="11" t="s">
        <v>78</v>
      </c>
      <c r="AW356" s="11" t="s">
        <v>33</v>
      </c>
      <c r="AX356" s="11" t="s">
        <v>72</v>
      </c>
      <c r="AY356" s="229" t="s">
        <v>129</v>
      </c>
    </row>
    <row r="357" s="12" customFormat="1">
      <c r="B357" s="230"/>
      <c r="C357" s="231"/>
      <c r="D357" s="217" t="s">
        <v>140</v>
      </c>
      <c r="E357" s="232" t="s">
        <v>1</v>
      </c>
      <c r="F357" s="233" t="s">
        <v>376</v>
      </c>
      <c r="G357" s="231"/>
      <c r="H357" s="234">
        <v>1.546</v>
      </c>
      <c r="I357" s="235"/>
      <c r="J357" s="231"/>
      <c r="K357" s="231"/>
      <c r="L357" s="236"/>
      <c r="M357" s="237"/>
      <c r="N357" s="238"/>
      <c r="O357" s="238"/>
      <c r="P357" s="238"/>
      <c r="Q357" s="238"/>
      <c r="R357" s="238"/>
      <c r="S357" s="238"/>
      <c r="T357" s="239"/>
      <c r="AT357" s="240" t="s">
        <v>140</v>
      </c>
      <c r="AU357" s="240" t="s">
        <v>80</v>
      </c>
      <c r="AV357" s="12" t="s">
        <v>80</v>
      </c>
      <c r="AW357" s="12" t="s">
        <v>33</v>
      </c>
      <c r="AX357" s="12" t="s">
        <v>72</v>
      </c>
      <c r="AY357" s="240" t="s">
        <v>129</v>
      </c>
    </row>
    <row r="358" s="11" customFormat="1">
      <c r="B358" s="220"/>
      <c r="C358" s="221"/>
      <c r="D358" s="217" t="s">
        <v>140</v>
      </c>
      <c r="E358" s="222" t="s">
        <v>1</v>
      </c>
      <c r="F358" s="223" t="s">
        <v>352</v>
      </c>
      <c r="G358" s="221"/>
      <c r="H358" s="222" t="s">
        <v>1</v>
      </c>
      <c r="I358" s="224"/>
      <c r="J358" s="221"/>
      <c r="K358" s="221"/>
      <c r="L358" s="225"/>
      <c r="M358" s="226"/>
      <c r="N358" s="227"/>
      <c r="O358" s="227"/>
      <c r="P358" s="227"/>
      <c r="Q358" s="227"/>
      <c r="R358" s="227"/>
      <c r="S358" s="227"/>
      <c r="T358" s="228"/>
      <c r="AT358" s="229" t="s">
        <v>140</v>
      </c>
      <c r="AU358" s="229" t="s">
        <v>80</v>
      </c>
      <c r="AV358" s="11" t="s">
        <v>78</v>
      </c>
      <c r="AW358" s="11" t="s">
        <v>33</v>
      </c>
      <c r="AX358" s="11" t="s">
        <v>72</v>
      </c>
      <c r="AY358" s="229" t="s">
        <v>129</v>
      </c>
    </row>
    <row r="359" s="12" customFormat="1">
      <c r="B359" s="230"/>
      <c r="C359" s="231"/>
      <c r="D359" s="217" t="s">
        <v>140</v>
      </c>
      <c r="E359" s="232" t="s">
        <v>1</v>
      </c>
      <c r="F359" s="233" t="s">
        <v>377</v>
      </c>
      <c r="G359" s="231"/>
      <c r="H359" s="234">
        <v>1.6000000000000001</v>
      </c>
      <c r="I359" s="235"/>
      <c r="J359" s="231"/>
      <c r="K359" s="231"/>
      <c r="L359" s="236"/>
      <c r="M359" s="237"/>
      <c r="N359" s="238"/>
      <c r="O359" s="238"/>
      <c r="P359" s="238"/>
      <c r="Q359" s="238"/>
      <c r="R359" s="238"/>
      <c r="S359" s="238"/>
      <c r="T359" s="239"/>
      <c r="AT359" s="240" t="s">
        <v>140</v>
      </c>
      <c r="AU359" s="240" t="s">
        <v>80</v>
      </c>
      <c r="AV359" s="12" t="s">
        <v>80</v>
      </c>
      <c r="AW359" s="12" t="s">
        <v>33</v>
      </c>
      <c r="AX359" s="12" t="s">
        <v>72</v>
      </c>
      <c r="AY359" s="240" t="s">
        <v>129</v>
      </c>
    </row>
    <row r="360" s="13" customFormat="1">
      <c r="B360" s="241"/>
      <c r="C360" s="242"/>
      <c r="D360" s="217" t="s">
        <v>140</v>
      </c>
      <c r="E360" s="243" t="s">
        <v>1</v>
      </c>
      <c r="F360" s="244" t="s">
        <v>156</v>
      </c>
      <c r="G360" s="242"/>
      <c r="H360" s="245">
        <v>10.956</v>
      </c>
      <c r="I360" s="246"/>
      <c r="J360" s="242"/>
      <c r="K360" s="242"/>
      <c r="L360" s="247"/>
      <c r="M360" s="248"/>
      <c r="N360" s="249"/>
      <c r="O360" s="249"/>
      <c r="P360" s="249"/>
      <c r="Q360" s="249"/>
      <c r="R360" s="249"/>
      <c r="S360" s="249"/>
      <c r="T360" s="250"/>
      <c r="AT360" s="251" t="s">
        <v>140</v>
      </c>
      <c r="AU360" s="251" t="s">
        <v>80</v>
      </c>
      <c r="AV360" s="13" t="s">
        <v>136</v>
      </c>
      <c r="AW360" s="13" t="s">
        <v>33</v>
      </c>
      <c r="AX360" s="13" t="s">
        <v>78</v>
      </c>
      <c r="AY360" s="251" t="s">
        <v>129</v>
      </c>
    </row>
    <row r="361" s="1" customFormat="1" ht="16.5" customHeight="1">
      <c r="B361" s="36"/>
      <c r="C361" s="252" t="s">
        <v>378</v>
      </c>
      <c r="D361" s="252" t="s">
        <v>362</v>
      </c>
      <c r="E361" s="253" t="s">
        <v>379</v>
      </c>
      <c r="F361" s="254" t="s">
        <v>380</v>
      </c>
      <c r="G361" s="255" t="s">
        <v>365</v>
      </c>
      <c r="H361" s="256">
        <v>21.911999999999999</v>
      </c>
      <c r="I361" s="257"/>
      <c r="J361" s="258">
        <f>ROUND(I361*H361,2)</f>
        <v>0</v>
      </c>
      <c r="K361" s="254" t="s">
        <v>159</v>
      </c>
      <c r="L361" s="259"/>
      <c r="M361" s="260" t="s">
        <v>1</v>
      </c>
      <c r="N361" s="261" t="s">
        <v>43</v>
      </c>
      <c r="O361" s="77"/>
      <c r="P361" s="214">
        <f>O361*H361</f>
        <v>0</v>
      </c>
      <c r="Q361" s="214">
        <v>1</v>
      </c>
      <c r="R361" s="214">
        <f>Q361*H361</f>
        <v>21.911999999999999</v>
      </c>
      <c r="S361" s="214">
        <v>0</v>
      </c>
      <c r="T361" s="215">
        <f>S361*H361</f>
        <v>0</v>
      </c>
      <c r="AR361" s="15" t="s">
        <v>191</v>
      </c>
      <c r="AT361" s="15" t="s">
        <v>362</v>
      </c>
      <c r="AU361" s="15" t="s">
        <v>80</v>
      </c>
      <c r="AY361" s="15" t="s">
        <v>129</v>
      </c>
      <c r="BE361" s="216">
        <f>IF(N361="základní",J361,0)</f>
        <v>0</v>
      </c>
      <c r="BF361" s="216">
        <f>IF(N361="snížená",J361,0)</f>
        <v>0</v>
      </c>
      <c r="BG361" s="216">
        <f>IF(N361="zákl. přenesená",J361,0)</f>
        <v>0</v>
      </c>
      <c r="BH361" s="216">
        <f>IF(N361="sníž. přenesená",J361,0)</f>
        <v>0</v>
      </c>
      <c r="BI361" s="216">
        <f>IF(N361="nulová",J361,0)</f>
        <v>0</v>
      </c>
      <c r="BJ361" s="15" t="s">
        <v>78</v>
      </c>
      <c r="BK361" s="216">
        <f>ROUND(I361*H361,2)</f>
        <v>0</v>
      </c>
      <c r="BL361" s="15" t="s">
        <v>136</v>
      </c>
      <c r="BM361" s="15" t="s">
        <v>381</v>
      </c>
    </row>
    <row r="362" s="12" customFormat="1">
      <c r="B362" s="230"/>
      <c r="C362" s="231"/>
      <c r="D362" s="217" t="s">
        <v>140</v>
      </c>
      <c r="E362" s="232" t="s">
        <v>1</v>
      </c>
      <c r="F362" s="233" t="s">
        <v>382</v>
      </c>
      <c r="G362" s="231"/>
      <c r="H362" s="234">
        <v>21.911999999999999</v>
      </c>
      <c r="I362" s="235"/>
      <c r="J362" s="231"/>
      <c r="K362" s="231"/>
      <c r="L362" s="236"/>
      <c r="M362" s="237"/>
      <c r="N362" s="238"/>
      <c r="O362" s="238"/>
      <c r="P362" s="238"/>
      <c r="Q362" s="238"/>
      <c r="R362" s="238"/>
      <c r="S362" s="238"/>
      <c r="T362" s="239"/>
      <c r="AT362" s="240" t="s">
        <v>140</v>
      </c>
      <c r="AU362" s="240" t="s">
        <v>80</v>
      </c>
      <c r="AV362" s="12" t="s">
        <v>80</v>
      </c>
      <c r="AW362" s="12" t="s">
        <v>33</v>
      </c>
      <c r="AX362" s="12" t="s">
        <v>78</v>
      </c>
      <c r="AY362" s="240" t="s">
        <v>129</v>
      </c>
    </row>
    <row r="363" s="1" customFormat="1" ht="16.5" customHeight="1">
      <c r="B363" s="36"/>
      <c r="C363" s="205" t="s">
        <v>383</v>
      </c>
      <c r="D363" s="205" t="s">
        <v>131</v>
      </c>
      <c r="E363" s="206" t="s">
        <v>384</v>
      </c>
      <c r="F363" s="207" t="s">
        <v>385</v>
      </c>
      <c r="G363" s="208" t="s">
        <v>134</v>
      </c>
      <c r="H363" s="209">
        <v>2.3999999999999999</v>
      </c>
      <c r="I363" s="210"/>
      <c r="J363" s="211">
        <f>ROUND(I363*H363,2)</f>
        <v>0</v>
      </c>
      <c r="K363" s="207" t="s">
        <v>164</v>
      </c>
      <c r="L363" s="41"/>
      <c r="M363" s="212" t="s">
        <v>1</v>
      </c>
      <c r="N363" s="213" t="s">
        <v>43</v>
      </c>
      <c r="O363" s="77"/>
      <c r="P363" s="214">
        <f>O363*H363</f>
        <v>0</v>
      </c>
      <c r="Q363" s="214">
        <v>0</v>
      </c>
      <c r="R363" s="214">
        <f>Q363*H363</f>
        <v>0</v>
      </c>
      <c r="S363" s="214">
        <v>0</v>
      </c>
      <c r="T363" s="215">
        <f>S363*H363</f>
        <v>0</v>
      </c>
      <c r="AR363" s="15" t="s">
        <v>136</v>
      </c>
      <c r="AT363" s="15" t="s">
        <v>131</v>
      </c>
      <c r="AU363" s="15" t="s">
        <v>80</v>
      </c>
      <c r="AY363" s="15" t="s">
        <v>129</v>
      </c>
      <c r="BE363" s="216">
        <f>IF(N363="základní",J363,0)</f>
        <v>0</v>
      </c>
      <c r="BF363" s="216">
        <f>IF(N363="snížená",J363,0)</f>
        <v>0</v>
      </c>
      <c r="BG363" s="216">
        <f>IF(N363="zákl. přenesená",J363,0)</f>
        <v>0</v>
      </c>
      <c r="BH363" s="216">
        <f>IF(N363="sníž. přenesená",J363,0)</f>
        <v>0</v>
      </c>
      <c r="BI363" s="216">
        <f>IF(N363="nulová",J363,0)</f>
        <v>0</v>
      </c>
      <c r="BJ363" s="15" t="s">
        <v>78</v>
      </c>
      <c r="BK363" s="216">
        <f>ROUND(I363*H363,2)</f>
        <v>0</v>
      </c>
      <c r="BL363" s="15" t="s">
        <v>136</v>
      </c>
      <c r="BM363" s="15" t="s">
        <v>386</v>
      </c>
    </row>
    <row r="364" s="11" customFormat="1">
      <c r="B364" s="220"/>
      <c r="C364" s="221"/>
      <c r="D364" s="217" t="s">
        <v>140</v>
      </c>
      <c r="E364" s="222" t="s">
        <v>1</v>
      </c>
      <c r="F364" s="223" t="s">
        <v>214</v>
      </c>
      <c r="G364" s="221"/>
      <c r="H364" s="222" t="s">
        <v>1</v>
      </c>
      <c r="I364" s="224"/>
      <c r="J364" s="221"/>
      <c r="K364" s="221"/>
      <c r="L364" s="225"/>
      <c r="M364" s="226"/>
      <c r="N364" s="227"/>
      <c r="O364" s="227"/>
      <c r="P364" s="227"/>
      <c r="Q364" s="227"/>
      <c r="R364" s="227"/>
      <c r="S364" s="227"/>
      <c r="T364" s="228"/>
      <c r="AT364" s="229" t="s">
        <v>140</v>
      </c>
      <c r="AU364" s="229" t="s">
        <v>80</v>
      </c>
      <c r="AV364" s="11" t="s">
        <v>78</v>
      </c>
      <c r="AW364" s="11" t="s">
        <v>33</v>
      </c>
      <c r="AX364" s="11" t="s">
        <v>72</v>
      </c>
      <c r="AY364" s="229" t="s">
        <v>129</v>
      </c>
    </row>
    <row r="365" s="12" customFormat="1">
      <c r="B365" s="230"/>
      <c r="C365" s="231"/>
      <c r="D365" s="217" t="s">
        <v>140</v>
      </c>
      <c r="E365" s="232" t="s">
        <v>1</v>
      </c>
      <c r="F365" s="233" t="s">
        <v>387</v>
      </c>
      <c r="G365" s="231"/>
      <c r="H365" s="234">
        <v>1.44</v>
      </c>
      <c r="I365" s="235"/>
      <c r="J365" s="231"/>
      <c r="K365" s="231"/>
      <c r="L365" s="236"/>
      <c r="M365" s="237"/>
      <c r="N365" s="238"/>
      <c r="O365" s="238"/>
      <c r="P365" s="238"/>
      <c r="Q365" s="238"/>
      <c r="R365" s="238"/>
      <c r="S365" s="238"/>
      <c r="T365" s="239"/>
      <c r="AT365" s="240" t="s">
        <v>140</v>
      </c>
      <c r="AU365" s="240" t="s">
        <v>80</v>
      </c>
      <c r="AV365" s="12" t="s">
        <v>80</v>
      </c>
      <c r="AW365" s="12" t="s">
        <v>33</v>
      </c>
      <c r="AX365" s="12" t="s">
        <v>72</v>
      </c>
      <c r="AY365" s="240" t="s">
        <v>129</v>
      </c>
    </row>
    <row r="366" s="12" customFormat="1">
      <c r="B366" s="230"/>
      <c r="C366" s="231"/>
      <c r="D366" s="217" t="s">
        <v>140</v>
      </c>
      <c r="E366" s="232" t="s">
        <v>1</v>
      </c>
      <c r="F366" s="233" t="s">
        <v>388</v>
      </c>
      <c r="G366" s="231"/>
      <c r="H366" s="234">
        <v>0.95999999999999996</v>
      </c>
      <c r="I366" s="235"/>
      <c r="J366" s="231"/>
      <c r="K366" s="231"/>
      <c r="L366" s="236"/>
      <c r="M366" s="237"/>
      <c r="N366" s="238"/>
      <c r="O366" s="238"/>
      <c r="P366" s="238"/>
      <c r="Q366" s="238"/>
      <c r="R366" s="238"/>
      <c r="S366" s="238"/>
      <c r="T366" s="239"/>
      <c r="AT366" s="240" t="s">
        <v>140</v>
      </c>
      <c r="AU366" s="240" t="s">
        <v>80</v>
      </c>
      <c r="AV366" s="12" t="s">
        <v>80</v>
      </c>
      <c r="AW366" s="12" t="s">
        <v>33</v>
      </c>
      <c r="AX366" s="12" t="s">
        <v>72</v>
      </c>
      <c r="AY366" s="240" t="s">
        <v>129</v>
      </c>
    </row>
    <row r="367" s="13" customFormat="1">
      <c r="B367" s="241"/>
      <c r="C367" s="242"/>
      <c r="D367" s="217" t="s">
        <v>140</v>
      </c>
      <c r="E367" s="243" t="s">
        <v>1</v>
      </c>
      <c r="F367" s="244" t="s">
        <v>156</v>
      </c>
      <c r="G367" s="242"/>
      <c r="H367" s="245">
        <v>2.3999999999999999</v>
      </c>
      <c r="I367" s="246"/>
      <c r="J367" s="242"/>
      <c r="K367" s="242"/>
      <c r="L367" s="247"/>
      <c r="M367" s="248"/>
      <c r="N367" s="249"/>
      <c r="O367" s="249"/>
      <c r="P367" s="249"/>
      <c r="Q367" s="249"/>
      <c r="R367" s="249"/>
      <c r="S367" s="249"/>
      <c r="T367" s="250"/>
      <c r="AT367" s="251" t="s">
        <v>140</v>
      </c>
      <c r="AU367" s="251" t="s">
        <v>80</v>
      </c>
      <c r="AV367" s="13" t="s">
        <v>136</v>
      </c>
      <c r="AW367" s="13" t="s">
        <v>33</v>
      </c>
      <c r="AX367" s="13" t="s">
        <v>78</v>
      </c>
      <c r="AY367" s="251" t="s">
        <v>129</v>
      </c>
    </row>
    <row r="368" s="1" customFormat="1" ht="16.5" customHeight="1">
      <c r="B368" s="36"/>
      <c r="C368" s="205" t="s">
        <v>389</v>
      </c>
      <c r="D368" s="205" t="s">
        <v>131</v>
      </c>
      <c r="E368" s="206" t="s">
        <v>390</v>
      </c>
      <c r="F368" s="207" t="s">
        <v>391</v>
      </c>
      <c r="G368" s="208" t="s">
        <v>134</v>
      </c>
      <c r="H368" s="209">
        <v>2.3999999999999999</v>
      </c>
      <c r="I368" s="210"/>
      <c r="J368" s="211">
        <f>ROUND(I368*H368,2)</f>
        <v>0</v>
      </c>
      <c r="K368" s="207" t="s">
        <v>159</v>
      </c>
      <c r="L368" s="41"/>
      <c r="M368" s="212" t="s">
        <v>1</v>
      </c>
      <c r="N368" s="213" t="s">
        <v>43</v>
      </c>
      <c r="O368" s="77"/>
      <c r="P368" s="214">
        <f>O368*H368</f>
        <v>0</v>
      </c>
      <c r="Q368" s="214">
        <v>0</v>
      </c>
      <c r="R368" s="214">
        <f>Q368*H368</f>
        <v>0</v>
      </c>
      <c r="S368" s="214">
        <v>0</v>
      </c>
      <c r="T368" s="215">
        <f>S368*H368</f>
        <v>0</v>
      </c>
      <c r="AR368" s="15" t="s">
        <v>136</v>
      </c>
      <c r="AT368" s="15" t="s">
        <v>131</v>
      </c>
      <c r="AU368" s="15" t="s">
        <v>80</v>
      </c>
      <c r="AY368" s="15" t="s">
        <v>129</v>
      </c>
      <c r="BE368" s="216">
        <f>IF(N368="základní",J368,0)</f>
        <v>0</v>
      </c>
      <c r="BF368" s="216">
        <f>IF(N368="snížená",J368,0)</f>
        <v>0</v>
      </c>
      <c r="BG368" s="216">
        <f>IF(N368="zákl. přenesená",J368,0)</f>
        <v>0</v>
      </c>
      <c r="BH368" s="216">
        <f>IF(N368="sníž. přenesená",J368,0)</f>
        <v>0</v>
      </c>
      <c r="BI368" s="216">
        <f>IF(N368="nulová",J368,0)</f>
        <v>0</v>
      </c>
      <c r="BJ368" s="15" t="s">
        <v>78</v>
      </c>
      <c r="BK368" s="216">
        <f>ROUND(I368*H368,2)</f>
        <v>0</v>
      </c>
      <c r="BL368" s="15" t="s">
        <v>136</v>
      </c>
      <c r="BM368" s="15" t="s">
        <v>392</v>
      </c>
    </row>
    <row r="369" s="11" customFormat="1">
      <c r="B369" s="220"/>
      <c r="C369" s="221"/>
      <c r="D369" s="217" t="s">
        <v>140</v>
      </c>
      <c r="E369" s="222" t="s">
        <v>1</v>
      </c>
      <c r="F369" s="223" t="s">
        <v>214</v>
      </c>
      <c r="G369" s="221"/>
      <c r="H369" s="222" t="s">
        <v>1</v>
      </c>
      <c r="I369" s="224"/>
      <c r="J369" s="221"/>
      <c r="K369" s="221"/>
      <c r="L369" s="225"/>
      <c r="M369" s="226"/>
      <c r="N369" s="227"/>
      <c r="O369" s="227"/>
      <c r="P369" s="227"/>
      <c r="Q369" s="227"/>
      <c r="R369" s="227"/>
      <c r="S369" s="227"/>
      <c r="T369" s="228"/>
      <c r="AT369" s="229" t="s">
        <v>140</v>
      </c>
      <c r="AU369" s="229" t="s">
        <v>80</v>
      </c>
      <c r="AV369" s="11" t="s">
        <v>78</v>
      </c>
      <c r="AW369" s="11" t="s">
        <v>33</v>
      </c>
      <c r="AX369" s="11" t="s">
        <v>72</v>
      </c>
      <c r="AY369" s="229" t="s">
        <v>129</v>
      </c>
    </row>
    <row r="370" s="12" customFormat="1">
      <c r="B370" s="230"/>
      <c r="C370" s="231"/>
      <c r="D370" s="217" t="s">
        <v>140</v>
      </c>
      <c r="E370" s="232" t="s">
        <v>1</v>
      </c>
      <c r="F370" s="233" t="s">
        <v>387</v>
      </c>
      <c r="G370" s="231"/>
      <c r="H370" s="234">
        <v>1.44</v>
      </c>
      <c r="I370" s="235"/>
      <c r="J370" s="231"/>
      <c r="K370" s="231"/>
      <c r="L370" s="236"/>
      <c r="M370" s="237"/>
      <c r="N370" s="238"/>
      <c r="O370" s="238"/>
      <c r="P370" s="238"/>
      <c r="Q370" s="238"/>
      <c r="R370" s="238"/>
      <c r="S370" s="238"/>
      <c r="T370" s="239"/>
      <c r="AT370" s="240" t="s">
        <v>140</v>
      </c>
      <c r="AU370" s="240" t="s">
        <v>80</v>
      </c>
      <c r="AV370" s="12" t="s">
        <v>80</v>
      </c>
      <c r="AW370" s="12" t="s">
        <v>33</v>
      </c>
      <c r="AX370" s="12" t="s">
        <v>72</v>
      </c>
      <c r="AY370" s="240" t="s">
        <v>129</v>
      </c>
    </row>
    <row r="371" s="12" customFormat="1">
      <c r="B371" s="230"/>
      <c r="C371" s="231"/>
      <c r="D371" s="217" t="s">
        <v>140</v>
      </c>
      <c r="E371" s="232" t="s">
        <v>1</v>
      </c>
      <c r="F371" s="233" t="s">
        <v>388</v>
      </c>
      <c r="G371" s="231"/>
      <c r="H371" s="234">
        <v>0.95999999999999996</v>
      </c>
      <c r="I371" s="235"/>
      <c r="J371" s="231"/>
      <c r="K371" s="231"/>
      <c r="L371" s="236"/>
      <c r="M371" s="237"/>
      <c r="N371" s="238"/>
      <c r="O371" s="238"/>
      <c r="P371" s="238"/>
      <c r="Q371" s="238"/>
      <c r="R371" s="238"/>
      <c r="S371" s="238"/>
      <c r="T371" s="239"/>
      <c r="AT371" s="240" t="s">
        <v>140</v>
      </c>
      <c r="AU371" s="240" t="s">
        <v>80</v>
      </c>
      <c r="AV371" s="12" t="s">
        <v>80</v>
      </c>
      <c r="AW371" s="12" t="s">
        <v>33</v>
      </c>
      <c r="AX371" s="12" t="s">
        <v>72</v>
      </c>
      <c r="AY371" s="240" t="s">
        <v>129</v>
      </c>
    </row>
    <row r="372" s="13" customFormat="1">
      <c r="B372" s="241"/>
      <c r="C372" s="242"/>
      <c r="D372" s="217" t="s">
        <v>140</v>
      </c>
      <c r="E372" s="243" t="s">
        <v>1</v>
      </c>
      <c r="F372" s="244" t="s">
        <v>156</v>
      </c>
      <c r="G372" s="242"/>
      <c r="H372" s="245">
        <v>2.3999999999999999</v>
      </c>
      <c r="I372" s="246"/>
      <c r="J372" s="242"/>
      <c r="K372" s="242"/>
      <c r="L372" s="247"/>
      <c r="M372" s="248"/>
      <c r="N372" s="249"/>
      <c r="O372" s="249"/>
      <c r="P372" s="249"/>
      <c r="Q372" s="249"/>
      <c r="R372" s="249"/>
      <c r="S372" s="249"/>
      <c r="T372" s="250"/>
      <c r="AT372" s="251" t="s">
        <v>140</v>
      </c>
      <c r="AU372" s="251" t="s">
        <v>80</v>
      </c>
      <c r="AV372" s="13" t="s">
        <v>136</v>
      </c>
      <c r="AW372" s="13" t="s">
        <v>33</v>
      </c>
      <c r="AX372" s="13" t="s">
        <v>78</v>
      </c>
      <c r="AY372" s="251" t="s">
        <v>129</v>
      </c>
    </row>
    <row r="373" s="1" customFormat="1" ht="16.5" customHeight="1">
      <c r="B373" s="36"/>
      <c r="C373" s="252" t="s">
        <v>393</v>
      </c>
      <c r="D373" s="252" t="s">
        <v>362</v>
      </c>
      <c r="E373" s="253" t="s">
        <v>394</v>
      </c>
      <c r="F373" s="254" t="s">
        <v>395</v>
      </c>
      <c r="G373" s="255" t="s">
        <v>396</v>
      </c>
      <c r="H373" s="256">
        <v>0.23999999999999999</v>
      </c>
      <c r="I373" s="257"/>
      <c r="J373" s="258">
        <f>ROUND(I373*H373,2)</f>
        <v>0</v>
      </c>
      <c r="K373" s="254" t="s">
        <v>159</v>
      </c>
      <c r="L373" s="259"/>
      <c r="M373" s="260" t="s">
        <v>1</v>
      </c>
      <c r="N373" s="261" t="s">
        <v>43</v>
      </c>
      <c r="O373" s="77"/>
      <c r="P373" s="214">
        <f>O373*H373</f>
        <v>0</v>
      </c>
      <c r="Q373" s="214">
        <v>0.001</v>
      </c>
      <c r="R373" s="214">
        <f>Q373*H373</f>
        <v>0.00024000000000000001</v>
      </c>
      <c r="S373" s="214">
        <v>0</v>
      </c>
      <c r="T373" s="215">
        <f>S373*H373</f>
        <v>0</v>
      </c>
      <c r="AR373" s="15" t="s">
        <v>191</v>
      </c>
      <c r="AT373" s="15" t="s">
        <v>362</v>
      </c>
      <c r="AU373" s="15" t="s">
        <v>80</v>
      </c>
      <c r="AY373" s="15" t="s">
        <v>129</v>
      </c>
      <c r="BE373" s="216">
        <f>IF(N373="základní",J373,0)</f>
        <v>0</v>
      </c>
      <c r="BF373" s="216">
        <f>IF(N373="snížená",J373,0)</f>
        <v>0</v>
      </c>
      <c r="BG373" s="216">
        <f>IF(N373="zákl. přenesená",J373,0)</f>
        <v>0</v>
      </c>
      <c r="BH373" s="216">
        <f>IF(N373="sníž. přenesená",J373,0)</f>
        <v>0</v>
      </c>
      <c r="BI373" s="216">
        <f>IF(N373="nulová",J373,0)</f>
        <v>0</v>
      </c>
      <c r="BJ373" s="15" t="s">
        <v>78</v>
      </c>
      <c r="BK373" s="216">
        <f>ROUND(I373*H373,2)</f>
        <v>0</v>
      </c>
      <c r="BL373" s="15" t="s">
        <v>136</v>
      </c>
      <c r="BM373" s="15" t="s">
        <v>397</v>
      </c>
    </row>
    <row r="374" s="12" customFormat="1">
      <c r="B374" s="230"/>
      <c r="C374" s="231"/>
      <c r="D374" s="217" t="s">
        <v>140</v>
      </c>
      <c r="E374" s="232" t="s">
        <v>1</v>
      </c>
      <c r="F374" s="233" t="s">
        <v>398</v>
      </c>
      <c r="G374" s="231"/>
      <c r="H374" s="234">
        <v>0.23999999999999999</v>
      </c>
      <c r="I374" s="235"/>
      <c r="J374" s="231"/>
      <c r="K374" s="231"/>
      <c r="L374" s="236"/>
      <c r="M374" s="237"/>
      <c r="N374" s="238"/>
      <c r="O374" s="238"/>
      <c r="P374" s="238"/>
      <c r="Q374" s="238"/>
      <c r="R374" s="238"/>
      <c r="S374" s="238"/>
      <c r="T374" s="239"/>
      <c r="AT374" s="240" t="s">
        <v>140</v>
      </c>
      <c r="AU374" s="240" t="s">
        <v>80</v>
      </c>
      <c r="AV374" s="12" t="s">
        <v>80</v>
      </c>
      <c r="AW374" s="12" t="s">
        <v>33</v>
      </c>
      <c r="AX374" s="12" t="s">
        <v>78</v>
      </c>
      <c r="AY374" s="240" t="s">
        <v>129</v>
      </c>
    </row>
    <row r="375" s="10" customFormat="1" ht="22.8" customHeight="1">
      <c r="B375" s="189"/>
      <c r="C375" s="190"/>
      <c r="D375" s="191" t="s">
        <v>71</v>
      </c>
      <c r="E375" s="203" t="s">
        <v>80</v>
      </c>
      <c r="F375" s="203" t="s">
        <v>399</v>
      </c>
      <c r="G375" s="190"/>
      <c r="H375" s="190"/>
      <c r="I375" s="193"/>
      <c r="J375" s="204">
        <f>BK375</f>
        <v>0</v>
      </c>
      <c r="K375" s="190"/>
      <c r="L375" s="195"/>
      <c r="M375" s="196"/>
      <c r="N375" s="197"/>
      <c r="O375" s="197"/>
      <c r="P375" s="198">
        <f>SUM(P376:P389)</f>
        <v>0</v>
      </c>
      <c r="Q375" s="197"/>
      <c r="R375" s="198">
        <f>SUM(R376:R389)</f>
        <v>4.5540570000000002</v>
      </c>
      <c r="S375" s="197"/>
      <c r="T375" s="199">
        <f>SUM(T376:T389)</f>
        <v>0</v>
      </c>
      <c r="AR375" s="200" t="s">
        <v>78</v>
      </c>
      <c r="AT375" s="201" t="s">
        <v>71</v>
      </c>
      <c r="AU375" s="201" t="s">
        <v>78</v>
      </c>
      <c r="AY375" s="200" t="s">
        <v>129</v>
      </c>
      <c r="BK375" s="202">
        <f>SUM(BK376:BK389)</f>
        <v>0</v>
      </c>
    </row>
    <row r="376" s="1" customFormat="1" ht="16.5" customHeight="1">
      <c r="B376" s="36"/>
      <c r="C376" s="205" t="s">
        <v>400</v>
      </c>
      <c r="D376" s="205" t="s">
        <v>131</v>
      </c>
      <c r="E376" s="206" t="s">
        <v>401</v>
      </c>
      <c r="F376" s="207" t="s">
        <v>402</v>
      </c>
      <c r="G376" s="208" t="s">
        <v>403</v>
      </c>
      <c r="H376" s="209">
        <v>1</v>
      </c>
      <c r="I376" s="210"/>
      <c r="J376" s="211">
        <f>ROUND(I376*H376,2)</f>
        <v>0</v>
      </c>
      <c r="K376" s="207" t="s">
        <v>1</v>
      </c>
      <c r="L376" s="41"/>
      <c r="M376" s="212" t="s">
        <v>1</v>
      </c>
      <c r="N376" s="213" t="s">
        <v>43</v>
      </c>
      <c r="O376" s="77"/>
      <c r="P376" s="214">
        <f>O376*H376</f>
        <v>0</v>
      </c>
      <c r="Q376" s="214">
        <v>0</v>
      </c>
      <c r="R376" s="214">
        <f>Q376*H376</f>
        <v>0</v>
      </c>
      <c r="S376" s="214">
        <v>0</v>
      </c>
      <c r="T376" s="215">
        <f>S376*H376</f>
        <v>0</v>
      </c>
      <c r="AR376" s="15" t="s">
        <v>136</v>
      </c>
      <c r="AT376" s="15" t="s">
        <v>131</v>
      </c>
      <c r="AU376" s="15" t="s">
        <v>80</v>
      </c>
      <c r="AY376" s="15" t="s">
        <v>129</v>
      </c>
      <c r="BE376" s="216">
        <f>IF(N376="základní",J376,0)</f>
        <v>0</v>
      </c>
      <c r="BF376" s="216">
        <f>IF(N376="snížená",J376,0)</f>
        <v>0</v>
      </c>
      <c r="BG376" s="216">
        <f>IF(N376="zákl. přenesená",J376,0)</f>
        <v>0</v>
      </c>
      <c r="BH376" s="216">
        <f>IF(N376="sníž. přenesená",J376,0)</f>
        <v>0</v>
      </c>
      <c r="BI376" s="216">
        <f>IF(N376="nulová",J376,0)</f>
        <v>0</v>
      </c>
      <c r="BJ376" s="15" t="s">
        <v>78</v>
      </c>
      <c r="BK376" s="216">
        <f>ROUND(I376*H376,2)</f>
        <v>0</v>
      </c>
      <c r="BL376" s="15" t="s">
        <v>136</v>
      </c>
      <c r="BM376" s="15" t="s">
        <v>404</v>
      </c>
    </row>
    <row r="377" s="1" customFormat="1">
      <c r="B377" s="36"/>
      <c r="C377" s="37"/>
      <c r="D377" s="217" t="s">
        <v>138</v>
      </c>
      <c r="E377" s="37"/>
      <c r="F377" s="218" t="s">
        <v>405</v>
      </c>
      <c r="G377" s="37"/>
      <c r="H377" s="37"/>
      <c r="I377" s="130"/>
      <c r="J377" s="37"/>
      <c r="K377" s="37"/>
      <c r="L377" s="41"/>
      <c r="M377" s="219"/>
      <c r="N377" s="77"/>
      <c r="O377" s="77"/>
      <c r="P377" s="77"/>
      <c r="Q377" s="77"/>
      <c r="R377" s="77"/>
      <c r="S377" s="77"/>
      <c r="T377" s="78"/>
      <c r="AT377" s="15" t="s">
        <v>138</v>
      </c>
      <c r="AU377" s="15" t="s">
        <v>80</v>
      </c>
    </row>
    <row r="378" s="12" customFormat="1">
      <c r="B378" s="230"/>
      <c r="C378" s="231"/>
      <c r="D378" s="217" t="s">
        <v>140</v>
      </c>
      <c r="E378" s="232" t="s">
        <v>1</v>
      </c>
      <c r="F378" s="233" t="s">
        <v>78</v>
      </c>
      <c r="G378" s="231"/>
      <c r="H378" s="234">
        <v>1</v>
      </c>
      <c r="I378" s="235"/>
      <c r="J378" s="231"/>
      <c r="K378" s="231"/>
      <c r="L378" s="236"/>
      <c r="M378" s="237"/>
      <c r="N378" s="238"/>
      <c r="O378" s="238"/>
      <c r="P378" s="238"/>
      <c r="Q378" s="238"/>
      <c r="R378" s="238"/>
      <c r="S378" s="238"/>
      <c r="T378" s="239"/>
      <c r="AT378" s="240" t="s">
        <v>140</v>
      </c>
      <c r="AU378" s="240" t="s">
        <v>80</v>
      </c>
      <c r="AV378" s="12" t="s">
        <v>80</v>
      </c>
      <c r="AW378" s="12" t="s">
        <v>33</v>
      </c>
      <c r="AX378" s="12" t="s">
        <v>78</v>
      </c>
      <c r="AY378" s="240" t="s">
        <v>129</v>
      </c>
    </row>
    <row r="379" s="1" customFormat="1" ht="16.5" customHeight="1">
      <c r="B379" s="36"/>
      <c r="C379" s="205" t="s">
        <v>406</v>
      </c>
      <c r="D379" s="205" t="s">
        <v>131</v>
      </c>
      <c r="E379" s="206" t="s">
        <v>407</v>
      </c>
      <c r="F379" s="207" t="s">
        <v>408</v>
      </c>
      <c r="G379" s="208" t="s">
        <v>403</v>
      </c>
      <c r="H379" s="209">
        <v>1</v>
      </c>
      <c r="I379" s="210"/>
      <c r="J379" s="211">
        <f>ROUND(I379*H379,2)</f>
        <v>0</v>
      </c>
      <c r="K379" s="207" t="s">
        <v>1</v>
      </c>
      <c r="L379" s="41"/>
      <c r="M379" s="212" t="s">
        <v>1</v>
      </c>
      <c r="N379" s="213" t="s">
        <v>43</v>
      </c>
      <c r="O379" s="77"/>
      <c r="P379" s="214">
        <f>O379*H379</f>
        <v>0</v>
      </c>
      <c r="Q379" s="214">
        <v>0</v>
      </c>
      <c r="R379" s="214">
        <f>Q379*H379</f>
        <v>0</v>
      </c>
      <c r="S379" s="214">
        <v>0</v>
      </c>
      <c r="T379" s="215">
        <f>S379*H379</f>
        <v>0</v>
      </c>
      <c r="AR379" s="15" t="s">
        <v>136</v>
      </c>
      <c r="AT379" s="15" t="s">
        <v>131</v>
      </c>
      <c r="AU379" s="15" t="s">
        <v>80</v>
      </c>
      <c r="AY379" s="15" t="s">
        <v>129</v>
      </c>
      <c r="BE379" s="216">
        <f>IF(N379="základní",J379,0)</f>
        <v>0</v>
      </c>
      <c r="BF379" s="216">
        <f>IF(N379="snížená",J379,0)</f>
        <v>0</v>
      </c>
      <c r="BG379" s="216">
        <f>IF(N379="zákl. přenesená",J379,0)</f>
        <v>0</v>
      </c>
      <c r="BH379" s="216">
        <f>IF(N379="sníž. přenesená",J379,0)</f>
        <v>0</v>
      </c>
      <c r="BI379" s="216">
        <f>IF(N379="nulová",J379,0)</f>
        <v>0</v>
      </c>
      <c r="BJ379" s="15" t="s">
        <v>78</v>
      </c>
      <c r="BK379" s="216">
        <f>ROUND(I379*H379,2)</f>
        <v>0</v>
      </c>
      <c r="BL379" s="15" t="s">
        <v>136</v>
      </c>
      <c r="BM379" s="15" t="s">
        <v>409</v>
      </c>
    </row>
    <row r="380" s="1" customFormat="1">
      <c r="B380" s="36"/>
      <c r="C380" s="37"/>
      <c r="D380" s="217" t="s">
        <v>138</v>
      </c>
      <c r="E380" s="37"/>
      <c r="F380" s="218" t="s">
        <v>405</v>
      </c>
      <c r="G380" s="37"/>
      <c r="H380" s="37"/>
      <c r="I380" s="130"/>
      <c r="J380" s="37"/>
      <c r="K380" s="37"/>
      <c r="L380" s="41"/>
      <c r="M380" s="219"/>
      <c r="N380" s="77"/>
      <c r="O380" s="77"/>
      <c r="P380" s="77"/>
      <c r="Q380" s="77"/>
      <c r="R380" s="77"/>
      <c r="S380" s="77"/>
      <c r="T380" s="78"/>
      <c r="AT380" s="15" t="s">
        <v>138</v>
      </c>
      <c r="AU380" s="15" t="s">
        <v>80</v>
      </c>
    </row>
    <row r="381" s="1" customFormat="1" ht="16.5" customHeight="1">
      <c r="B381" s="36"/>
      <c r="C381" s="205" t="s">
        <v>410</v>
      </c>
      <c r="D381" s="205" t="s">
        <v>131</v>
      </c>
      <c r="E381" s="206" t="s">
        <v>411</v>
      </c>
      <c r="F381" s="207" t="s">
        <v>412</v>
      </c>
      <c r="G381" s="208" t="s">
        <v>403</v>
      </c>
      <c r="H381" s="209">
        <v>2</v>
      </c>
      <c r="I381" s="210"/>
      <c r="J381" s="211">
        <f>ROUND(I381*H381,2)</f>
        <v>0</v>
      </c>
      <c r="K381" s="207" t="s">
        <v>1</v>
      </c>
      <c r="L381" s="41"/>
      <c r="M381" s="212" t="s">
        <v>1</v>
      </c>
      <c r="N381" s="213" t="s">
        <v>43</v>
      </c>
      <c r="O381" s="77"/>
      <c r="P381" s="214">
        <f>O381*H381</f>
        <v>0</v>
      </c>
      <c r="Q381" s="214">
        <v>0</v>
      </c>
      <c r="R381" s="214">
        <f>Q381*H381</f>
        <v>0</v>
      </c>
      <c r="S381" s="214">
        <v>0</v>
      </c>
      <c r="T381" s="215">
        <f>S381*H381</f>
        <v>0</v>
      </c>
      <c r="AR381" s="15" t="s">
        <v>136</v>
      </c>
      <c r="AT381" s="15" t="s">
        <v>131</v>
      </c>
      <c r="AU381" s="15" t="s">
        <v>80</v>
      </c>
      <c r="AY381" s="15" t="s">
        <v>129</v>
      </c>
      <c r="BE381" s="216">
        <f>IF(N381="základní",J381,0)</f>
        <v>0</v>
      </c>
      <c r="BF381" s="216">
        <f>IF(N381="snížená",J381,0)</f>
        <v>0</v>
      </c>
      <c r="BG381" s="216">
        <f>IF(N381="zákl. přenesená",J381,0)</f>
        <v>0</v>
      </c>
      <c r="BH381" s="216">
        <f>IF(N381="sníž. přenesená",J381,0)</f>
        <v>0</v>
      </c>
      <c r="BI381" s="216">
        <f>IF(N381="nulová",J381,0)</f>
        <v>0</v>
      </c>
      <c r="BJ381" s="15" t="s">
        <v>78</v>
      </c>
      <c r="BK381" s="216">
        <f>ROUND(I381*H381,2)</f>
        <v>0</v>
      </c>
      <c r="BL381" s="15" t="s">
        <v>136</v>
      </c>
      <c r="BM381" s="15" t="s">
        <v>413</v>
      </c>
    </row>
    <row r="382" s="1" customFormat="1">
      <c r="B382" s="36"/>
      <c r="C382" s="37"/>
      <c r="D382" s="217" t="s">
        <v>138</v>
      </c>
      <c r="E382" s="37"/>
      <c r="F382" s="218" t="s">
        <v>414</v>
      </c>
      <c r="G382" s="37"/>
      <c r="H382" s="37"/>
      <c r="I382" s="130"/>
      <c r="J382" s="37"/>
      <c r="K382" s="37"/>
      <c r="L382" s="41"/>
      <c r="M382" s="219"/>
      <c r="N382" s="77"/>
      <c r="O382" s="77"/>
      <c r="P382" s="77"/>
      <c r="Q382" s="77"/>
      <c r="R382" s="77"/>
      <c r="S382" s="77"/>
      <c r="T382" s="78"/>
      <c r="AT382" s="15" t="s">
        <v>138</v>
      </c>
      <c r="AU382" s="15" t="s">
        <v>80</v>
      </c>
    </row>
    <row r="383" s="12" customFormat="1">
      <c r="B383" s="230"/>
      <c r="C383" s="231"/>
      <c r="D383" s="217" t="s">
        <v>140</v>
      </c>
      <c r="E383" s="232" t="s">
        <v>1</v>
      </c>
      <c r="F383" s="233" t="s">
        <v>80</v>
      </c>
      <c r="G383" s="231"/>
      <c r="H383" s="234">
        <v>2</v>
      </c>
      <c r="I383" s="235"/>
      <c r="J383" s="231"/>
      <c r="K383" s="231"/>
      <c r="L383" s="236"/>
      <c r="M383" s="237"/>
      <c r="N383" s="238"/>
      <c r="O383" s="238"/>
      <c r="P383" s="238"/>
      <c r="Q383" s="238"/>
      <c r="R383" s="238"/>
      <c r="S383" s="238"/>
      <c r="T383" s="239"/>
      <c r="AT383" s="240" t="s">
        <v>140</v>
      </c>
      <c r="AU383" s="240" t="s">
        <v>80</v>
      </c>
      <c r="AV383" s="12" t="s">
        <v>80</v>
      </c>
      <c r="AW383" s="12" t="s">
        <v>33</v>
      </c>
      <c r="AX383" s="12" t="s">
        <v>78</v>
      </c>
      <c r="AY383" s="240" t="s">
        <v>129</v>
      </c>
    </row>
    <row r="384" s="1" customFormat="1" ht="16.5" customHeight="1">
      <c r="B384" s="36"/>
      <c r="C384" s="205" t="s">
        <v>415</v>
      </c>
      <c r="D384" s="205" t="s">
        <v>131</v>
      </c>
      <c r="E384" s="206" t="s">
        <v>416</v>
      </c>
      <c r="F384" s="207" t="s">
        <v>417</v>
      </c>
      <c r="G384" s="208" t="s">
        <v>403</v>
      </c>
      <c r="H384" s="209">
        <v>2</v>
      </c>
      <c r="I384" s="210"/>
      <c r="J384" s="211">
        <f>ROUND(I384*H384,2)</f>
        <v>0</v>
      </c>
      <c r="K384" s="207" t="s">
        <v>1</v>
      </c>
      <c r="L384" s="41"/>
      <c r="M384" s="212" t="s">
        <v>1</v>
      </c>
      <c r="N384" s="213" t="s">
        <v>43</v>
      </c>
      <c r="O384" s="77"/>
      <c r="P384" s="214">
        <f>O384*H384</f>
        <v>0</v>
      </c>
      <c r="Q384" s="214">
        <v>0</v>
      </c>
      <c r="R384" s="214">
        <f>Q384*H384</f>
        <v>0</v>
      </c>
      <c r="S384" s="214">
        <v>0</v>
      </c>
      <c r="T384" s="215">
        <f>S384*H384</f>
        <v>0</v>
      </c>
      <c r="AR384" s="15" t="s">
        <v>136</v>
      </c>
      <c r="AT384" s="15" t="s">
        <v>131</v>
      </c>
      <c r="AU384" s="15" t="s">
        <v>80</v>
      </c>
      <c r="AY384" s="15" t="s">
        <v>129</v>
      </c>
      <c r="BE384" s="216">
        <f>IF(N384="základní",J384,0)</f>
        <v>0</v>
      </c>
      <c r="BF384" s="216">
        <f>IF(N384="snížená",J384,0)</f>
        <v>0</v>
      </c>
      <c r="BG384" s="216">
        <f>IF(N384="zákl. přenesená",J384,0)</f>
        <v>0</v>
      </c>
      <c r="BH384" s="216">
        <f>IF(N384="sníž. přenesená",J384,0)</f>
        <v>0</v>
      </c>
      <c r="BI384" s="216">
        <f>IF(N384="nulová",J384,0)</f>
        <v>0</v>
      </c>
      <c r="BJ384" s="15" t="s">
        <v>78</v>
      </c>
      <c r="BK384" s="216">
        <f>ROUND(I384*H384,2)</f>
        <v>0</v>
      </c>
      <c r="BL384" s="15" t="s">
        <v>136</v>
      </c>
      <c r="BM384" s="15" t="s">
        <v>418</v>
      </c>
    </row>
    <row r="385" s="1" customFormat="1">
      <c r="B385" s="36"/>
      <c r="C385" s="37"/>
      <c r="D385" s="217" t="s">
        <v>138</v>
      </c>
      <c r="E385" s="37"/>
      <c r="F385" s="218" t="s">
        <v>419</v>
      </c>
      <c r="G385" s="37"/>
      <c r="H385" s="37"/>
      <c r="I385" s="130"/>
      <c r="J385" s="37"/>
      <c r="K385" s="37"/>
      <c r="L385" s="41"/>
      <c r="M385" s="219"/>
      <c r="N385" s="77"/>
      <c r="O385" s="77"/>
      <c r="P385" s="77"/>
      <c r="Q385" s="77"/>
      <c r="R385" s="77"/>
      <c r="S385" s="77"/>
      <c r="T385" s="78"/>
      <c r="AT385" s="15" t="s">
        <v>138</v>
      </c>
      <c r="AU385" s="15" t="s">
        <v>80</v>
      </c>
    </row>
    <row r="386" s="12" customFormat="1">
      <c r="B386" s="230"/>
      <c r="C386" s="231"/>
      <c r="D386" s="217" t="s">
        <v>140</v>
      </c>
      <c r="E386" s="232" t="s">
        <v>1</v>
      </c>
      <c r="F386" s="233" t="s">
        <v>80</v>
      </c>
      <c r="G386" s="231"/>
      <c r="H386" s="234">
        <v>2</v>
      </c>
      <c r="I386" s="235"/>
      <c r="J386" s="231"/>
      <c r="K386" s="231"/>
      <c r="L386" s="236"/>
      <c r="M386" s="237"/>
      <c r="N386" s="238"/>
      <c r="O386" s="238"/>
      <c r="P386" s="238"/>
      <c r="Q386" s="238"/>
      <c r="R386" s="238"/>
      <c r="S386" s="238"/>
      <c r="T386" s="239"/>
      <c r="AT386" s="240" t="s">
        <v>140</v>
      </c>
      <c r="AU386" s="240" t="s">
        <v>80</v>
      </c>
      <c r="AV386" s="12" t="s">
        <v>80</v>
      </c>
      <c r="AW386" s="12" t="s">
        <v>33</v>
      </c>
      <c r="AX386" s="12" t="s">
        <v>78</v>
      </c>
      <c r="AY386" s="240" t="s">
        <v>129</v>
      </c>
    </row>
    <row r="387" s="1" customFormat="1" ht="16.5" customHeight="1">
      <c r="B387" s="36"/>
      <c r="C387" s="205" t="s">
        <v>420</v>
      </c>
      <c r="D387" s="205" t="s">
        <v>131</v>
      </c>
      <c r="E387" s="206" t="s">
        <v>421</v>
      </c>
      <c r="F387" s="207" t="s">
        <v>422</v>
      </c>
      <c r="G387" s="208" t="s">
        <v>194</v>
      </c>
      <c r="H387" s="209">
        <v>20.100000000000001</v>
      </c>
      <c r="I387" s="210"/>
      <c r="J387" s="211">
        <f>ROUND(I387*H387,2)</f>
        <v>0</v>
      </c>
      <c r="K387" s="207" t="s">
        <v>159</v>
      </c>
      <c r="L387" s="41"/>
      <c r="M387" s="212" t="s">
        <v>1</v>
      </c>
      <c r="N387" s="213" t="s">
        <v>43</v>
      </c>
      <c r="O387" s="77"/>
      <c r="P387" s="214">
        <f>O387*H387</f>
        <v>0</v>
      </c>
      <c r="Q387" s="214">
        <v>0.22656999999999999</v>
      </c>
      <c r="R387" s="214">
        <f>Q387*H387</f>
        <v>4.5540570000000002</v>
      </c>
      <c r="S387" s="214">
        <v>0</v>
      </c>
      <c r="T387" s="215">
        <f>S387*H387</f>
        <v>0</v>
      </c>
      <c r="AR387" s="15" t="s">
        <v>136</v>
      </c>
      <c r="AT387" s="15" t="s">
        <v>131</v>
      </c>
      <c r="AU387" s="15" t="s">
        <v>80</v>
      </c>
      <c r="AY387" s="15" t="s">
        <v>129</v>
      </c>
      <c r="BE387" s="216">
        <f>IF(N387="základní",J387,0)</f>
        <v>0</v>
      </c>
      <c r="BF387" s="216">
        <f>IF(N387="snížená",J387,0)</f>
        <v>0</v>
      </c>
      <c r="BG387" s="216">
        <f>IF(N387="zákl. přenesená",J387,0)</f>
        <v>0</v>
      </c>
      <c r="BH387" s="216">
        <f>IF(N387="sníž. přenesená",J387,0)</f>
        <v>0</v>
      </c>
      <c r="BI387" s="216">
        <f>IF(N387="nulová",J387,0)</f>
        <v>0</v>
      </c>
      <c r="BJ387" s="15" t="s">
        <v>78</v>
      </c>
      <c r="BK387" s="216">
        <f>ROUND(I387*H387,2)</f>
        <v>0</v>
      </c>
      <c r="BL387" s="15" t="s">
        <v>136</v>
      </c>
      <c r="BM387" s="15" t="s">
        <v>423</v>
      </c>
    </row>
    <row r="388" s="11" customFormat="1">
      <c r="B388" s="220"/>
      <c r="C388" s="221"/>
      <c r="D388" s="217" t="s">
        <v>140</v>
      </c>
      <c r="E388" s="222" t="s">
        <v>1</v>
      </c>
      <c r="F388" s="223" t="s">
        <v>141</v>
      </c>
      <c r="G388" s="221"/>
      <c r="H388" s="222" t="s">
        <v>1</v>
      </c>
      <c r="I388" s="224"/>
      <c r="J388" s="221"/>
      <c r="K388" s="221"/>
      <c r="L388" s="225"/>
      <c r="M388" s="226"/>
      <c r="N388" s="227"/>
      <c r="O388" s="227"/>
      <c r="P388" s="227"/>
      <c r="Q388" s="227"/>
      <c r="R388" s="227"/>
      <c r="S388" s="227"/>
      <c r="T388" s="228"/>
      <c r="AT388" s="229" t="s">
        <v>140</v>
      </c>
      <c r="AU388" s="229" t="s">
        <v>80</v>
      </c>
      <c r="AV388" s="11" t="s">
        <v>78</v>
      </c>
      <c r="AW388" s="11" t="s">
        <v>33</v>
      </c>
      <c r="AX388" s="11" t="s">
        <v>72</v>
      </c>
      <c r="AY388" s="229" t="s">
        <v>129</v>
      </c>
    </row>
    <row r="389" s="12" customFormat="1">
      <c r="B389" s="230"/>
      <c r="C389" s="231"/>
      <c r="D389" s="217" t="s">
        <v>140</v>
      </c>
      <c r="E389" s="232" t="s">
        <v>1</v>
      </c>
      <c r="F389" s="233" t="s">
        <v>424</v>
      </c>
      <c r="G389" s="231"/>
      <c r="H389" s="234">
        <v>20.100000000000001</v>
      </c>
      <c r="I389" s="235"/>
      <c r="J389" s="231"/>
      <c r="K389" s="231"/>
      <c r="L389" s="236"/>
      <c r="M389" s="237"/>
      <c r="N389" s="238"/>
      <c r="O389" s="238"/>
      <c r="P389" s="238"/>
      <c r="Q389" s="238"/>
      <c r="R389" s="238"/>
      <c r="S389" s="238"/>
      <c r="T389" s="239"/>
      <c r="AT389" s="240" t="s">
        <v>140</v>
      </c>
      <c r="AU389" s="240" t="s">
        <v>80</v>
      </c>
      <c r="AV389" s="12" t="s">
        <v>80</v>
      </c>
      <c r="AW389" s="12" t="s">
        <v>33</v>
      </c>
      <c r="AX389" s="12" t="s">
        <v>78</v>
      </c>
      <c r="AY389" s="240" t="s">
        <v>129</v>
      </c>
    </row>
    <row r="390" s="10" customFormat="1" ht="22.8" customHeight="1">
      <c r="B390" s="189"/>
      <c r="C390" s="190"/>
      <c r="D390" s="191" t="s">
        <v>71</v>
      </c>
      <c r="E390" s="203" t="s">
        <v>161</v>
      </c>
      <c r="F390" s="203" t="s">
        <v>425</v>
      </c>
      <c r="G390" s="190"/>
      <c r="H390" s="190"/>
      <c r="I390" s="193"/>
      <c r="J390" s="204">
        <f>BK390</f>
        <v>0</v>
      </c>
      <c r="K390" s="190"/>
      <c r="L390" s="195"/>
      <c r="M390" s="196"/>
      <c r="N390" s="197"/>
      <c r="O390" s="197"/>
      <c r="P390" s="198">
        <f>SUM(P391:P470)</f>
        <v>0</v>
      </c>
      <c r="Q390" s="197"/>
      <c r="R390" s="198">
        <f>SUM(R391:R470)</f>
        <v>48.166539559999997</v>
      </c>
      <c r="S390" s="197"/>
      <c r="T390" s="199">
        <f>SUM(T391:T470)</f>
        <v>0</v>
      </c>
      <c r="AR390" s="200" t="s">
        <v>78</v>
      </c>
      <c r="AT390" s="201" t="s">
        <v>71</v>
      </c>
      <c r="AU390" s="201" t="s">
        <v>78</v>
      </c>
      <c r="AY390" s="200" t="s">
        <v>129</v>
      </c>
      <c r="BK390" s="202">
        <f>SUM(BK391:BK470)</f>
        <v>0</v>
      </c>
    </row>
    <row r="391" s="1" customFormat="1" ht="16.5" customHeight="1">
      <c r="B391" s="36"/>
      <c r="C391" s="205" t="s">
        <v>426</v>
      </c>
      <c r="D391" s="205" t="s">
        <v>131</v>
      </c>
      <c r="E391" s="206" t="s">
        <v>427</v>
      </c>
      <c r="F391" s="207" t="s">
        <v>428</v>
      </c>
      <c r="G391" s="208" t="s">
        <v>202</v>
      </c>
      <c r="H391" s="209">
        <v>2.6099999999999999</v>
      </c>
      <c r="I391" s="210"/>
      <c r="J391" s="211">
        <f>ROUND(I391*H391,2)</f>
        <v>0</v>
      </c>
      <c r="K391" s="207" t="s">
        <v>159</v>
      </c>
      <c r="L391" s="41"/>
      <c r="M391" s="212" t="s">
        <v>1</v>
      </c>
      <c r="N391" s="213" t="s">
        <v>43</v>
      </c>
      <c r="O391" s="77"/>
      <c r="P391" s="214">
        <f>O391*H391</f>
        <v>0</v>
      </c>
      <c r="Q391" s="214">
        <v>0</v>
      </c>
      <c r="R391" s="214">
        <f>Q391*H391</f>
        <v>0</v>
      </c>
      <c r="S391" s="214">
        <v>0</v>
      </c>
      <c r="T391" s="215">
        <f>S391*H391</f>
        <v>0</v>
      </c>
      <c r="AR391" s="15" t="s">
        <v>136</v>
      </c>
      <c r="AT391" s="15" t="s">
        <v>131</v>
      </c>
      <c r="AU391" s="15" t="s">
        <v>80</v>
      </c>
      <c r="AY391" s="15" t="s">
        <v>129</v>
      </c>
      <c r="BE391" s="216">
        <f>IF(N391="základní",J391,0)</f>
        <v>0</v>
      </c>
      <c r="BF391" s="216">
        <f>IF(N391="snížená",J391,0)</f>
        <v>0</v>
      </c>
      <c r="BG391" s="216">
        <f>IF(N391="zákl. přenesená",J391,0)</f>
        <v>0</v>
      </c>
      <c r="BH391" s="216">
        <f>IF(N391="sníž. přenesená",J391,0)</f>
        <v>0</v>
      </c>
      <c r="BI391" s="216">
        <f>IF(N391="nulová",J391,0)</f>
        <v>0</v>
      </c>
      <c r="BJ391" s="15" t="s">
        <v>78</v>
      </c>
      <c r="BK391" s="216">
        <f>ROUND(I391*H391,2)</f>
        <v>0</v>
      </c>
      <c r="BL391" s="15" t="s">
        <v>136</v>
      </c>
      <c r="BM391" s="15" t="s">
        <v>429</v>
      </c>
    </row>
    <row r="392" s="1" customFormat="1">
      <c r="B392" s="36"/>
      <c r="C392" s="37"/>
      <c r="D392" s="217" t="s">
        <v>138</v>
      </c>
      <c r="E392" s="37"/>
      <c r="F392" s="218" t="s">
        <v>430</v>
      </c>
      <c r="G392" s="37"/>
      <c r="H392" s="37"/>
      <c r="I392" s="130"/>
      <c r="J392" s="37"/>
      <c r="K392" s="37"/>
      <c r="L392" s="41"/>
      <c r="M392" s="219"/>
      <c r="N392" s="77"/>
      <c r="O392" s="77"/>
      <c r="P392" s="77"/>
      <c r="Q392" s="77"/>
      <c r="R392" s="77"/>
      <c r="S392" s="77"/>
      <c r="T392" s="78"/>
      <c r="AT392" s="15" t="s">
        <v>138</v>
      </c>
      <c r="AU392" s="15" t="s">
        <v>80</v>
      </c>
    </row>
    <row r="393" s="11" customFormat="1">
      <c r="B393" s="220"/>
      <c r="C393" s="221"/>
      <c r="D393" s="217" t="s">
        <v>140</v>
      </c>
      <c r="E393" s="222" t="s">
        <v>1</v>
      </c>
      <c r="F393" s="223" t="s">
        <v>431</v>
      </c>
      <c r="G393" s="221"/>
      <c r="H393" s="222" t="s">
        <v>1</v>
      </c>
      <c r="I393" s="224"/>
      <c r="J393" s="221"/>
      <c r="K393" s="221"/>
      <c r="L393" s="225"/>
      <c r="M393" s="226"/>
      <c r="N393" s="227"/>
      <c r="O393" s="227"/>
      <c r="P393" s="227"/>
      <c r="Q393" s="227"/>
      <c r="R393" s="227"/>
      <c r="S393" s="227"/>
      <c r="T393" s="228"/>
      <c r="AT393" s="229" t="s">
        <v>140</v>
      </c>
      <c r="AU393" s="229" t="s">
        <v>80</v>
      </c>
      <c r="AV393" s="11" t="s">
        <v>78</v>
      </c>
      <c r="AW393" s="11" t="s">
        <v>33</v>
      </c>
      <c r="AX393" s="11" t="s">
        <v>72</v>
      </c>
      <c r="AY393" s="229" t="s">
        <v>129</v>
      </c>
    </row>
    <row r="394" s="12" customFormat="1">
      <c r="B394" s="230"/>
      <c r="C394" s="231"/>
      <c r="D394" s="217" t="s">
        <v>140</v>
      </c>
      <c r="E394" s="232" t="s">
        <v>1</v>
      </c>
      <c r="F394" s="233" t="s">
        <v>432</v>
      </c>
      <c r="G394" s="231"/>
      <c r="H394" s="234">
        <v>1.4510000000000001</v>
      </c>
      <c r="I394" s="235"/>
      <c r="J394" s="231"/>
      <c r="K394" s="231"/>
      <c r="L394" s="236"/>
      <c r="M394" s="237"/>
      <c r="N394" s="238"/>
      <c r="O394" s="238"/>
      <c r="P394" s="238"/>
      <c r="Q394" s="238"/>
      <c r="R394" s="238"/>
      <c r="S394" s="238"/>
      <c r="T394" s="239"/>
      <c r="AT394" s="240" t="s">
        <v>140</v>
      </c>
      <c r="AU394" s="240" t="s">
        <v>80</v>
      </c>
      <c r="AV394" s="12" t="s">
        <v>80</v>
      </c>
      <c r="AW394" s="12" t="s">
        <v>33</v>
      </c>
      <c r="AX394" s="12" t="s">
        <v>72</v>
      </c>
      <c r="AY394" s="240" t="s">
        <v>129</v>
      </c>
    </row>
    <row r="395" s="11" customFormat="1">
      <c r="B395" s="220"/>
      <c r="C395" s="221"/>
      <c r="D395" s="217" t="s">
        <v>140</v>
      </c>
      <c r="E395" s="222" t="s">
        <v>1</v>
      </c>
      <c r="F395" s="223" t="s">
        <v>433</v>
      </c>
      <c r="G395" s="221"/>
      <c r="H395" s="222" t="s">
        <v>1</v>
      </c>
      <c r="I395" s="224"/>
      <c r="J395" s="221"/>
      <c r="K395" s="221"/>
      <c r="L395" s="225"/>
      <c r="M395" s="226"/>
      <c r="N395" s="227"/>
      <c r="O395" s="227"/>
      <c r="P395" s="227"/>
      <c r="Q395" s="227"/>
      <c r="R395" s="227"/>
      <c r="S395" s="227"/>
      <c r="T395" s="228"/>
      <c r="AT395" s="229" t="s">
        <v>140</v>
      </c>
      <c r="AU395" s="229" t="s">
        <v>80</v>
      </c>
      <c r="AV395" s="11" t="s">
        <v>78</v>
      </c>
      <c r="AW395" s="11" t="s">
        <v>33</v>
      </c>
      <c r="AX395" s="11" t="s">
        <v>72</v>
      </c>
      <c r="AY395" s="229" t="s">
        <v>129</v>
      </c>
    </row>
    <row r="396" s="12" customFormat="1">
      <c r="B396" s="230"/>
      <c r="C396" s="231"/>
      <c r="D396" s="217" t="s">
        <v>140</v>
      </c>
      <c r="E396" s="232" t="s">
        <v>1</v>
      </c>
      <c r="F396" s="233" t="s">
        <v>434</v>
      </c>
      <c r="G396" s="231"/>
      <c r="H396" s="234">
        <v>0.41499999999999998</v>
      </c>
      <c r="I396" s="235"/>
      <c r="J396" s="231"/>
      <c r="K396" s="231"/>
      <c r="L396" s="236"/>
      <c r="M396" s="237"/>
      <c r="N396" s="238"/>
      <c r="O396" s="238"/>
      <c r="P396" s="238"/>
      <c r="Q396" s="238"/>
      <c r="R396" s="238"/>
      <c r="S396" s="238"/>
      <c r="T396" s="239"/>
      <c r="AT396" s="240" t="s">
        <v>140</v>
      </c>
      <c r="AU396" s="240" t="s">
        <v>80</v>
      </c>
      <c r="AV396" s="12" t="s">
        <v>80</v>
      </c>
      <c r="AW396" s="12" t="s">
        <v>33</v>
      </c>
      <c r="AX396" s="12" t="s">
        <v>72</v>
      </c>
      <c r="AY396" s="240" t="s">
        <v>129</v>
      </c>
    </row>
    <row r="397" s="11" customFormat="1">
      <c r="B397" s="220"/>
      <c r="C397" s="221"/>
      <c r="D397" s="217" t="s">
        <v>140</v>
      </c>
      <c r="E397" s="222" t="s">
        <v>1</v>
      </c>
      <c r="F397" s="223" t="s">
        <v>435</v>
      </c>
      <c r="G397" s="221"/>
      <c r="H397" s="222" t="s">
        <v>1</v>
      </c>
      <c r="I397" s="224"/>
      <c r="J397" s="221"/>
      <c r="K397" s="221"/>
      <c r="L397" s="225"/>
      <c r="M397" s="226"/>
      <c r="N397" s="227"/>
      <c r="O397" s="227"/>
      <c r="P397" s="227"/>
      <c r="Q397" s="227"/>
      <c r="R397" s="227"/>
      <c r="S397" s="227"/>
      <c r="T397" s="228"/>
      <c r="AT397" s="229" t="s">
        <v>140</v>
      </c>
      <c r="AU397" s="229" t="s">
        <v>80</v>
      </c>
      <c r="AV397" s="11" t="s">
        <v>78</v>
      </c>
      <c r="AW397" s="11" t="s">
        <v>33</v>
      </c>
      <c r="AX397" s="11" t="s">
        <v>72</v>
      </c>
      <c r="AY397" s="229" t="s">
        <v>129</v>
      </c>
    </row>
    <row r="398" s="12" customFormat="1">
      <c r="B398" s="230"/>
      <c r="C398" s="231"/>
      <c r="D398" s="217" t="s">
        <v>140</v>
      </c>
      <c r="E398" s="232" t="s">
        <v>1</v>
      </c>
      <c r="F398" s="233" t="s">
        <v>436</v>
      </c>
      <c r="G398" s="231"/>
      <c r="H398" s="234">
        <v>0.74399999999999999</v>
      </c>
      <c r="I398" s="235"/>
      <c r="J398" s="231"/>
      <c r="K398" s="231"/>
      <c r="L398" s="236"/>
      <c r="M398" s="237"/>
      <c r="N398" s="238"/>
      <c r="O398" s="238"/>
      <c r="P398" s="238"/>
      <c r="Q398" s="238"/>
      <c r="R398" s="238"/>
      <c r="S398" s="238"/>
      <c r="T398" s="239"/>
      <c r="AT398" s="240" t="s">
        <v>140</v>
      </c>
      <c r="AU398" s="240" t="s">
        <v>80</v>
      </c>
      <c r="AV398" s="12" t="s">
        <v>80</v>
      </c>
      <c r="AW398" s="12" t="s">
        <v>33</v>
      </c>
      <c r="AX398" s="12" t="s">
        <v>72</v>
      </c>
      <c r="AY398" s="240" t="s">
        <v>129</v>
      </c>
    </row>
    <row r="399" s="13" customFormat="1">
      <c r="B399" s="241"/>
      <c r="C399" s="242"/>
      <c r="D399" s="217" t="s">
        <v>140</v>
      </c>
      <c r="E399" s="243" t="s">
        <v>1</v>
      </c>
      <c r="F399" s="244" t="s">
        <v>156</v>
      </c>
      <c r="G399" s="242"/>
      <c r="H399" s="245">
        <v>2.6099999999999999</v>
      </c>
      <c r="I399" s="246"/>
      <c r="J399" s="242"/>
      <c r="K399" s="242"/>
      <c r="L399" s="247"/>
      <c r="M399" s="248"/>
      <c r="N399" s="249"/>
      <c r="O399" s="249"/>
      <c r="P399" s="249"/>
      <c r="Q399" s="249"/>
      <c r="R399" s="249"/>
      <c r="S399" s="249"/>
      <c r="T399" s="250"/>
      <c r="AT399" s="251" t="s">
        <v>140</v>
      </c>
      <c r="AU399" s="251" t="s">
        <v>80</v>
      </c>
      <c r="AV399" s="13" t="s">
        <v>136</v>
      </c>
      <c r="AW399" s="13" t="s">
        <v>33</v>
      </c>
      <c r="AX399" s="13" t="s">
        <v>78</v>
      </c>
      <c r="AY399" s="251" t="s">
        <v>129</v>
      </c>
    </row>
    <row r="400" s="1" customFormat="1" ht="16.5" customHeight="1">
      <c r="B400" s="36"/>
      <c r="C400" s="205" t="s">
        <v>437</v>
      </c>
      <c r="D400" s="205" t="s">
        <v>131</v>
      </c>
      <c r="E400" s="206" t="s">
        <v>438</v>
      </c>
      <c r="F400" s="207" t="s">
        <v>439</v>
      </c>
      <c r="G400" s="208" t="s">
        <v>202</v>
      </c>
      <c r="H400" s="209">
        <v>1.901</v>
      </c>
      <c r="I400" s="210"/>
      <c r="J400" s="211">
        <f>ROUND(I400*H400,2)</f>
        <v>0</v>
      </c>
      <c r="K400" s="207" t="s">
        <v>159</v>
      </c>
      <c r="L400" s="41"/>
      <c r="M400" s="212" t="s">
        <v>1</v>
      </c>
      <c r="N400" s="213" t="s">
        <v>43</v>
      </c>
      <c r="O400" s="77"/>
      <c r="P400" s="214">
        <f>O400*H400</f>
        <v>0</v>
      </c>
      <c r="Q400" s="214">
        <v>0</v>
      </c>
      <c r="R400" s="214">
        <f>Q400*H400</f>
        <v>0</v>
      </c>
      <c r="S400" s="214">
        <v>0</v>
      </c>
      <c r="T400" s="215">
        <f>S400*H400</f>
        <v>0</v>
      </c>
      <c r="AR400" s="15" t="s">
        <v>136</v>
      </c>
      <c r="AT400" s="15" t="s">
        <v>131</v>
      </c>
      <c r="AU400" s="15" t="s">
        <v>80</v>
      </c>
      <c r="AY400" s="15" t="s">
        <v>129</v>
      </c>
      <c r="BE400" s="216">
        <f>IF(N400="základní",J400,0)</f>
        <v>0</v>
      </c>
      <c r="BF400" s="216">
        <f>IF(N400="snížená",J400,0)</f>
        <v>0</v>
      </c>
      <c r="BG400" s="216">
        <f>IF(N400="zákl. přenesená",J400,0)</f>
        <v>0</v>
      </c>
      <c r="BH400" s="216">
        <f>IF(N400="sníž. přenesená",J400,0)</f>
        <v>0</v>
      </c>
      <c r="BI400" s="216">
        <f>IF(N400="nulová",J400,0)</f>
        <v>0</v>
      </c>
      <c r="BJ400" s="15" t="s">
        <v>78</v>
      </c>
      <c r="BK400" s="216">
        <f>ROUND(I400*H400,2)</f>
        <v>0</v>
      </c>
      <c r="BL400" s="15" t="s">
        <v>136</v>
      </c>
      <c r="BM400" s="15" t="s">
        <v>440</v>
      </c>
    </row>
    <row r="401" s="1" customFormat="1">
      <c r="B401" s="36"/>
      <c r="C401" s="37"/>
      <c r="D401" s="217" t="s">
        <v>138</v>
      </c>
      <c r="E401" s="37"/>
      <c r="F401" s="218" t="s">
        <v>441</v>
      </c>
      <c r="G401" s="37"/>
      <c r="H401" s="37"/>
      <c r="I401" s="130"/>
      <c r="J401" s="37"/>
      <c r="K401" s="37"/>
      <c r="L401" s="41"/>
      <c r="M401" s="219"/>
      <c r="N401" s="77"/>
      <c r="O401" s="77"/>
      <c r="P401" s="77"/>
      <c r="Q401" s="77"/>
      <c r="R401" s="77"/>
      <c r="S401" s="77"/>
      <c r="T401" s="78"/>
      <c r="AT401" s="15" t="s">
        <v>138</v>
      </c>
      <c r="AU401" s="15" t="s">
        <v>80</v>
      </c>
    </row>
    <row r="402" s="11" customFormat="1">
      <c r="B402" s="220"/>
      <c r="C402" s="221"/>
      <c r="D402" s="217" t="s">
        <v>140</v>
      </c>
      <c r="E402" s="222" t="s">
        <v>1</v>
      </c>
      <c r="F402" s="223" t="s">
        <v>442</v>
      </c>
      <c r="G402" s="221"/>
      <c r="H402" s="222" t="s">
        <v>1</v>
      </c>
      <c r="I402" s="224"/>
      <c r="J402" s="221"/>
      <c r="K402" s="221"/>
      <c r="L402" s="225"/>
      <c r="M402" s="226"/>
      <c r="N402" s="227"/>
      <c r="O402" s="227"/>
      <c r="P402" s="227"/>
      <c r="Q402" s="227"/>
      <c r="R402" s="227"/>
      <c r="S402" s="227"/>
      <c r="T402" s="228"/>
      <c r="AT402" s="229" t="s">
        <v>140</v>
      </c>
      <c r="AU402" s="229" t="s">
        <v>80</v>
      </c>
      <c r="AV402" s="11" t="s">
        <v>78</v>
      </c>
      <c r="AW402" s="11" t="s">
        <v>33</v>
      </c>
      <c r="AX402" s="11" t="s">
        <v>72</v>
      </c>
      <c r="AY402" s="229" t="s">
        <v>129</v>
      </c>
    </row>
    <row r="403" s="12" customFormat="1">
      <c r="B403" s="230"/>
      <c r="C403" s="231"/>
      <c r="D403" s="217" t="s">
        <v>140</v>
      </c>
      <c r="E403" s="232" t="s">
        <v>1</v>
      </c>
      <c r="F403" s="233" t="s">
        <v>443</v>
      </c>
      <c r="G403" s="231"/>
      <c r="H403" s="234">
        <v>0.17299999999999999</v>
      </c>
      <c r="I403" s="235"/>
      <c r="J403" s="231"/>
      <c r="K403" s="231"/>
      <c r="L403" s="236"/>
      <c r="M403" s="237"/>
      <c r="N403" s="238"/>
      <c r="O403" s="238"/>
      <c r="P403" s="238"/>
      <c r="Q403" s="238"/>
      <c r="R403" s="238"/>
      <c r="S403" s="238"/>
      <c r="T403" s="239"/>
      <c r="AT403" s="240" t="s">
        <v>140</v>
      </c>
      <c r="AU403" s="240" t="s">
        <v>80</v>
      </c>
      <c r="AV403" s="12" t="s">
        <v>80</v>
      </c>
      <c r="AW403" s="12" t="s">
        <v>33</v>
      </c>
      <c r="AX403" s="12" t="s">
        <v>72</v>
      </c>
      <c r="AY403" s="240" t="s">
        <v>129</v>
      </c>
    </row>
    <row r="404" s="11" customFormat="1">
      <c r="B404" s="220"/>
      <c r="C404" s="221"/>
      <c r="D404" s="217" t="s">
        <v>140</v>
      </c>
      <c r="E404" s="222" t="s">
        <v>1</v>
      </c>
      <c r="F404" s="223" t="s">
        <v>444</v>
      </c>
      <c r="G404" s="221"/>
      <c r="H404" s="222" t="s">
        <v>1</v>
      </c>
      <c r="I404" s="224"/>
      <c r="J404" s="221"/>
      <c r="K404" s="221"/>
      <c r="L404" s="225"/>
      <c r="M404" s="226"/>
      <c r="N404" s="227"/>
      <c r="O404" s="227"/>
      <c r="P404" s="227"/>
      <c r="Q404" s="227"/>
      <c r="R404" s="227"/>
      <c r="S404" s="227"/>
      <c r="T404" s="228"/>
      <c r="AT404" s="229" t="s">
        <v>140</v>
      </c>
      <c r="AU404" s="229" t="s">
        <v>80</v>
      </c>
      <c r="AV404" s="11" t="s">
        <v>78</v>
      </c>
      <c r="AW404" s="11" t="s">
        <v>33</v>
      </c>
      <c r="AX404" s="11" t="s">
        <v>72</v>
      </c>
      <c r="AY404" s="229" t="s">
        <v>129</v>
      </c>
    </row>
    <row r="405" s="12" customFormat="1">
      <c r="B405" s="230"/>
      <c r="C405" s="231"/>
      <c r="D405" s="217" t="s">
        <v>140</v>
      </c>
      <c r="E405" s="232" t="s">
        <v>1</v>
      </c>
      <c r="F405" s="233" t="s">
        <v>445</v>
      </c>
      <c r="G405" s="231"/>
      <c r="H405" s="234">
        <v>1.728</v>
      </c>
      <c r="I405" s="235"/>
      <c r="J405" s="231"/>
      <c r="K405" s="231"/>
      <c r="L405" s="236"/>
      <c r="M405" s="237"/>
      <c r="N405" s="238"/>
      <c r="O405" s="238"/>
      <c r="P405" s="238"/>
      <c r="Q405" s="238"/>
      <c r="R405" s="238"/>
      <c r="S405" s="238"/>
      <c r="T405" s="239"/>
      <c r="AT405" s="240" t="s">
        <v>140</v>
      </c>
      <c r="AU405" s="240" t="s">
        <v>80</v>
      </c>
      <c r="AV405" s="12" t="s">
        <v>80</v>
      </c>
      <c r="AW405" s="12" t="s">
        <v>33</v>
      </c>
      <c r="AX405" s="12" t="s">
        <v>72</v>
      </c>
      <c r="AY405" s="240" t="s">
        <v>129</v>
      </c>
    </row>
    <row r="406" s="13" customFormat="1">
      <c r="B406" s="241"/>
      <c r="C406" s="242"/>
      <c r="D406" s="217" t="s">
        <v>140</v>
      </c>
      <c r="E406" s="243" t="s">
        <v>1</v>
      </c>
      <c r="F406" s="244" t="s">
        <v>156</v>
      </c>
      <c r="G406" s="242"/>
      <c r="H406" s="245">
        <v>1.901</v>
      </c>
      <c r="I406" s="246"/>
      <c r="J406" s="242"/>
      <c r="K406" s="242"/>
      <c r="L406" s="247"/>
      <c r="M406" s="248"/>
      <c r="N406" s="249"/>
      <c r="O406" s="249"/>
      <c r="P406" s="249"/>
      <c r="Q406" s="249"/>
      <c r="R406" s="249"/>
      <c r="S406" s="249"/>
      <c r="T406" s="250"/>
      <c r="AT406" s="251" t="s">
        <v>140</v>
      </c>
      <c r="AU406" s="251" t="s">
        <v>80</v>
      </c>
      <c r="AV406" s="13" t="s">
        <v>136</v>
      </c>
      <c r="AW406" s="13" t="s">
        <v>33</v>
      </c>
      <c r="AX406" s="13" t="s">
        <v>78</v>
      </c>
      <c r="AY406" s="251" t="s">
        <v>129</v>
      </c>
    </row>
    <row r="407" s="1" customFormat="1" ht="90" customHeight="1">
      <c r="B407" s="36"/>
      <c r="C407" s="205" t="s">
        <v>446</v>
      </c>
      <c r="D407" s="205" t="s">
        <v>131</v>
      </c>
      <c r="E407" s="206" t="s">
        <v>447</v>
      </c>
      <c r="F407" s="207" t="s">
        <v>448</v>
      </c>
      <c r="G407" s="208" t="s">
        <v>202</v>
      </c>
      <c r="H407" s="209">
        <v>17.815999999999999</v>
      </c>
      <c r="I407" s="210"/>
      <c r="J407" s="211">
        <f>ROUND(I407*H407,2)</f>
        <v>0</v>
      </c>
      <c r="K407" s="207" t="s">
        <v>159</v>
      </c>
      <c r="L407" s="41"/>
      <c r="M407" s="212" t="s">
        <v>1</v>
      </c>
      <c r="N407" s="213" t="s">
        <v>43</v>
      </c>
      <c r="O407" s="77"/>
      <c r="P407" s="214">
        <f>O407*H407</f>
        <v>0</v>
      </c>
      <c r="Q407" s="214">
        <v>2.5023499999999999</v>
      </c>
      <c r="R407" s="214">
        <f>Q407*H407</f>
        <v>44.581867599999995</v>
      </c>
      <c r="S407" s="214">
        <v>0</v>
      </c>
      <c r="T407" s="215">
        <f>S407*H407</f>
        <v>0</v>
      </c>
      <c r="AR407" s="15" t="s">
        <v>136</v>
      </c>
      <c r="AT407" s="15" t="s">
        <v>131</v>
      </c>
      <c r="AU407" s="15" t="s">
        <v>80</v>
      </c>
      <c r="AY407" s="15" t="s">
        <v>129</v>
      </c>
      <c r="BE407" s="216">
        <f>IF(N407="základní",J407,0)</f>
        <v>0</v>
      </c>
      <c r="BF407" s="216">
        <f>IF(N407="snížená",J407,0)</f>
        <v>0</v>
      </c>
      <c r="BG407" s="216">
        <f>IF(N407="zákl. přenesená",J407,0)</f>
        <v>0</v>
      </c>
      <c r="BH407" s="216">
        <f>IF(N407="sníž. přenesená",J407,0)</f>
        <v>0</v>
      </c>
      <c r="BI407" s="216">
        <f>IF(N407="nulová",J407,0)</f>
        <v>0</v>
      </c>
      <c r="BJ407" s="15" t="s">
        <v>78</v>
      </c>
      <c r="BK407" s="216">
        <f>ROUND(I407*H407,2)</f>
        <v>0</v>
      </c>
      <c r="BL407" s="15" t="s">
        <v>136</v>
      </c>
      <c r="BM407" s="15" t="s">
        <v>449</v>
      </c>
    </row>
    <row r="408" s="1" customFormat="1">
      <c r="B408" s="36"/>
      <c r="C408" s="37"/>
      <c r="D408" s="217" t="s">
        <v>138</v>
      </c>
      <c r="E408" s="37"/>
      <c r="F408" s="218" t="s">
        <v>450</v>
      </c>
      <c r="G408" s="37"/>
      <c r="H408" s="37"/>
      <c r="I408" s="130"/>
      <c r="J408" s="37"/>
      <c r="K408" s="37"/>
      <c r="L408" s="41"/>
      <c r="M408" s="219"/>
      <c r="N408" s="77"/>
      <c r="O408" s="77"/>
      <c r="P408" s="77"/>
      <c r="Q408" s="77"/>
      <c r="R408" s="77"/>
      <c r="S408" s="77"/>
      <c r="T408" s="78"/>
      <c r="AT408" s="15" t="s">
        <v>138</v>
      </c>
      <c r="AU408" s="15" t="s">
        <v>80</v>
      </c>
    </row>
    <row r="409" s="11" customFormat="1">
      <c r="B409" s="220"/>
      <c r="C409" s="221"/>
      <c r="D409" s="217" t="s">
        <v>140</v>
      </c>
      <c r="E409" s="222" t="s">
        <v>1</v>
      </c>
      <c r="F409" s="223" t="s">
        <v>451</v>
      </c>
      <c r="G409" s="221"/>
      <c r="H409" s="222" t="s">
        <v>1</v>
      </c>
      <c r="I409" s="224"/>
      <c r="J409" s="221"/>
      <c r="K409" s="221"/>
      <c r="L409" s="225"/>
      <c r="M409" s="226"/>
      <c r="N409" s="227"/>
      <c r="O409" s="227"/>
      <c r="P409" s="227"/>
      <c r="Q409" s="227"/>
      <c r="R409" s="227"/>
      <c r="S409" s="227"/>
      <c r="T409" s="228"/>
      <c r="AT409" s="229" t="s">
        <v>140</v>
      </c>
      <c r="AU409" s="229" t="s">
        <v>80</v>
      </c>
      <c r="AV409" s="11" t="s">
        <v>78</v>
      </c>
      <c r="AW409" s="11" t="s">
        <v>33</v>
      </c>
      <c r="AX409" s="11" t="s">
        <v>72</v>
      </c>
      <c r="AY409" s="229" t="s">
        <v>129</v>
      </c>
    </row>
    <row r="410" s="12" customFormat="1">
      <c r="B410" s="230"/>
      <c r="C410" s="231"/>
      <c r="D410" s="217" t="s">
        <v>140</v>
      </c>
      <c r="E410" s="232" t="s">
        <v>1</v>
      </c>
      <c r="F410" s="233" t="s">
        <v>452</v>
      </c>
      <c r="G410" s="231"/>
      <c r="H410" s="234">
        <v>1.95</v>
      </c>
      <c r="I410" s="235"/>
      <c r="J410" s="231"/>
      <c r="K410" s="231"/>
      <c r="L410" s="236"/>
      <c r="M410" s="237"/>
      <c r="N410" s="238"/>
      <c r="O410" s="238"/>
      <c r="P410" s="238"/>
      <c r="Q410" s="238"/>
      <c r="R410" s="238"/>
      <c r="S410" s="238"/>
      <c r="T410" s="239"/>
      <c r="AT410" s="240" t="s">
        <v>140</v>
      </c>
      <c r="AU410" s="240" t="s">
        <v>80</v>
      </c>
      <c r="AV410" s="12" t="s">
        <v>80</v>
      </c>
      <c r="AW410" s="12" t="s">
        <v>33</v>
      </c>
      <c r="AX410" s="12" t="s">
        <v>72</v>
      </c>
      <c r="AY410" s="240" t="s">
        <v>129</v>
      </c>
    </row>
    <row r="411" s="12" customFormat="1">
      <c r="B411" s="230"/>
      <c r="C411" s="231"/>
      <c r="D411" s="217" t="s">
        <v>140</v>
      </c>
      <c r="E411" s="232" t="s">
        <v>1</v>
      </c>
      <c r="F411" s="233" t="s">
        <v>453</v>
      </c>
      <c r="G411" s="231"/>
      <c r="H411" s="234">
        <v>1.6910000000000001</v>
      </c>
      <c r="I411" s="235"/>
      <c r="J411" s="231"/>
      <c r="K411" s="231"/>
      <c r="L411" s="236"/>
      <c r="M411" s="237"/>
      <c r="N411" s="238"/>
      <c r="O411" s="238"/>
      <c r="P411" s="238"/>
      <c r="Q411" s="238"/>
      <c r="R411" s="238"/>
      <c r="S411" s="238"/>
      <c r="T411" s="239"/>
      <c r="AT411" s="240" t="s">
        <v>140</v>
      </c>
      <c r="AU411" s="240" t="s">
        <v>80</v>
      </c>
      <c r="AV411" s="12" t="s">
        <v>80</v>
      </c>
      <c r="AW411" s="12" t="s">
        <v>33</v>
      </c>
      <c r="AX411" s="12" t="s">
        <v>72</v>
      </c>
      <c r="AY411" s="240" t="s">
        <v>129</v>
      </c>
    </row>
    <row r="412" s="12" customFormat="1">
      <c r="B412" s="230"/>
      <c r="C412" s="231"/>
      <c r="D412" s="217" t="s">
        <v>140</v>
      </c>
      <c r="E412" s="232" t="s">
        <v>1</v>
      </c>
      <c r="F412" s="233" t="s">
        <v>454</v>
      </c>
      <c r="G412" s="231"/>
      <c r="H412" s="234">
        <v>1.2809999999999999</v>
      </c>
      <c r="I412" s="235"/>
      <c r="J412" s="231"/>
      <c r="K412" s="231"/>
      <c r="L412" s="236"/>
      <c r="M412" s="237"/>
      <c r="N412" s="238"/>
      <c r="O412" s="238"/>
      <c r="P412" s="238"/>
      <c r="Q412" s="238"/>
      <c r="R412" s="238"/>
      <c r="S412" s="238"/>
      <c r="T412" s="239"/>
      <c r="AT412" s="240" t="s">
        <v>140</v>
      </c>
      <c r="AU412" s="240" t="s">
        <v>80</v>
      </c>
      <c r="AV412" s="12" t="s">
        <v>80</v>
      </c>
      <c r="AW412" s="12" t="s">
        <v>33</v>
      </c>
      <c r="AX412" s="12" t="s">
        <v>72</v>
      </c>
      <c r="AY412" s="240" t="s">
        <v>129</v>
      </c>
    </row>
    <row r="413" s="12" customFormat="1">
      <c r="B413" s="230"/>
      <c r="C413" s="231"/>
      <c r="D413" s="217" t="s">
        <v>140</v>
      </c>
      <c r="E413" s="232" t="s">
        <v>1</v>
      </c>
      <c r="F413" s="233" t="s">
        <v>455</v>
      </c>
      <c r="G413" s="231"/>
      <c r="H413" s="234">
        <v>2.024</v>
      </c>
      <c r="I413" s="235"/>
      <c r="J413" s="231"/>
      <c r="K413" s="231"/>
      <c r="L413" s="236"/>
      <c r="M413" s="237"/>
      <c r="N413" s="238"/>
      <c r="O413" s="238"/>
      <c r="P413" s="238"/>
      <c r="Q413" s="238"/>
      <c r="R413" s="238"/>
      <c r="S413" s="238"/>
      <c r="T413" s="239"/>
      <c r="AT413" s="240" t="s">
        <v>140</v>
      </c>
      <c r="AU413" s="240" t="s">
        <v>80</v>
      </c>
      <c r="AV413" s="12" t="s">
        <v>80</v>
      </c>
      <c r="AW413" s="12" t="s">
        <v>33</v>
      </c>
      <c r="AX413" s="12" t="s">
        <v>72</v>
      </c>
      <c r="AY413" s="240" t="s">
        <v>129</v>
      </c>
    </row>
    <row r="414" s="12" customFormat="1">
      <c r="B414" s="230"/>
      <c r="C414" s="231"/>
      <c r="D414" s="217" t="s">
        <v>140</v>
      </c>
      <c r="E414" s="232" t="s">
        <v>1</v>
      </c>
      <c r="F414" s="233" t="s">
        <v>456</v>
      </c>
      <c r="G414" s="231"/>
      <c r="H414" s="234">
        <v>1.25</v>
      </c>
      <c r="I414" s="235"/>
      <c r="J414" s="231"/>
      <c r="K414" s="231"/>
      <c r="L414" s="236"/>
      <c r="M414" s="237"/>
      <c r="N414" s="238"/>
      <c r="O414" s="238"/>
      <c r="P414" s="238"/>
      <c r="Q414" s="238"/>
      <c r="R414" s="238"/>
      <c r="S414" s="238"/>
      <c r="T414" s="239"/>
      <c r="AT414" s="240" t="s">
        <v>140</v>
      </c>
      <c r="AU414" s="240" t="s">
        <v>80</v>
      </c>
      <c r="AV414" s="12" t="s">
        <v>80</v>
      </c>
      <c r="AW414" s="12" t="s">
        <v>33</v>
      </c>
      <c r="AX414" s="12" t="s">
        <v>72</v>
      </c>
      <c r="AY414" s="240" t="s">
        <v>129</v>
      </c>
    </row>
    <row r="415" s="12" customFormat="1">
      <c r="B415" s="230"/>
      <c r="C415" s="231"/>
      <c r="D415" s="217" t="s">
        <v>140</v>
      </c>
      <c r="E415" s="232" t="s">
        <v>1</v>
      </c>
      <c r="F415" s="233" t="s">
        <v>457</v>
      </c>
      <c r="G415" s="231"/>
      <c r="H415" s="234">
        <v>2.278</v>
      </c>
      <c r="I415" s="235"/>
      <c r="J415" s="231"/>
      <c r="K415" s="231"/>
      <c r="L415" s="236"/>
      <c r="M415" s="237"/>
      <c r="N415" s="238"/>
      <c r="O415" s="238"/>
      <c r="P415" s="238"/>
      <c r="Q415" s="238"/>
      <c r="R415" s="238"/>
      <c r="S415" s="238"/>
      <c r="T415" s="239"/>
      <c r="AT415" s="240" t="s">
        <v>140</v>
      </c>
      <c r="AU415" s="240" t="s">
        <v>80</v>
      </c>
      <c r="AV415" s="12" t="s">
        <v>80</v>
      </c>
      <c r="AW415" s="12" t="s">
        <v>33</v>
      </c>
      <c r="AX415" s="12" t="s">
        <v>72</v>
      </c>
      <c r="AY415" s="240" t="s">
        <v>129</v>
      </c>
    </row>
    <row r="416" s="11" customFormat="1">
      <c r="B416" s="220"/>
      <c r="C416" s="221"/>
      <c r="D416" s="217" t="s">
        <v>140</v>
      </c>
      <c r="E416" s="222" t="s">
        <v>1</v>
      </c>
      <c r="F416" s="223" t="s">
        <v>458</v>
      </c>
      <c r="G416" s="221"/>
      <c r="H416" s="222" t="s">
        <v>1</v>
      </c>
      <c r="I416" s="224"/>
      <c r="J416" s="221"/>
      <c r="K416" s="221"/>
      <c r="L416" s="225"/>
      <c r="M416" s="226"/>
      <c r="N416" s="227"/>
      <c r="O416" s="227"/>
      <c r="P416" s="227"/>
      <c r="Q416" s="227"/>
      <c r="R416" s="227"/>
      <c r="S416" s="227"/>
      <c r="T416" s="228"/>
      <c r="AT416" s="229" t="s">
        <v>140</v>
      </c>
      <c r="AU416" s="229" t="s">
        <v>80</v>
      </c>
      <c r="AV416" s="11" t="s">
        <v>78</v>
      </c>
      <c r="AW416" s="11" t="s">
        <v>33</v>
      </c>
      <c r="AX416" s="11" t="s">
        <v>72</v>
      </c>
      <c r="AY416" s="229" t="s">
        <v>129</v>
      </c>
    </row>
    <row r="417" s="12" customFormat="1">
      <c r="B417" s="230"/>
      <c r="C417" s="231"/>
      <c r="D417" s="217" t="s">
        <v>140</v>
      </c>
      <c r="E417" s="232" t="s">
        <v>1</v>
      </c>
      <c r="F417" s="233" t="s">
        <v>459</v>
      </c>
      <c r="G417" s="231"/>
      <c r="H417" s="234">
        <v>3.6709999999999998</v>
      </c>
      <c r="I417" s="235"/>
      <c r="J417" s="231"/>
      <c r="K417" s="231"/>
      <c r="L417" s="236"/>
      <c r="M417" s="237"/>
      <c r="N417" s="238"/>
      <c r="O417" s="238"/>
      <c r="P417" s="238"/>
      <c r="Q417" s="238"/>
      <c r="R417" s="238"/>
      <c r="S417" s="238"/>
      <c r="T417" s="239"/>
      <c r="AT417" s="240" t="s">
        <v>140</v>
      </c>
      <c r="AU417" s="240" t="s">
        <v>80</v>
      </c>
      <c r="AV417" s="12" t="s">
        <v>80</v>
      </c>
      <c r="AW417" s="12" t="s">
        <v>33</v>
      </c>
      <c r="AX417" s="12" t="s">
        <v>72</v>
      </c>
      <c r="AY417" s="240" t="s">
        <v>129</v>
      </c>
    </row>
    <row r="418" s="11" customFormat="1">
      <c r="B418" s="220"/>
      <c r="C418" s="221"/>
      <c r="D418" s="217" t="s">
        <v>140</v>
      </c>
      <c r="E418" s="222" t="s">
        <v>1</v>
      </c>
      <c r="F418" s="223" t="s">
        <v>460</v>
      </c>
      <c r="G418" s="221"/>
      <c r="H418" s="222" t="s">
        <v>1</v>
      </c>
      <c r="I418" s="224"/>
      <c r="J418" s="221"/>
      <c r="K418" s="221"/>
      <c r="L418" s="225"/>
      <c r="M418" s="226"/>
      <c r="N418" s="227"/>
      <c r="O418" s="227"/>
      <c r="P418" s="227"/>
      <c r="Q418" s="227"/>
      <c r="R418" s="227"/>
      <c r="S418" s="227"/>
      <c r="T418" s="228"/>
      <c r="AT418" s="229" t="s">
        <v>140</v>
      </c>
      <c r="AU418" s="229" t="s">
        <v>80</v>
      </c>
      <c r="AV418" s="11" t="s">
        <v>78</v>
      </c>
      <c r="AW418" s="11" t="s">
        <v>33</v>
      </c>
      <c r="AX418" s="11" t="s">
        <v>72</v>
      </c>
      <c r="AY418" s="229" t="s">
        <v>129</v>
      </c>
    </row>
    <row r="419" s="12" customFormat="1">
      <c r="B419" s="230"/>
      <c r="C419" s="231"/>
      <c r="D419" s="217" t="s">
        <v>140</v>
      </c>
      <c r="E419" s="232" t="s">
        <v>1</v>
      </c>
      <c r="F419" s="233" t="s">
        <v>459</v>
      </c>
      <c r="G419" s="231"/>
      <c r="H419" s="234">
        <v>3.6709999999999998</v>
      </c>
      <c r="I419" s="235"/>
      <c r="J419" s="231"/>
      <c r="K419" s="231"/>
      <c r="L419" s="236"/>
      <c r="M419" s="237"/>
      <c r="N419" s="238"/>
      <c r="O419" s="238"/>
      <c r="P419" s="238"/>
      <c r="Q419" s="238"/>
      <c r="R419" s="238"/>
      <c r="S419" s="238"/>
      <c r="T419" s="239"/>
      <c r="AT419" s="240" t="s">
        <v>140</v>
      </c>
      <c r="AU419" s="240" t="s">
        <v>80</v>
      </c>
      <c r="AV419" s="12" t="s">
        <v>80</v>
      </c>
      <c r="AW419" s="12" t="s">
        <v>33</v>
      </c>
      <c r="AX419" s="12" t="s">
        <v>72</v>
      </c>
      <c r="AY419" s="240" t="s">
        <v>129</v>
      </c>
    </row>
    <row r="420" s="13" customFormat="1">
      <c r="B420" s="241"/>
      <c r="C420" s="242"/>
      <c r="D420" s="217" t="s">
        <v>140</v>
      </c>
      <c r="E420" s="243" t="s">
        <v>1</v>
      </c>
      <c r="F420" s="244" t="s">
        <v>156</v>
      </c>
      <c r="G420" s="242"/>
      <c r="H420" s="245">
        <v>17.815999999999999</v>
      </c>
      <c r="I420" s="246"/>
      <c r="J420" s="242"/>
      <c r="K420" s="242"/>
      <c r="L420" s="247"/>
      <c r="M420" s="248"/>
      <c r="N420" s="249"/>
      <c r="O420" s="249"/>
      <c r="P420" s="249"/>
      <c r="Q420" s="249"/>
      <c r="R420" s="249"/>
      <c r="S420" s="249"/>
      <c r="T420" s="250"/>
      <c r="AT420" s="251" t="s">
        <v>140</v>
      </c>
      <c r="AU420" s="251" t="s">
        <v>80</v>
      </c>
      <c r="AV420" s="13" t="s">
        <v>136</v>
      </c>
      <c r="AW420" s="13" t="s">
        <v>33</v>
      </c>
      <c r="AX420" s="13" t="s">
        <v>78</v>
      </c>
      <c r="AY420" s="251" t="s">
        <v>129</v>
      </c>
    </row>
    <row r="421" s="1" customFormat="1" ht="16.5" customHeight="1">
      <c r="B421" s="36"/>
      <c r="C421" s="205" t="s">
        <v>461</v>
      </c>
      <c r="D421" s="205" t="s">
        <v>131</v>
      </c>
      <c r="E421" s="206" t="s">
        <v>462</v>
      </c>
      <c r="F421" s="207" t="s">
        <v>463</v>
      </c>
      <c r="G421" s="208" t="s">
        <v>134</v>
      </c>
      <c r="H421" s="209">
        <v>106.862</v>
      </c>
      <c r="I421" s="210"/>
      <c r="J421" s="211">
        <f>ROUND(I421*H421,2)</f>
        <v>0</v>
      </c>
      <c r="K421" s="207" t="s">
        <v>1</v>
      </c>
      <c r="L421" s="41"/>
      <c r="M421" s="212" t="s">
        <v>1</v>
      </c>
      <c r="N421" s="213" t="s">
        <v>43</v>
      </c>
      <c r="O421" s="77"/>
      <c r="P421" s="214">
        <f>O421*H421</f>
        <v>0</v>
      </c>
      <c r="Q421" s="214">
        <v>0</v>
      </c>
      <c r="R421" s="214">
        <f>Q421*H421</f>
        <v>0</v>
      </c>
      <c r="S421" s="214">
        <v>0</v>
      </c>
      <c r="T421" s="215">
        <f>S421*H421</f>
        <v>0</v>
      </c>
      <c r="AR421" s="15" t="s">
        <v>136</v>
      </c>
      <c r="AT421" s="15" t="s">
        <v>131</v>
      </c>
      <c r="AU421" s="15" t="s">
        <v>80</v>
      </c>
      <c r="AY421" s="15" t="s">
        <v>129</v>
      </c>
      <c r="BE421" s="216">
        <f>IF(N421="základní",J421,0)</f>
        <v>0</v>
      </c>
      <c r="BF421" s="216">
        <f>IF(N421="snížená",J421,0)</f>
        <v>0</v>
      </c>
      <c r="BG421" s="216">
        <f>IF(N421="zákl. přenesená",J421,0)</f>
        <v>0</v>
      </c>
      <c r="BH421" s="216">
        <f>IF(N421="sníž. přenesená",J421,0)</f>
        <v>0</v>
      </c>
      <c r="BI421" s="216">
        <f>IF(N421="nulová",J421,0)</f>
        <v>0</v>
      </c>
      <c r="BJ421" s="15" t="s">
        <v>78</v>
      </c>
      <c r="BK421" s="216">
        <f>ROUND(I421*H421,2)</f>
        <v>0</v>
      </c>
      <c r="BL421" s="15" t="s">
        <v>136</v>
      </c>
      <c r="BM421" s="15" t="s">
        <v>464</v>
      </c>
    </row>
    <row r="422" s="1" customFormat="1">
      <c r="B422" s="36"/>
      <c r="C422" s="37"/>
      <c r="D422" s="217" t="s">
        <v>138</v>
      </c>
      <c r="E422" s="37"/>
      <c r="F422" s="218" t="s">
        <v>465</v>
      </c>
      <c r="G422" s="37"/>
      <c r="H422" s="37"/>
      <c r="I422" s="130"/>
      <c r="J422" s="37"/>
      <c r="K422" s="37"/>
      <c r="L422" s="41"/>
      <c r="M422" s="219"/>
      <c r="N422" s="77"/>
      <c r="O422" s="77"/>
      <c r="P422" s="77"/>
      <c r="Q422" s="77"/>
      <c r="R422" s="77"/>
      <c r="S422" s="77"/>
      <c r="T422" s="78"/>
      <c r="AT422" s="15" t="s">
        <v>138</v>
      </c>
      <c r="AU422" s="15" t="s">
        <v>80</v>
      </c>
    </row>
    <row r="423" s="11" customFormat="1">
      <c r="B423" s="220"/>
      <c r="C423" s="221"/>
      <c r="D423" s="217" t="s">
        <v>140</v>
      </c>
      <c r="E423" s="222" t="s">
        <v>1</v>
      </c>
      <c r="F423" s="223" t="s">
        <v>466</v>
      </c>
      <c r="G423" s="221"/>
      <c r="H423" s="222" t="s">
        <v>1</v>
      </c>
      <c r="I423" s="224"/>
      <c r="J423" s="221"/>
      <c r="K423" s="221"/>
      <c r="L423" s="225"/>
      <c r="M423" s="226"/>
      <c r="N423" s="227"/>
      <c r="O423" s="227"/>
      <c r="P423" s="227"/>
      <c r="Q423" s="227"/>
      <c r="R423" s="227"/>
      <c r="S423" s="227"/>
      <c r="T423" s="228"/>
      <c r="AT423" s="229" t="s">
        <v>140</v>
      </c>
      <c r="AU423" s="229" t="s">
        <v>80</v>
      </c>
      <c r="AV423" s="11" t="s">
        <v>78</v>
      </c>
      <c r="AW423" s="11" t="s">
        <v>33</v>
      </c>
      <c r="AX423" s="11" t="s">
        <v>72</v>
      </c>
      <c r="AY423" s="229" t="s">
        <v>129</v>
      </c>
    </row>
    <row r="424" s="11" customFormat="1">
      <c r="B424" s="220"/>
      <c r="C424" s="221"/>
      <c r="D424" s="217" t="s">
        <v>140</v>
      </c>
      <c r="E424" s="222" t="s">
        <v>1</v>
      </c>
      <c r="F424" s="223" t="s">
        <v>451</v>
      </c>
      <c r="G424" s="221"/>
      <c r="H424" s="222" t="s">
        <v>1</v>
      </c>
      <c r="I424" s="224"/>
      <c r="J424" s="221"/>
      <c r="K424" s="221"/>
      <c r="L424" s="225"/>
      <c r="M424" s="226"/>
      <c r="N424" s="227"/>
      <c r="O424" s="227"/>
      <c r="P424" s="227"/>
      <c r="Q424" s="227"/>
      <c r="R424" s="227"/>
      <c r="S424" s="227"/>
      <c r="T424" s="228"/>
      <c r="AT424" s="229" t="s">
        <v>140</v>
      </c>
      <c r="AU424" s="229" t="s">
        <v>80</v>
      </c>
      <c r="AV424" s="11" t="s">
        <v>78</v>
      </c>
      <c r="AW424" s="11" t="s">
        <v>33</v>
      </c>
      <c r="AX424" s="11" t="s">
        <v>72</v>
      </c>
      <c r="AY424" s="229" t="s">
        <v>129</v>
      </c>
    </row>
    <row r="425" s="12" customFormat="1">
      <c r="B425" s="230"/>
      <c r="C425" s="231"/>
      <c r="D425" s="217" t="s">
        <v>140</v>
      </c>
      <c r="E425" s="232" t="s">
        <v>1</v>
      </c>
      <c r="F425" s="233" t="s">
        <v>467</v>
      </c>
      <c r="G425" s="231"/>
      <c r="H425" s="234">
        <v>30</v>
      </c>
      <c r="I425" s="235"/>
      <c r="J425" s="231"/>
      <c r="K425" s="231"/>
      <c r="L425" s="236"/>
      <c r="M425" s="237"/>
      <c r="N425" s="238"/>
      <c r="O425" s="238"/>
      <c r="P425" s="238"/>
      <c r="Q425" s="238"/>
      <c r="R425" s="238"/>
      <c r="S425" s="238"/>
      <c r="T425" s="239"/>
      <c r="AT425" s="240" t="s">
        <v>140</v>
      </c>
      <c r="AU425" s="240" t="s">
        <v>80</v>
      </c>
      <c r="AV425" s="12" t="s">
        <v>80</v>
      </c>
      <c r="AW425" s="12" t="s">
        <v>33</v>
      </c>
      <c r="AX425" s="12" t="s">
        <v>72</v>
      </c>
      <c r="AY425" s="240" t="s">
        <v>129</v>
      </c>
    </row>
    <row r="426" s="12" customFormat="1">
      <c r="B426" s="230"/>
      <c r="C426" s="231"/>
      <c r="D426" s="217" t="s">
        <v>140</v>
      </c>
      <c r="E426" s="232" t="s">
        <v>1</v>
      </c>
      <c r="F426" s="233" t="s">
        <v>468</v>
      </c>
      <c r="G426" s="231"/>
      <c r="H426" s="234">
        <v>21.600000000000001</v>
      </c>
      <c r="I426" s="235"/>
      <c r="J426" s="231"/>
      <c r="K426" s="231"/>
      <c r="L426" s="236"/>
      <c r="M426" s="237"/>
      <c r="N426" s="238"/>
      <c r="O426" s="238"/>
      <c r="P426" s="238"/>
      <c r="Q426" s="238"/>
      <c r="R426" s="238"/>
      <c r="S426" s="238"/>
      <c r="T426" s="239"/>
      <c r="AT426" s="240" t="s">
        <v>140</v>
      </c>
      <c r="AU426" s="240" t="s">
        <v>80</v>
      </c>
      <c r="AV426" s="12" t="s">
        <v>80</v>
      </c>
      <c r="AW426" s="12" t="s">
        <v>33</v>
      </c>
      <c r="AX426" s="12" t="s">
        <v>72</v>
      </c>
      <c r="AY426" s="240" t="s">
        <v>129</v>
      </c>
    </row>
    <row r="427" s="12" customFormat="1">
      <c r="B427" s="230"/>
      <c r="C427" s="231"/>
      <c r="D427" s="217" t="s">
        <v>140</v>
      </c>
      <c r="E427" s="232" t="s">
        <v>1</v>
      </c>
      <c r="F427" s="233" t="s">
        <v>469</v>
      </c>
      <c r="G427" s="231"/>
      <c r="H427" s="234">
        <v>5.0999999999999996</v>
      </c>
      <c r="I427" s="235"/>
      <c r="J427" s="231"/>
      <c r="K427" s="231"/>
      <c r="L427" s="236"/>
      <c r="M427" s="237"/>
      <c r="N427" s="238"/>
      <c r="O427" s="238"/>
      <c r="P427" s="238"/>
      <c r="Q427" s="238"/>
      <c r="R427" s="238"/>
      <c r="S427" s="238"/>
      <c r="T427" s="239"/>
      <c r="AT427" s="240" t="s">
        <v>140</v>
      </c>
      <c r="AU427" s="240" t="s">
        <v>80</v>
      </c>
      <c r="AV427" s="12" t="s">
        <v>80</v>
      </c>
      <c r="AW427" s="12" t="s">
        <v>33</v>
      </c>
      <c r="AX427" s="12" t="s">
        <v>72</v>
      </c>
      <c r="AY427" s="240" t="s">
        <v>129</v>
      </c>
    </row>
    <row r="428" s="12" customFormat="1">
      <c r="B428" s="230"/>
      <c r="C428" s="231"/>
      <c r="D428" s="217" t="s">
        <v>140</v>
      </c>
      <c r="E428" s="232" t="s">
        <v>1</v>
      </c>
      <c r="F428" s="233" t="s">
        <v>470</v>
      </c>
      <c r="G428" s="231"/>
      <c r="H428" s="234">
        <v>22.695</v>
      </c>
      <c r="I428" s="235"/>
      <c r="J428" s="231"/>
      <c r="K428" s="231"/>
      <c r="L428" s="236"/>
      <c r="M428" s="237"/>
      <c r="N428" s="238"/>
      <c r="O428" s="238"/>
      <c r="P428" s="238"/>
      <c r="Q428" s="238"/>
      <c r="R428" s="238"/>
      <c r="S428" s="238"/>
      <c r="T428" s="239"/>
      <c r="AT428" s="240" t="s">
        <v>140</v>
      </c>
      <c r="AU428" s="240" t="s">
        <v>80</v>
      </c>
      <c r="AV428" s="12" t="s">
        <v>80</v>
      </c>
      <c r="AW428" s="12" t="s">
        <v>33</v>
      </c>
      <c r="AX428" s="12" t="s">
        <v>72</v>
      </c>
      <c r="AY428" s="240" t="s">
        <v>129</v>
      </c>
    </row>
    <row r="429" s="12" customFormat="1">
      <c r="B429" s="230"/>
      <c r="C429" s="231"/>
      <c r="D429" s="217" t="s">
        <v>140</v>
      </c>
      <c r="E429" s="232" t="s">
        <v>1</v>
      </c>
      <c r="F429" s="233" t="s">
        <v>471</v>
      </c>
      <c r="G429" s="231"/>
      <c r="H429" s="234">
        <v>16.829999999999998</v>
      </c>
      <c r="I429" s="235"/>
      <c r="J429" s="231"/>
      <c r="K429" s="231"/>
      <c r="L429" s="236"/>
      <c r="M429" s="237"/>
      <c r="N429" s="238"/>
      <c r="O429" s="238"/>
      <c r="P429" s="238"/>
      <c r="Q429" s="238"/>
      <c r="R429" s="238"/>
      <c r="S429" s="238"/>
      <c r="T429" s="239"/>
      <c r="AT429" s="240" t="s">
        <v>140</v>
      </c>
      <c r="AU429" s="240" t="s">
        <v>80</v>
      </c>
      <c r="AV429" s="12" t="s">
        <v>80</v>
      </c>
      <c r="AW429" s="12" t="s">
        <v>33</v>
      </c>
      <c r="AX429" s="12" t="s">
        <v>72</v>
      </c>
      <c r="AY429" s="240" t="s">
        <v>129</v>
      </c>
    </row>
    <row r="430" s="12" customFormat="1">
      <c r="B430" s="230"/>
      <c r="C430" s="231"/>
      <c r="D430" s="217" t="s">
        <v>140</v>
      </c>
      <c r="E430" s="232" t="s">
        <v>1</v>
      </c>
      <c r="F430" s="233" t="s">
        <v>472</v>
      </c>
      <c r="G430" s="231"/>
      <c r="H430" s="234">
        <v>9.9450000000000003</v>
      </c>
      <c r="I430" s="235"/>
      <c r="J430" s="231"/>
      <c r="K430" s="231"/>
      <c r="L430" s="236"/>
      <c r="M430" s="237"/>
      <c r="N430" s="238"/>
      <c r="O430" s="238"/>
      <c r="P430" s="238"/>
      <c r="Q430" s="238"/>
      <c r="R430" s="238"/>
      <c r="S430" s="238"/>
      <c r="T430" s="239"/>
      <c r="AT430" s="240" t="s">
        <v>140</v>
      </c>
      <c r="AU430" s="240" t="s">
        <v>80</v>
      </c>
      <c r="AV430" s="12" t="s">
        <v>80</v>
      </c>
      <c r="AW430" s="12" t="s">
        <v>33</v>
      </c>
      <c r="AX430" s="12" t="s">
        <v>72</v>
      </c>
      <c r="AY430" s="240" t="s">
        <v>129</v>
      </c>
    </row>
    <row r="431" s="11" customFormat="1">
      <c r="B431" s="220"/>
      <c r="C431" s="221"/>
      <c r="D431" s="217" t="s">
        <v>140</v>
      </c>
      <c r="E431" s="222" t="s">
        <v>1</v>
      </c>
      <c r="F431" s="223" t="s">
        <v>473</v>
      </c>
      <c r="G431" s="221"/>
      <c r="H431" s="222" t="s">
        <v>1</v>
      </c>
      <c r="I431" s="224"/>
      <c r="J431" s="221"/>
      <c r="K431" s="221"/>
      <c r="L431" s="225"/>
      <c r="M431" s="226"/>
      <c r="N431" s="227"/>
      <c r="O431" s="227"/>
      <c r="P431" s="227"/>
      <c r="Q431" s="227"/>
      <c r="R431" s="227"/>
      <c r="S431" s="227"/>
      <c r="T431" s="228"/>
      <c r="AT431" s="229" t="s">
        <v>140</v>
      </c>
      <c r="AU431" s="229" t="s">
        <v>80</v>
      </c>
      <c r="AV431" s="11" t="s">
        <v>78</v>
      </c>
      <c r="AW431" s="11" t="s">
        <v>33</v>
      </c>
      <c r="AX431" s="11" t="s">
        <v>72</v>
      </c>
      <c r="AY431" s="229" t="s">
        <v>129</v>
      </c>
    </row>
    <row r="432" s="12" customFormat="1">
      <c r="B432" s="230"/>
      <c r="C432" s="231"/>
      <c r="D432" s="217" t="s">
        <v>140</v>
      </c>
      <c r="E432" s="232" t="s">
        <v>1</v>
      </c>
      <c r="F432" s="233" t="s">
        <v>474</v>
      </c>
      <c r="G432" s="231"/>
      <c r="H432" s="234">
        <v>0.436</v>
      </c>
      <c r="I432" s="235"/>
      <c r="J432" s="231"/>
      <c r="K432" s="231"/>
      <c r="L432" s="236"/>
      <c r="M432" s="237"/>
      <c r="N432" s="238"/>
      <c r="O432" s="238"/>
      <c r="P432" s="238"/>
      <c r="Q432" s="238"/>
      <c r="R432" s="238"/>
      <c r="S432" s="238"/>
      <c r="T432" s="239"/>
      <c r="AT432" s="240" t="s">
        <v>140</v>
      </c>
      <c r="AU432" s="240" t="s">
        <v>80</v>
      </c>
      <c r="AV432" s="12" t="s">
        <v>80</v>
      </c>
      <c r="AW432" s="12" t="s">
        <v>33</v>
      </c>
      <c r="AX432" s="12" t="s">
        <v>72</v>
      </c>
      <c r="AY432" s="240" t="s">
        <v>129</v>
      </c>
    </row>
    <row r="433" s="12" customFormat="1">
      <c r="B433" s="230"/>
      <c r="C433" s="231"/>
      <c r="D433" s="217" t="s">
        <v>140</v>
      </c>
      <c r="E433" s="232" t="s">
        <v>1</v>
      </c>
      <c r="F433" s="233" t="s">
        <v>475</v>
      </c>
      <c r="G433" s="231"/>
      <c r="H433" s="234">
        <v>0.25600000000000001</v>
      </c>
      <c r="I433" s="235"/>
      <c r="J433" s="231"/>
      <c r="K433" s="231"/>
      <c r="L433" s="236"/>
      <c r="M433" s="237"/>
      <c r="N433" s="238"/>
      <c r="O433" s="238"/>
      <c r="P433" s="238"/>
      <c r="Q433" s="238"/>
      <c r="R433" s="238"/>
      <c r="S433" s="238"/>
      <c r="T433" s="239"/>
      <c r="AT433" s="240" t="s">
        <v>140</v>
      </c>
      <c r="AU433" s="240" t="s">
        <v>80</v>
      </c>
      <c r="AV433" s="12" t="s">
        <v>80</v>
      </c>
      <c r="AW433" s="12" t="s">
        <v>33</v>
      </c>
      <c r="AX433" s="12" t="s">
        <v>72</v>
      </c>
      <c r="AY433" s="240" t="s">
        <v>129</v>
      </c>
    </row>
    <row r="434" s="13" customFormat="1">
      <c r="B434" s="241"/>
      <c r="C434" s="242"/>
      <c r="D434" s="217" t="s">
        <v>140</v>
      </c>
      <c r="E434" s="243" t="s">
        <v>1</v>
      </c>
      <c r="F434" s="244" t="s">
        <v>156</v>
      </c>
      <c r="G434" s="242"/>
      <c r="H434" s="245">
        <v>106.862</v>
      </c>
      <c r="I434" s="246"/>
      <c r="J434" s="242"/>
      <c r="K434" s="242"/>
      <c r="L434" s="247"/>
      <c r="M434" s="248"/>
      <c r="N434" s="249"/>
      <c r="O434" s="249"/>
      <c r="P434" s="249"/>
      <c r="Q434" s="249"/>
      <c r="R434" s="249"/>
      <c r="S434" s="249"/>
      <c r="T434" s="250"/>
      <c r="AT434" s="251" t="s">
        <v>140</v>
      </c>
      <c r="AU434" s="251" t="s">
        <v>80</v>
      </c>
      <c r="AV434" s="13" t="s">
        <v>136</v>
      </c>
      <c r="AW434" s="13" t="s">
        <v>33</v>
      </c>
      <c r="AX434" s="13" t="s">
        <v>78</v>
      </c>
      <c r="AY434" s="251" t="s">
        <v>129</v>
      </c>
    </row>
    <row r="435" s="1" customFormat="1" ht="16.5" customHeight="1">
      <c r="B435" s="36"/>
      <c r="C435" s="205" t="s">
        <v>476</v>
      </c>
      <c r="D435" s="205" t="s">
        <v>131</v>
      </c>
      <c r="E435" s="206" t="s">
        <v>477</v>
      </c>
      <c r="F435" s="207" t="s">
        <v>478</v>
      </c>
      <c r="G435" s="208" t="s">
        <v>134</v>
      </c>
      <c r="H435" s="209">
        <v>53.777999999999999</v>
      </c>
      <c r="I435" s="210"/>
      <c r="J435" s="211">
        <f>ROUND(I435*H435,2)</f>
        <v>0</v>
      </c>
      <c r="K435" s="207" t="s">
        <v>1</v>
      </c>
      <c r="L435" s="41"/>
      <c r="M435" s="212" t="s">
        <v>1</v>
      </c>
      <c r="N435" s="213" t="s">
        <v>43</v>
      </c>
      <c r="O435" s="77"/>
      <c r="P435" s="214">
        <f>O435*H435</f>
        <v>0</v>
      </c>
      <c r="Q435" s="214">
        <v>0.0035300000000000002</v>
      </c>
      <c r="R435" s="214">
        <f>Q435*H435</f>
        <v>0.18983633999999999</v>
      </c>
      <c r="S435" s="214">
        <v>0</v>
      </c>
      <c r="T435" s="215">
        <f>S435*H435</f>
        <v>0</v>
      </c>
      <c r="AR435" s="15" t="s">
        <v>136</v>
      </c>
      <c r="AT435" s="15" t="s">
        <v>131</v>
      </c>
      <c r="AU435" s="15" t="s">
        <v>80</v>
      </c>
      <c r="AY435" s="15" t="s">
        <v>129</v>
      </c>
      <c r="BE435" s="216">
        <f>IF(N435="základní",J435,0)</f>
        <v>0</v>
      </c>
      <c r="BF435" s="216">
        <f>IF(N435="snížená",J435,0)</f>
        <v>0</v>
      </c>
      <c r="BG435" s="216">
        <f>IF(N435="zákl. přenesená",J435,0)</f>
        <v>0</v>
      </c>
      <c r="BH435" s="216">
        <f>IF(N435="sníž. přenesená",J435,0)</f>
        <v>0</v>
      </c>
      <c r="BI435" s="216">
        <f>IF(N435="nulová",J435,0)</f>
        <v>0</v>
      </c>
      <c r="BJ435" s="15" t="s">
        <v>78</v>
      </c>
      <c r="BK435" s="216">
        <f>ROUND(I435*H435,2)</f>
        <v>0</v>
      </c>
      <c r="BL435" s="15" t="s">
        <v>136</v>
      </c>
      <c r="BM435" s="15" t="s">
        <v>479</v>
      </c>
    </row>
    <row r="436" s="1" customFormat="1">
      <c r="B436" s="36"/>
      <c r="C436" s="37"/>
      <c r="D436" s="217" t="s">
        <v>138</v>
      </c>
      <c r="E436" s="37"/>
      <c r="F436" s="218" t="s">
        <v>465</v>
      </c>
      <c r="G436" s="37"/>
      <c r="H436" s="37"/>
      <c r="I436" s="130"/>
      <c r="J436" s="37"/>
      <c r="K436" s="37"/>
      <c r="L436" s="41"/>
      <c r="M436" s="219"/>
      <c r="N436" s="77"/>
      <c r="O436" s="77"/>
      <c r="P436" s="77"/>
      <c r="Q436" s="77"/>
      <c r="R436" s="77"/>
      <c r="S436" s="77"/>
      <c r="T436" s="78"/>
      <c r="AT436" s="15" t="s">
        <v>138</v>
      </c>
      <c r="AU436" s="15" t="s">
        <v>80</v>
      </c>
    </row>
    <row r="437" s="11" customFormat="1">
      <c r="B437" s="220"/>
      <c r="C437" s="221"/>
      <c r="D437" s="217" t="s">
        <v>140</v>
      </c>
      <c r="E437" s="222" t="s">
        <v>1</v>
      </c>
      <c r="F437" s="223" t="s">
        <v>451</v>
      </c>
      <c r="G437" s="221"/>
      <c r="H437" s="222" t="s">
        <v>1</v>
      </c>
      <c r="I437" s="224"/>
      <c r="J437" s="221"/>
      <c r="K437" s="221"/>
      <c r="L437" s="225"/>
      <c r="M437" s="226"/>
      <c r="N437" s="227"/>
      <c r="O437" s="227"/>
      <c r="P437" s="227"/>
      <c r="Q437" s="227"/>
      <c r="R437" s="227"/>
      <c r="S437" s="227"/>
      <c r="T437" s="228"/>
      <c r="AT437" s="229" t="s">
        <v>140</v>
      </c>
      <c r="AU437" s="229" t="s">
        <v>80</v>
      </c>
      <c r="AV437" s="11" t="s">
        <v>78</v>
      </c>
      <c r="AW437" s="11" t="s">
        <v>33</v>
      </c>
      <c r="AX437" s="11" t="s">
        <v>72</v>
      </c>
      <c r="AY437" s="229" t="s">
        <v>129</v>
      </c>
    </row>
    <row r="438" s="12" customFormat="1">
      <c r="B438" s="230"/>
      <c r="C438" s="231"/>
      <c r="D438" s="217" t="s">
        <v>140</v>
      </c>
      <c r="E438" s="232" t="s">
        <v>1</v>
      </c>
      <c r="F438" s="233" t="s">
        <v>480</v>
      </c>
      <c r="G438" s="231"/>
      <c r="H438" s="234">
        <v>15</v>
      </c>
      <c r="I438" s="235"/>
      <c r="J438" s="231"/>
      <c r="K438" s="231"/>
      <c r="L438" s="236"/>
      <c r="M438" s="237"/>
      <c r="N438" s="238"/>
      <c r="O438" s="238"/>
      <c r="P438" s="238"/>
      <c r="Q438" s="238"/>
      <c r="R438" s="238"/>
      <c r="S438" s="238"/>
      <c r="T438" s="239"/>
      <c r="AT438" s="240" t="s">
        <v>140</v>
      </c>
      <c r="AU438" s="240" t="s">
        <v>80</v>
      </c>
      <c r="AV438" s="12" t="s">
        <v>80</v>
      </c>
      <c r="AW438" s="12" t="s">
        <v>33</v>
      </c>
      <c r="AX438" s="12" t="s">
        <v>72</v>
      </c>
      <c r="AY438" s="240" t="s">
        <v>129</v>
      </c>
    </row>
    <row r="439" s="12" customFormat="1">
      <c r="B439" s="230"/>
      <c r="C439" s="231"/>
      <c r="D439" s="217" t="s">
        <v>140</v>
      </c>
      <c r="E439" s="232" t="s">
        <v>1</v>
      </c>
      <c r="F439" s="233" t="s">
        <v>481</v>
      </c>
      <c r="G439" s="231"/>
      <c r="H439" s="234">
        <v>10.800000000000001</v>
      </c>
      <c r="I439" s="235"/>
      <c r="J439" s="231"/>
      <c r="K439" s="231"/>
      <c r="L439" s="236"/>
      <c r="M439" s="237"/>
      <c r="N439" s="238"/>
      <c r="O439" s="238"/>
      <c r="P439" s="238"/>
      <c r="Q439" s="238"/>
      <c r="R439" s="238"/>
      <c r="S439" s="238"/>
      <c r="T439" s="239"/>
      <c r="AT439" s="240" t="s">
        <v>140</v>
      </c>
      <c r="AU439" s="240" t="s">
        <v>80</v>
      </c>
      <c r="AV439" s="12" t="s">
        <v>80</v>
      </c>
      <c r="AW439" s="12" t="s">
        <v>33</v>
      </c>
      <c r="AX439" s="12" t="s">
        <v>72</v>
      </c>
      <c r="AY439" s="240" t="s">
        <v>129</v>
      </c>
    </row>
    <row r="440" s="12" customFormat="1">
      <c r="B440" s="230"/>
      <c r="C440" s="231"/>
      <c r="D440" s="217" t="s">
        <v>140</v>
      </c>
      <c r="E440" s="232" t="s">
        <v>1</v>
      </c>
      <c r="F440" s="233" t="s">
        <v>482</v>
      </c>
      <c r="G440" s="231"/>
      <c r="H440" s="234">
        <v>2.5499999999999998</v>
      </c>
      <c r="I440" s="235"/>
      <c r="J440" s="231"/>
      <c r="K440" s="231"/>
      <c r="L440" s="236"/>
      <c r="M440" s="237"/>
      <c r="N440" s="238"/>
      <c r="O440" s="238"/>
      <c r="P440" s="238"/>
      <c r="Q440" s="238"/>
      <c r="R440" s="238"/>
      <c r="S440" s="238"/>
      <c r="T440" s="239"/>
      <c r="AT440" s="240" t="s">
        <v>140</v>
      </c>
      <c r="AU440" s="240" t="s">
        <v>80</v>
      </c>
      <c r="AV440" s="12" t="s">
        <v>80</v>
      </c>
      <c r="AW440" s="12" t="s">
        <v>33</v>
      </c>
      <c r="AX440" s="12" t="s">
        <v>72</v>
      </c>
      <c r="AY440" s="240" t="s">
        <v>129</v>
      </c>
    </row>
    <row r="441" s="12" customFormat="1">
      <c r="B441" s="230"/>
      <c r="C441" s="231"/>
      <c r="D441" s="217" t="s">
        <v>140</v>
      </c>
      <c r="E441" s="232" t="s">
        <v>1</v>
      </c>
      <c r="F441" s="233" t="s">
        <v>483</v>
      </c>
      <c r="G441" s="231"/>
      <c r="H441" s="234">
        <v>11.348000000000001</v>
      </c>
      <c r="I441" s="235"/>
      <c r="J441" s="231"/>
      <c r="K441" s="231"/>
      <c r="L441" s="236"/>
      <c r="M441" s="237"/>
      <c r="N441" s="238"/>
      <c r="O441" s="238"/>
      <c r="P441" s="238"/>
      <c r="Q441" s="238"/>
      <c r="R441" s="238"/>
      <c r="S441" s="238"/>
      <c r="T441" s="239"/>
      <c r="AT441" s="240" t="s">
        <v>140</v>
      </c>
      <c r="AU441" s="240" t="s">
        <v>80</v>
      </c>
      <c r="AV441" s="12" t="s">
        <v>80</v>
      </c>
      <c r="AW441" s="12" t="s">
        <v>33</v>
      </c>
      <c r="AX441" s="12" t="s">
        <v>72</v>
      </c>
      <c r="AY441" s="240" t="s">
        <v>129</v>
      </c>
    </row>
    <row r="442" s="12" customFormat="1">
      <c r="B442" s="230"/>
      <c r="C442" s="231"/>
      <c r="D442" s="217" t="s">
        <v>140</v>
      </c>
      <c r="E442" s="232" t="s">
        <v>1</v>
      </c>
      <c r="F442" s="233" t="s">
        <v>484</v>
      </c>
      <c r="G442" s="231"/>
      <c r="H442" s="234">
        <v>8.4149999999999991</v>
      </c>
      <c r="I442" s="235"/>
      <c r="J442" s="231"/>
      <c r="K442" s="231"/>
      <c r="L442" s="236"/>
      <c r="M442" s="237"/>
      <c r="N442" s="238"/>
      <c r="O442" s="238"/>
      <c r="P442" s="238"/>
      <c r="Q442" s="238"/>
      <c r="R442" s="238"/>
      <c r="S442" s="238"/>
      <c r="T442" s="239"/>
      <c r="AT442" s="240" t="s">
        <v>140</v>
      </c>
      <c r="AU442" s="240" t="s">
        <v>80</v>
      </c>
      <c r="AV442" s="12" t="s">
        <v>80</v>
      </c>
      <c r="AW442" s="12" t="s">
        <v>33</v>
      </c>
      <c r="AX442" s="12" t="s">
        <v>72</v>
      </c>
      <c r="AY442" s="240" t="s">
        <v>129</v>
      </c>
    </row>
    <row r="443" s="12" customFormat="1">
      <c r="B443" s="230"/>
      <c r="C443" s="231"/>
      <c r="D443" s="217" t="s">
        <v>140</v>
      </c>
      <c r="E443" s="232" t="s">
        <v>1</v>
      </c>
      <c r="F443" s="233" t="s">
        <v>485</v>
      </c>
      <c r="G443" s="231"/>
      <c r="H443" s="234">
        <v>4.9729999999999999</v>
      </c>
      <c r="I443" s="235"/>
      <c r="J443" s="231"/>
      <c r="K443" s="231"/>
      <c r="L443" s="236"/>
      <c r="M443" s="237"/>
      <c r="N443" s="238"/>
      <c r="O443" s="238"/>
      <c r="P443" s="238"/>
      <c r="Q443" s="238"/>
      <c r="R443" s="238"/>
      <c r="S443" s="238"/>
      <c r="T443" s="239"/>
      <c r="AT443" s="240" t="s">
        <v>140</v>
      </c>
      <c r="AU443" s="240" t="s">
        <v>80</v>
      </c>
      <c r="AV443" s="12" t="s">
        <v>80</v>
      </c>
      <c r="AW443" s="12" t="s">
        <v>33</v>
      </c>
      <c r="AX443" s="12" t="s">
        <v>72</v>
      </c>
      <c r="AY443" s="240" t="s">
        <v>129</v>
      </c>
    </row>
    <row r="444" s="11" customFormat="1">
      <c r="B444" s="220"/>
      <c r="C444" s="221"/>
      <c r="D444" s="217" t="s">
        <v>140</v>
      </c>
      <c r="E444" s="222" t="s">
        <v>1</v>
      </c>
      <c r="F444" s="223" t="s">
        <v>473</v>
      </c>
      <c r="G444" s="221"/>
      <c r="H444" s="222" t="s">
        <v>1</v>
      </c>
      <c r="I444" s="224"/>
      <c r="J444" s="221"/>
      <c r="K444" s="221"/>
      <c r="L444" s="225"/>
      <c r="M444" s="226"/>
      <c r="N444" s="227"/>
      <c r="O444" s="227"/>
      <c r="P444" s="227"/>
      <c r="Q444" s="227"/>
      <c r="R444" s="227"/>
      <c r="S444" s="227"/>
      <c r="T444" s="228"/>
      <c r="AT444" s="229" t="s">
        <v>140</v>
      </c>
      <c r="AU444" s="229" t="s">
        <v>80</v>
      </c>
      <c r="AV444" s="11" t="s">
        <v>78</v>
      </c>
      <c r="AW444" s="11" t="s">
        <v>33</v>
      </c>
      <c r="AX444" s="11" t="s">
        <v>72</v>
      </c>
      <c r="AY444" s="229" t="s">
        <v>129</v>
      </c>
    </row>
    <row r="445" s="12" customFormat="1">
      <c r="B445" s="230"/>
      <c r="C445" s="231"/>
      <c r="D445" s="217" t="s">
        <v>140</v>
      </c>
      <c r="E445" s="232" t="s">
        <v>1</v>
      </c>
      <c r="F445" s="233" t="s">
        <v>474</v>
      </c>
      <c r="G445" s="231"/>
      <c r="H445" s="234">
        <v>0.436</v>
      </c>
      <c r="I445" s="235"/>
      <c r="J445" s="231"/>
      <c r="K445" s="231"/>
      <c r="L445" s="236"/>
      <c r="M445" s="237"/>
      <c r="N445" s="238"/>
      <c r="O445" s="238"/>
      <c r="P445" s="238"/>
      <c r="Q445" s="238"/>
      <c r="R445" s="238"/>
      <c r="S445" s="238"/>
      <c r="T445" s="239"/>
      <c r="AT445" s="240" t="s">
        <v>140</v>
      </c>
      <c r="AU445" s="240" t="s">
        <v>80</v>
      </c>
      <c r="AV445" s="12" t="s">
        <v>80</v>
      </c>
      <c r="AW445" s="12" t="s">
        <v>33</v>
      </c>
      <c r="AX445" s="12" t="s">
        <v>72</v>
      </c>
      <c r="AY445" s="240" t="s">
        <v>129</v>
      </c>
    </row>
    <row r="446" s="12" customFormat="1">
      <c r="B446" s="230"/>
      <c r="C446" s="231"/>
      <c r="D446" s="217" t="s">
        <v>140</v>
      </c>
      <c r="E446" s="232" t="s">
        <v>1</v>
      </c>
      <c r="F446" s="233" t="s">
        <v>475</v>
      </c>
      <c r="G446" s="231"/>
      <c r="H446" s="234">
        <v>0.25600000000000001</v>
      </c>
      <c r="I446" s="235"/>
      <c r="J446" s="231"/>
      <c r="K446" s="231"/>
      <c r="L446" s="236"/>
      <c r="M446" s="237"/>
      <c r="N446" s="238"/>
      <c r="O446" s="238"/>
      <c r="P446" s="238"/>
      <c r="Q446" s="238"/>
      <c r="R446" s="238"/>
      <c r="S446" s="238"/>
      <c r="T446" s="239"/>
      <c r="AT446" s="240" t="s">
        <v>140</v>
      </c>
      <c r="AU446" s="240" t="s">
        <v>80</v>
      </c>
      <c r="AV446" s="12" t="s">
        <v>80</v>
      </c>
      <c r="AW446" s="12" t="s">
        <v>33</v>
      </c>
      <c r="AX446" s="12" t="s">
        <v>72</v>
      </c>
      <c r="AY446" s="240" t="s">
        <v>129</v>
      </c>
    </row>
    <row r="447" s="13" customFormat="1">
      <c r="B447" s="241"/>
      <c r="C447" s="242"/>
      <c r="D447" s="217" t="s">
        <v>140</v>
      </c>
      <c r="E447" s="243" t="s">
        <v>1</v>
      </c>
      <c r="F447" s="244" t="s">
        <v>156</v>
      </c>
      <c r="G447" s="242"/>
      <c r="H447" s="245">
        <v>53.777999999999999</v>
      </c>
      <c r="I447" s="246"/>
      <c r="J447" s="242"/>
      <c r="K447" s="242"/>
      <c r="L447" s="247"/>
      <c r="M447" s="248"/>
      <c r="N447" s="249"/>
      <c r="O447" s="249"/>
      <c r="P447" s="249"/>
      <c r="Q447" s="249"/>
      <c r="R447" s="249"/>
      <c r="S447" s="249"/>
      <c r="T447" s="250"/>
      <c r="AT447" s="251" t="s">
        <v>140</v>
      </c>
      <c r="AU447" s="251" t="s">
        <v>80</v>
      </c>
      <c r="AV447" s="13" t="s">
        <v>136</v>
      </c>
      <c r="AW447" s="13" t="s">
        <v>33</v>
      </c>
      <c r="AX447" s="13" t="s">
        <v>78</v>
      </c>
      <c r="AY447" s="251" t="s">
        <v>129</v>
      </c>
    </row>
    <row r="448" s="1" customFormat="1" ht="16.5" customHeight="1">
      <c r="B448" s="36"/>
      <c r="C448" s="205" t="s">
        <v>486</v>
      </c>
      <c r="D448" s="205" t="s">
        <v>131</v>
      </c>
      <c r="E448" s="206" t="s">
        <v>487</v>
      </c>
      <c r="F448" s="207" t="s">
        <v>488</v>
      </c>
      <c r="G448" s="208" t="s">
        <v>365</v>
      </c>
      <c r="H448" s="209">
        <v>2.387</v>
      </c>
      <c r="I448" s="210"/>
      <c r="J448" s="211">
        <f>ROUND(I448*H448,2)</f>
        <v>0</v>
      </c>
      <c r="K448" s="207" t="s">
        <v>159</v>
      </c>
      <c r="L448" s="41"/>
      <c r="M448" s="212" t="s">
        <v>1</v>
      </c>
      <c r="N448" s="213" t="s">
        <v>43</v>
      </c>
      <c r="O448" s="77"/>
      <c r="P448" s="214">
        <f>O448*H448</f>
        <v>0</v>
      </c>
      <c r="Q448" s="214">
        <v>1.10951</v>
      </c>
      <c r="R448" s="214">
        <f>Q448*H448</f>
        <v>2.6484003700000001</v>
      </c>
      <c r="S448" s="214">
        <v>0</v>
      </c>
      <c r="T448" s="215">
        <f>S448*H448</f>
        <v>0</v>
      </c>
      <c r="AR448" s="15" t="s">
        <v>136</v>
      </c>
      <c r="AT448" s="15" t="s">
        <v>131</v>
      </c>
      <c r="AU448" s="15" t="s">
        <v>80</v>
      </c>
      <c r="AY448" s="15" t="s">
        <v>129</v>
      </c>
      <c r="BE448" s="216">
        <f>IF(N448="základní",J448,0)</f>
        <v>0</v>
      </c>
      <c r="BF448" s="216">
        <f>IF(N448="snížená",J448,0)</f>
        <v>0</v>
      </c>
      <c r="BG448" s="216">
        <f>IF(N448="zákl. přenesená",J448,0)</f>
        <v>0</v>
      </c>
      <c r="BH448" s="216">
        <f>IF(N448="sníž. přenesená",J448,0)</f>
        <v>0</v>
      </c>
      <c r="BI448" s="216">
        <f>IF(N448="nulová",J448,0)</f>
        <v>0</v>
      </c>
      <c r="BJ448" s="15" t="s">
        <v>78</v>
      </c>
      <c r="BK448" s="216">
        <f>ROUND(I448*H448,2)</f>
        <v>0</v>
      </c>
      <c r="BL448" s="15" t="s">
        <v>136</v>
      </c>
      <c r="BM448" s="15" t="s">
        <v>489</v>
      </c>
    </row>
    <row r="449" s="1" customFormat="1">
      <c r="B449" s="36"/>
      <c r="C449" s="37"/>
      <c r="D449" s="217" t="s">
        <v>138</v>
      </c>
      <c r="E449" s="37"/>
      <c r="F449" s="218" t="s">
        <v>490</v>
      </c>
      <c r="G449" s="37"/>
      <c r="H449" s="37"/>
      <c r="I449" s="130"/>
      <c r="J449" s="37"/>
      <c r="K449" s="37"/>
      <c r="L449" s="41"/>
      <c r="M449" s="219"/>
      <c r="N449" s="77"/>
      <c r="O449" s="77"/>
      <c r="P449" s="77"/>
      <c r="Q449" s="77"/>
      <c r="R449" s="77"/>
      <c r="S449" s="77"/>
      <c r="T449" s="78"/>
      <c r="AT449" s="15" t="s">
        <v>138</v>
      </c>
      <c r="AU449" s="15" t="s">
        <v>80</v>
      </c>
    </row>
    <row r="450" s="12" customFormat="1">
      <c r="B450" s="230"/>
      <c r="C450" s="231"/>
      <c r="D450" s="217" t="s">
        <v>140</v>
      </c>
      <c r="E450" s="232" t="s">
        <v>1</v>
      </c>
      <c r="F450" s="233" t="s">
        <v>491</v>
      </c>
      <c r="G450" s="231"/>
      <c r="H450" s="234">
        <v>2.387</v>
      </c>
      <c r="I450" s="235"/>
      <c r="J450" s="231"/>
      <c r="K450" s="231"/>
      <c r="L450" s="236"/>
      <c r="M450" s="237"/>
      <c r="N450" s="238"/>
      <c r="O450" s="238"/>
      <c r="P450" s="238"/>
      <c r="Q450" s="238"/>
      <c r="R450" s="238"/>
      <c r="S450" s="238"/>
      <c r="T450" s="239"/>
      <c r="AT450" s="240" t="s">
        <v>140</v>
      </c>
      <c r="AU450" s="240" t="s">
        <v>80</v>
      </c>
      <c r="AV450" s="12" t="s">
        <v>80</v>
      </c>
      <c r="AW450" s="12" t="s">
        <v>33</v>
      </c>
      <c r="AX450" s="12" t="s">
        <v>78</v>
      </c>
      <c r="AY450" s="240" t="s">
        <v>129</v>
      </c>
    </row>
    <row r="451" s="1" customFormat="1" ht="16.5" customHeight="1">
      <c r="B451" s="36"/>
      <c r="C451" s="205" t="s">
        <v>492</v>
      </c>
      <c r="D451" s="205" t="s">
        <v>131</v>
      </c>
      <c r="E451" s="206" t="s">
        <v>493</v>
      </c>
      <c r="F451" s="207" t="s">
        <v>494</v>
      </c>
      <c r="G451" s="208" t="s">
        <v>403</v>
      </c>
      <c r="H451" s="209">
        <v>2</v>
      </c>
      <c r="I451" s="210"/>
      <c r="J451" s="211">
        <f>ROUND(I451*H451,2)</f>
        <v>0</v>
      </c>
      <c r="K451" s="207" t="s">
        <v>1</v>
      </c>
      <c r="L451" s="41"/>
      <c r="M451" s="212" t="s">
        <v>1</v>
      </c>
      <c r="N451" s="213" t="s">
        <v>43</v>
      </c>
      <c r="O451" s="77"/>
      <c r="P451" s="214">
        <f>O451*H451</f>
        <v>0</v>
      </c>
      <c r="Q451" s="214">
        <v>0.0137</v>
      </c>
      <c r="R451" s="214">
        <f>Q451*H451</f>
        <v>0.027400000000000001</v>
      </c>
      <c r="S451" s="214">
        <v>0</v>
      </c>
      <c r="T451" s="215">
        <f>S451*H451</f>
        <v>0</v>
      </c>
      <c r="AR451" s="15" t="s">
        <v>136</v>
      </c>
      <c r="AT451" s="15" t="s">
        <v>131</v>
      </c>
      <c r="AU451" s="15" t="s">
        <v>80</v>
      </c>
      <c r="AY451" s="15" t="s">
        <v>129</v>
      </c>
      <c r="BE451" s="216">
        <f>IF(N451="základní",J451,0)</f>
        <v>0</v>
      </c>
      <c r="BF451" s="216">
        <f>IF(N451="snížená",J451,0)</f>
        <v>0</v>
      </c>
      <c r="BG451" s="216">
        <f>IF(N451="zákl. přenesená",J451,0)</f>
        <v>0</v>
      </c>
      <c r="BH451" s="216">
        <f>IF(N451="sníž. přenesená",J451,0)</f>
        <v>0</v>
      </c>
      <c r="BI451" s="216">
        <f>IF(N451="nulová",J451,0)</f>
        <v>0</v>
      </c>
      <c r="BJ451" s="15" t="s">
        <v>78</v>
      </c>
      <c r="BK451" s="216">
        <f>ROUND(I451*H451,2)</f>
        <v>0</v>
      </c>
      <c r="BL451" s="15" t="s">
        <v>136</v>
      </c>
      <c r="BM451" s="15" t="s">
        <v>495</v>
      </c>
    </row>
    <row r="452" s="1" customFormat="1">
      <c r="B452" s="36"/>
      <c r="C452" s="37"/>
      <c r="D452" s="217" t="s">
        <v>138</v>
      </c>
      <c r="E452" s="37"/>
      <c r="F452" s="218" t="s">
        <v>496</v>
      </c>
      <c r="G452" s="37"/>
      <c r="H452" s="37"/>
      <c r="I452" s="130"/>
      <c r="J452" s="37"/>
      <c r="K452" s="37"/>
      <c r="L452" s="41"/>
      <c r="M452" s="219"/>
      <c r="N452" s="77"/>
      <c r="O452" s="77"/>
      <c r="P452" s="77"/>
      <c r="Q452" s="77"/>
      <c r="R452" s="77"/>
      <c r="S452" s="77"/>
      <c r="T452" s="78"/>
      <c r="AT452" s="15" t="s">
        <v>138</v>
      </c>
      <c r="AU452" s="15" t="s">
        <v>80</v>
      </c>
    </row>
    <row r="453" s="11" customFormat="1">
      <c r="B453" s="220"/>
      <c r="C453" s="221"/>
      <c r="D453" s="217" t="s">
        <v>140</v>
      </c>
      <c r="E453" s="222" t="s">
        <v>1</v>
      </c>
      <c r="F453" s="223" t="s">
        <v>497</v>
      </c>
      <c r="G453" s="221"/>
      <c r="H453" s="222" t="s">
        <v>1</v>
      </c>
      <c r="I453" s="224"/>
      <c r="J453" s="221"/>
      <c r="K453" s="221"/>
      <c r="L453" s="225"/>
      <c r="M453" s="226"/>
      <c r="N453" s="227"/>
      <c r="O453" s="227"/>
      <c r="P453" s="227"/>
      <c r="Q453" s="227"/>
      <c r="R453" s="227"/>
      <c r="S453" s="227"/>
      <c r="T453" s="228"/>
      <c r="AT453" s="229" t="s">
        <v>140</v>
      </c>
      <c r="AU453" s="229" t="s">
        <v>80</v>
      </c>
      <c r="AV453" s="11" t="s">
        <v>78</v>
      </c>
      <c r="AW453" s="11" t="s">
        <v>33</v>
      </c>
      <c r="AX453" s="11" t="s">
        <v>72</v>
      </c>
      <c r="AY453" s="229" t="s">
        <v>129</v>
      </c>
    </row>
    <row r="454" s="11" customFormat="1">
      <c r="B454" s="220"/>
      <c r="C454" s="221"/>
      <c r="D454" s="217" t="s">
        <v>140</v>
      </c>
      <c r="E454" s="222" t="s">
        <v>1</v>
      </c>
      <c r="F454" s="223" t="s">
        <v>498</v>
      </c>
      <c r="G454" s="221"/>
      <c r="H454" s="222" t="s">
        <v>1</v>
      </c>
      <c r="I454" s="224"/>
      <c r="J454" s="221"/>
      <c r="K454" s="221"/>
      <c r="L454" s="225"/>
      <c r="M454" s="226"/>
      <c r="N454" s="227"/>
      <c r="O454" s="227"/>
      <c r="P454" s="227"/>
      <c r="Q454" s="227"/>
      <c r="R454" s="227"/>
      <c r="S454" s="227"/>
      <c r="T454" s="228"/>
      <c r="AT454" s="229" t="s">
        <v>140</v>
      </c>
      <c r="AU454" s="229" t="s">
        <v>80</v>
      </c>
      <c r="AV454" s="11" t="s">
        <v>78</v>
      </c>
      <c r="AW454" s="11" t="s">
        <v>33</v>
      </c>
      <c r="AX454" s="11" t="s">
        <v>72</v>
      </c>
      <c r="AY454" s="229" t="s">
        <v>129</v>
      </c>
    </row>
    <row r="455" s="12" customFormat="1">
      <c r="B455" s="230"/>
      <c r="C455" s="231"/>
      <c r="D455" s="217" t="s">
        <v>140</v>
      </c>
      <c r="E455" s="232" t="s">
        <v>1</v>
      </c>
      <c r="F455" s="233" t="s">
        <v>78</v>
      </c>
      <c r="G455" s="231"/>
      <c r="H455" s="234">
        <v>1</v>
      </c>
      <c r="I455" s="235"/>
      <c r="J455" s="231"/>
      <c r="K455" s="231"/>
      <c r="L455" s="236"/>
      <c r="M455" s="237"/>
      <c r="N455" s="238"/>
      <c r="O455" s="238"/>
      <c r="P455" s="238"/>
      <c r="Q455" s="238"/>
      <c r="R455" s="238"/>
      <c r="S455" s="238"/>
      <c r="T455" s="239"/>
      <c r="AT455" s="240" t="s">
        <v>140</v>
      </c>
      <c r="AU455" s="240" t="s">
        <v>80</v>
      </c>
      <c r="AV455" s="12" t="s">
        <v>80</v>
      </c>
      <c r="AW455" s="12" t="s">
        <v>33</v>
      </c>
      <c r="AX455" s="12" t="s">
        <v>72</v>
      </c>
      <c r="AY455" s="240" t="s">
        <v>129</v>
      </c>
    </row>
    <row r="456" s="11" customFormat="1">
      <c r="B456" s="220"/>
      <c r="C456" s="221"/>
      <c r="D456" s="217" t="s">
        <v>140</v>
      </c>
      <c r="E456" s="222" t="s">
        <v>1</v>
      </c>
      <c r="F456" s="223" t="s">
        <v>499</v>
      </c>
      <c r="G456" s="221"/>
      <c r="H456" s="222" t="s">
        <v>1</v>
      </c>
      <c r="I456" s="224"/>
      <c r="J456" s="221"/>
      <c r="K456" s="221"/>
      <c r="L456" s="225"/>
      <c r="M456" s="226"/>
      <c r="N456" s="227"/>
      <c r="O456" s="227"/>
      <c r="P456" s="227"/>
      <c r="Q456" s="227"/>
      <c r="R456" s="227"/>
      <c r="S456" s="227"/>
      <c r="T456" s="228"/>
      <c r="AT456" s="229" t="s">
        <v>140</v>
      </c>
      <c r="AU456" s="229" t="s">
        <v>80</v>
      </c>
      <c r="AV456" s="11" t="s">
        <v>78</v>
      </c>
      <c r="AW456" s="11" t="s">
        <v>33</v>
      </c>
      <c r="AX456" s="11" t="s">
        <v>72</v>
      </c>
      <c r="AY456" s="229" t="s">
        <v>129</v>
      </c>
    </row>
    <row r="457" s="12" customFormat="1">
      <c r="B457" s="230"/>
      <c r="C457" s="231"/>
      <c r="D457" s="217" t="s">
        <v>140</v>
      </c>
      <c r="E457" s="232" t="s">
        <v>1</v>
      </c>
      <c r="F457" s="233" t="s">
        <v>78</v>
      </c>
      <c r="G457" s="231"/>
      <c r="H457" s="234">
        <v>1</v>
      </c>
      <c r="I457" s="235"/>
      <c r="J457" s="231"/>
      <c r="K457" s="231"/>
      <c r="L457" s="236"/>
      <c r="M457" s="237"/>
      <c r="N457" s="238"/>
      <c r="O457" s="238"/>
      <c r="P457" s="238"/>
      <c r="Q457" s="238"/>
      <c r="R457" s="238"/>
      <c r="S457" s="238"/>
      <c r="T457" s="239"/>
      <c r="AT457" s="240" t="s">
        <v>140</v>
      </c>
      <c r="AU457" s="240" t="s">
        <v>80</v>
      </c>
      <c r="AV457" s="12" t="s">
        <v>80</v>
      </c>
      <c r="AW457" s="12" t="s">
        <v>33</v>
      </c>
      <c r="AX457" s="12" t="s">
        <v>72</v>
      </c>
      <c r="AY457" s="240" t="s">
        <v>129</v>
      </c>
    </row>
    <row r="458" s="13" customFormat="1">
      <c r="B458" s="241"/>
      <c r="C458" s="242"/>
      <c r="D458" s="217" t="s">
        <v>140</v>
      </c>
      <c r="E458" s="243" t="s">
        <v>1</v>
      </c>
      <c r="F458" s="244" t="s">
        <v>156</v>
      </c>
      <c r="G458" s="242"/>
      <c r="H458" s="245">
        <v>2</v>
      </c>
      <c r="I458" s="246"/>
      <c r="J458" s="242"/>
      <c r="K458" s="242"/>
      <c r="L458" s="247"/>
      <c r="M458" s="248"/>
      <c r="N458" s="249"/>
      <c r="O458" s="249"/>
      <c r="P458" s="249"/>
      <c r="Q458" s="249"/>
      <c r="R458" s="249"/>
      <c r="S458" s="249"/>
      <c r="T458" s="250"/>
      <c r="AT458" s="251" t="s">
        <v>140</v>
      </c>
      <c r="AU458" s="251" t="s">
        <v>80</v>
      </c>
      <c r="AV458" s="13" t="s">
        <v>136</v>
      </c>
      <c r="AW458" s="13" t="s">
        <v>33</v>
      </c>
      <c r="AX458" s="13" t="s">
        <v>78</v>
      </c>
      <c r="AY458" s="251" t="s">
        <v>129</v>
      </c>
    </row>
    <row r="459" s="1" customFormat="1" ht="16.5" customHeight="1">
      <c r="B459" s="36"/>
      <c r="C459" s="205" t="s">
        <v>500</v>
      </c>
      <c r="D459" s="205" t="s">
        <v>131</v>
      </c>
      <c r="E459" s="206" t="s">
        <v>501</v>
      </c>
      <c r="F459" s="207" t="s">
        <v>494</v>
      </c>
      <c r="G459" s="208" t="s">
        <v>194</v>
      </c>
      <c r="H459" s="209">
        <v>47.5</v>
      </c>
      <c r="I459" s="210"/>
      <c r="J459" s="211">
        <f>ROUND(I459*H459,2)</f>
        <v>0</v>
      </c>
      <c r="K459" s="207" t="s">
        <v>1</v>
      </c>
      <c r="L459" s="41"/>
      <c r="M459" s="212" t="s">
        <v>1</v>
      </c>
      <c r="N459" s="213" t="s">
        <v>43</v>
      </c>
      <c r="O459" s="77"/>
      <c r="P459" s="214">
        <f>O459*H459</f>
        <v>0</v>
      </c>
      <c r="Q459" s="214">
        <v>0.0137</v>
      </c>
      <c r="R459" s="214">
        <f>Q459*H459</f>
        <v>0.65075000000000005</v>
      </c>
      <c r="S459" s="214">
        <v>0</v>
      </c>
      <c r="T459" s="215">
        <f>S459*H459</f>
        <v>0</v>
      </c>
      <c r="AR459" s="15" t="s">
        <v>136</v>
      </c>
      <c r="AT459" s="15" t="s">
        <v>131</v>
      </c>
      <c r="AU459" s="15" t="s">
        <v>80</v>
      </c>
      <c r="AY459" s="15" t="s">
        <v>129</v>
      </c>
      <c r="BE459" s="216">
        <f>IF(N459="základní",J459,0)</f>
        <v>0</v>
      </c>
      <c r="BF459" s="216">
        <f>IF(N459="snížená",J459,0)</f>
        <v>0</v>
      </c>
      <c r="BG459" s="216">
        <f>IF(N459="zákl. přenesená",J459,0)</f>
        <v>0</v>
      </c>
      <c r="BH459" s="216">
        <f>IF(N459="sníž. přenesená",J459,0)</f>
        <v>0</v>
      </c>
      <c r="BI459" s="216">
        <f>IF(N459="nulová",J459,0)</f>
        <v>0</v>
      </c>
      <c r="BJ459" s="15" t="s">
        <v>78</v>
      </c>
      <c r="BK459" s="216">
        <f>ROUND(I459*H459,2)</f>
        <v>0</v>
      </c>
      <c r="BL459" s="15" t="s">
        <v>136</v>
      </c>
      <c r="BM459" s="15" t="s">
        <v>502</v>
      </c>
    </row>
    <row r="460" s="1" customFormat="1">
      <c r="B460" s="36"/>
      <c r="C460" s="37"/>
      <c r="D460" s="217" t="s">
        <v>138</v>
      </c>
      <c r="E460" s="37"/>
      <c r="F460" s="218" t="s">
        <v>496</v>
      </c>
      <c r="G460" s="37"/>
      <c r="H460" s="37"/>
      <c r="I460" s="130"/>
      <c r="J460" s="37"/>
      <c r="K460" s="37"/>
      <c r="L460" s="41"/>
      <c r="M460" s="219"/>
      <c r="N460" s="77"/>
      <c r="O460" s="77"/>
      <c r="P460" s="77"/>
      <c r="Q460" s="77"/>
      <c r="R460" s="77"/>
      <c r="S460" s="77"/>
      <c r="T460" s="78"/>
      <c r="AT460" s="15" t="s">
        <v>138</v>
      </c>
      <c r="AU460" s="15" t="s">
        <v>80</v>
      </c>
    </row>
    <row r="461" s="11" customFormat="1">
      <c r="B461" s="220"/>
      <c r="C461" s="221"/>
      <c r="D461" s="217" t="s">
        <v>140</v>
      </c>
      <c r="E461" s="222" t="s">
        <v>1</v>
      </c>
      <c r="F461" s="223" t="s">
        <v>503</v>
      </c>
      <c r="G461" s="221"/>
      <c r="H461" s="222" t="s">
        <v>1</v>
      </c>
      <c r="I461" s="224"/>
      <c r="J461" s="221"/>
      <c r="K461" s="221"/>
      <c r="L461" s="225"/>
      <c r="M461" s="226"/>
      <c r="N461" s="227"/>
      <c r="O461" s="227"/>
      <c r="P461" s="227"/>
      <c r="Q461" s="227"/>
      <c r="R461" s="227"/>
      <c r="S461" s="227"/>
      <c r="T461" s="228"/>
      <c r="AT461" s="229" t="s">
        <v>140</v>
      </c>
      <c r="AU461" s="229" t="s">
        <v>80</v>
      </c>
      <c r="AV461" s="11" t="s">
        <v>78</v>
      </c>
      <c r="AW461" s="11" t="s">
        <v>33</v>
      </c>
      <c r="AX461" s="11" t="s">
        <v>72</v>
      </c>
      <c r="AY461" s="229" t="s">
        <v>129</v>
      </c>
    </row>
    <row r="462" s="12" customFormat="1">
      <c r="B462" s="230"/>
      <c r="C462" s="231"/>
      <c r="D462" s="217" t="s">
        <v>140</v>
      </c>
      <c r="E462" s="232" t="s">
        <v>1</v>
      </c>
      <c r="F462" s="233" t="s">
        <v>504</v>
      </c>
      <c r="G462" s="231"/>
      <c r="H462" s="234">
        <v>20</v>
      </c>
      <c r="I462" s="235"/>
      <c r="J462" s="231"/>
      <c r="K462" s="231"/>
      <c r="L462" s="236"/>
      <c r="M462" s="237"/>
      <c r="N462" s="238"/>
      <c r="O462" s="238"/>
      <c r="P462" s="238"/>
      <c r="Q462" s="238"/>
      <c r="R462" s="238"/>
      <c r="S462" s="238"/>
      <c r="T462" s="239"/>
      <c r="AT462" s="240" t="s">
        <v>140</v>
      </c>
      <c r="AU462" s="240" t="s">
        <v>80</v>
      </c>
      <c r="AV462" s="12" t="s">
        <v>80</v>
      </c>
      <c r="AW462" s="12" t="s">
        <v>33</v>
      </c>
      <c r="AX462" s="12" t="s">
        <v>72</v>
      </c>
      <c r="AY462" s="240" t="s">
        <v>129</v>
      </c>
    </row>
    <row r="463" s="11" customFormat="1">
      <c r="B463" s="220"/>
      <c r="C463" s="221"/>
      <c r="D463" s="217" t="s">
        <v>140</v>
      </c>
      <c r="E463" s="222" t="s">
        <v>1</v>
      </c>
      <c r="F463" s="223" t="s">
        <v>505</v>
      </c>
      <c r="G463" s="221"/>
      <c r="H463" s="222" t="s">
        <v>1</v>
      </c>
      <c r="I463" s="224"/>
      <c r="J463" s="221"/>
      <c r="K463" s="221"/>
      <c r="L463" s="225"/>
      <c r="M463" s="226"/>
      <c r="N463" s="227"/>
      <c r="O463" s="227"/>
      <c r="P463" s="227"/>
      <c r="Q463" s="227"/>
      <c r="R463" s="227"/>
      <c r="S463" s="227"/>
      <c r="T463" s="228"/>
      <c r="AT463" s="229" t="s">
        <v>140</v>
      </c>
      <c r="AU463" s="229" t="s">
        <v>80</v>
      </c>
      <c r="AV463" s="11" t="s">
        <v>78</v>
      </c>
      <c r="AW463" s="11" t="s">
        <v>33</v>
      </c>
      <c r="AX463" s="11" t="s">
        <v>72</v>
      </c>
      <c r="AY463" s="229" t="s">
        <v>129</v>
      </c>
    </row>
    <row r="464" s="12" customFormat="1">
      <c r="B464" s="230"/>
      <c r="C464" s="231"/>
      <c r="D464" s="217" t="s">
        <v>140</v>
      </c>
      <c r="E464" s="232" t="s">
        <v>1</v>
      </c>
      <c r="F464" s="233" t="s">
        <v>506</v>
      </c>
      <c r="G464" s="231"/>
      <c r="H464" s="234">
        <v>7.5</v>
      </c>
      <c r="I464" s="235"/>
      <c r="J464" s="231"/>
      <c r="K464" s="231"/>
      <c r="L464" s="236"/>
      <c r="M464" s="237"/>
      <c r="N464" s="238"/>
      <c r="O464" s="238"/>
      <c r="P464" s="238"/>
      <c r="Q464" s="238"/>
      <c r="R464" s="238"/>
      <c r="S464" s="238"/>
      <c r="T464" s="239"/>
      <c r="AT464" s="240" t="s">
        <v>140</v>
      </c>
      <c r="AU464" s="240" t="s">
        <v>80</v>
      </c>
      <c r="AV464" s="12" t="s">
        <v>80</v>
      </c>
      <c r="AW464" s="12" t="s">
        <v>33</v>
      </c>
      <c r="AX464" s="12" t="s">
        <v>72</v>
      </c>
      <c r="AY464" s="240" t="s">
        <v>129</v>
      </c>
    </row>
    <row r="465" s="11" customFormat="1">
      <c r="B465" s="220"/>
      <c r="C465" s="221"/>
      <c r="D465" s="217" t="s">
        <v>140</v>
      </c>
      <c r="E465" s="222" t="s">
        <v>1</v>
      </c>
      <c r="F465" s="223" t="s">
        <v>507</v>
      </c>
      <c r="G465" s="221"/>
      <c r="H465" s="222" t="s">
        <v>1</v>
      </c>
      <c r="I465" s="224"/>
      <c r="J465" s="221"/>
      <c r="K465" s="221"/>
      <c r="L465" s="225"/>
      <c r="M465" s="226"/>
      <c r="N465" s="227"/>
      <c r="O465" s="227"/>
      <c r="P465" s="227"/>
      <c r="Q465" s="227"/>
      <c r="R465" s="227"/>
      <c r="S465" s="227"/>
      <c r="T465" s="228"/>
      <c r="AT465" s="229" t="s">
        <v>140</v>
      </c>
      <c r="AU465" s="229" t="s">
        <v>80</v>
      </c>
      <c r="AV465" s="11" t="s">
        <v>78</v>
      </c>
      <c r="AW465" s="11" t="s">
        <v>33</v>
      </c>
      <c r="AX465" s="11" t="s">
        <v>72</v>
      </c>
      <c r="AY465" s="229" t="s">
        <v>129</v>
      </c>
    </row>
    <row r="466" s="12" customFormat="1">
      <c r="B466" s="230"/>
      <c r="C466" s="231"/>
      <c r="D466" s="217" t="s">
        <v>140</v>
      </c>
      <c r="E466" s="232" t="s">
        <v>1</v>
      </c>
      <c r="F466" s="233" t="s">
        <v>504</v>
      </c>
      <c r="G466" s="231"/>
      <c r="H466" s="234">
        <v>20</v>
      </c>
      <c r="I466" s="235"/>
      <c r="J466" s="231"/>
      <c r="K466" s="231"/>
      <c r="L466" s="236"/>
      <c r="M466" s="237"/>
      <c r="N466" s="238"/>
      <c r="O466" s="238"/>
      <c r="P466" s="238"/>
      <c r="Q466" s="238"/>
      <c r="R466" s="238"/>
      <c r="S466" s="238"/>
      <c r="T466" s="239"/>
      <c r="AT466" s="240" t="s">
        <v>140</v>
      </c>
      <c r="AU466" s="240" t="s">
        <v>80</v>
      </c>
      <c r="AV466" s="12" t="s">
        <v>80</v>
      </c>
      <c r="AW466" s="12" t="s">
        <v>33</v>
      </c>
      <c r="AX466" s="12" t="s">
        <v>72</v>
      </c>
      <c r="AY466" s="240" t="s">
        <v>129</v>
      </c>
    </row>
    <row r="467" s="13" customFormat="1">
      <c r="B467" s="241"/>
      <c r="C467" s="242"/>
      <c r="D467" s="217" t="s">
        <v>140</v>
      </c>
      <c r="E467" s="243" t="s">
        <v>1</v>
      </c>
      <c r="F467" s="244" t="s">
        <v>156</v>
      </c>
      <c r="G467" s="242"/>
      <c r="H467" s="245">
        <v>47.5</v>
      </c>
      <c r="I467" s="246"/>
      <c r="J467" s="242"/>
      <c r="K467" s="242"/>
      <c r="L467" s="247"/>
      <c r="M467" s="248"/>
      <c r="N467" s="249"/>
      <c r="O467" s="249"/>
      <c r="P467" s="249"/>
      <c r="Q467" s="249"/>
      <c r="R467" s="249"/>
      <c r="S467" s="249"/>
      <c r="T467" s="250"/>
      <c r="AT467" s="251" t="s">
        <v>140</v>
      </c>
      <c r="AU467" s="251" t="s">
        <v>80</v>
      </c>
      <c r="AV467" s="13" t="s">
        <v>136</v>
      </c>
      <c r="AW467" s="13" t="s">
        <v>33</v>
      </c>
      <c r="AX467" s="13" t="s">
        <v>78</v>
      </c>
      <c r="AY467" s="251" t="s">
        <v>129</v>
      </c>
    </row>
    <row r="468" s="1" customFormat="1" ht="16.5" customHeight="1">
      <c r="B468" s="36"/>
      <c r="C468" s="205" t="s">
        <v>508</v>
      </c>
      <c r="D468" s="205" t="s">
        <v>131</v>
      </c>
      <c r="E468" s="206" t="s">
        <v>509</v>
      </c>
      <c r="F468" s="207" t="s">
        <v>510</v>
      </c>
      <c r="G468" s="208" t="s">
        <v>134</v>
      </c>
      <c r="H468" s="209">
        <v>14.685000000000001</v>
      </c>
      <c r="I468" s="210"/>
      <c r="J468" s="211">
        <f>ROUND(I468*H468,2)</f>
        <v>0</v>
      </c>
      <c r="K468" s="207" t="s">
        <v>1</v>
      </c>
      <c r="L468" s="41"/>
      <c r="M468" s="212" t="s">
        <v>1</v>
      </c>
      <c r="N468" s="213" t="s">
        <v>43</v>
      </c>
      <c r="O468" s="77"/>
      <c r="P468" s="214">
        <f>O468*H468</f>
        <v>0</v>
      </c>
      <c r="Q468" s="214">
        <v>0.0046499999999999996</v>
      </c>
      <c r="R468" s="214">
        <f>Q468*H468</f>
        <v>0.068285249999999992</v>
      </c>
      <c r="S468" s="214">
        <v>0</v>
      </c>
      <c r="T468" s="215">
        <f>S468*H468</f>
        <v>0</v>
      </c>
      <c r="AR468" s="15" t="s">
        <v>136</v>
      </c>
      <c r="AT468" s="15" t="s">
        <v>131</v>
      </c>
      <c r="AU468" s="15" t="s">
        <v>80</v>
      </c>
      <c r="AY468" s="15" t="s">
        <v>129</v>
      </c>
      <c r="BE468" s="216">
        <f>IF(N468="základní",J468,0)</f>
        <v>0</v>
      </c>
      <c r="BF468" s="216">
        <f>IF(N468="snížená",J468,0)</f>
        <v>0</v>
      </c>
      <c r="BG468" s="216">
        <f>IF(N468="zákl. přenesená",J468,0)</f>
        <v>0</v>
      </c>
      <c r="BH468" s="216">
        <f>IF(N468="sníž. přenesená",J468,0)</f>
        <v>0</v>
      </c>
      <c r="BI468" s="216">
        <f>IF(N468="nulová",J468,0)</f>
        <v>0</v>
      </c>
      <c r="BJ468" s="15" t="s">
        <v>78</v>
      </c>
      <c r="BK468" s="216">
        <f>ROUND(I468*H468,2)</f>
        <v>0</v>
      </c>
      <c r="BL468" s="15" t="s">
        <v>136</v>
      </c>
      <c r="BM468" s="15" t="s">
        <v>511</v>
      </c>
    </row>
    <row r="469" s="1" customFormat="1">
      <c r="B469" s="36"/>
      <c r="C469" s="37"/>
      <c r="D469" s="217" t="s">
        <v>138</v>
      </c>
      <c r="E469" s="37"/>
      <c r="F469" s="218" t="s">
        <v>450</v>
      </c>
      <c r="G469" s="37"/>
      <c r="H469" s="37"/>
      <c r="I469" s="130"/>
      <c r="J469" s="37"/>
      <c r="K469" s="37"/>
      <c r="L469" s="41"/>
      <c r="M469" s="219"/>
      <c r="N469" s="77"/>
      <c r="O469" s="77"/>
      <c r="P469" s="77"/>
      <c r="Q469" s="77"/>
      <c r="R469" s="77"/>
      <c r="S469" s="77"/>
      <c r="T469" s="78"/>
      <c r="AT469" s="15" t="s">
        <v>138</v>
      </c>
      <c r="AU469" s="15" t="s">
        <v>80</v>
      </c>
    </row>
    <row r="470" s="12" customFormat="1">
      <c r="B470" s="230"/>
      <c r="C470" s="231"/>
      <c r="D470" s="217" t="s">
        <v>140</v>
      </c>
      <c r="E470" s="232" t="s">
        <v>1</v>
      </c>
      <c r="F470" s="233" t="s">
        <v>512</v>
      </c>
      <c r="G470" s="231"/>
      <c r="H470" s="234">
        <v>14.685000000000001</v>
      </c>
      <c r="I470" s="235"/>
      <c r="J470" s="231"/>
      <c r="K470" s="231"/>
      <c r="L470" s="236"/>
      <c r="M470" s="237"/>
      <c r="N470" s="238"/>
      <c r="O470" s="238"/>
      <c r="P470" s="238"/>
      <c r="Q470" s="238"/>
      <c r="R470" s="238"/>
      <c r="S470" s="238"/>
      <c r="T470" s="239"/>
      <c r="AT470" s="240" t="s">
        <v>140</v>
      </c>
      <c r="AU470" s="240" t="s">
        <v>80</v>
      </c>
      <c r="AV470" s="12" t="s">
        <v>80</v>
      </c>
      <c r="AW470" s="12" t="s">
        <v>33</v>
      </c>
      <c r="AX470" s="12" t="s">
        <v>78</v>
      </c>
      <c r="AY470" s="240" t="s">
        <v>129</v>
      </c>
    </row>
    <row r="471" s="10" customFormat="1" ht="22.8" customHeight="1">
      <c r="B471" s="189"/>
      <c r="C471" s="190"/>
      <c r="D471" s="191" t="s">
        <v>71</v>
      </c>
      <c r="E471" s="203" t="s">
        <v>136</v>
      </c>
      <c r="F471" s="203" t="s">
        <v>513</v>
      </c>
      <c r="G471" s="190"/>
      <c r="H471" s="190"/>
      <c r="I471" s="193"/>
      <c r="J471" s="204">
        <f>BK471</f>
        <v>0</v>
      </c>
      <c r="K471" s="190"/>
      <c r="L471" s="195"/>
      <c r="M471" s="196"/>
      <c r="N471" s="197"/>
      <c r="O471" s="197"/>
      <c r="P471" s="198">
        <f>SUM(P472:P493)</f>
        <v>0</v>
      </c>
      <c r="Q471" s="197"/>
      <c r="R471" s="198">
        <f>SUM(R472:R493)</f>
        <v>0.44800000000000001</v>
      </c>
      <c r="S471" s="197"/>
      <c r="T471" s="199">
        <f>SUM(T472:T493)</f>
        <v>0</v>
      </c>
      <c r="AR471" s="200" t="s">
        <v>78</v>
      </c>
      <c r="AT471" s="201" t="s">
        <v>71</v>
      </c>
      <c r="AU471" s="201" t="s">
        <v>78</v>
      </c>
      <c r="AY471" s="200" t="s">
        <v>129</v>
      </c>
      <c r="BK471" s="202">
        <f>SUM(BK472:BK493)</f>
        <v>0</v>
      </c>
    </row>
    <row r="472" s="1" customFormat="1" ht="16.5" customHeight="1">
      <c r="B472" s="36"/>
      <c r="C472" s="205" t="s">
        <v>514</v>
      </c>
      <c r="D472" s="205" t="s">
        <v>131</v>
      </c>
      <c r="E472" s="206" t="s">
        <v>515</v>
      </c>
      <c r="F472" s="207" t="s">
        <v>516</v>
      </c>
      <c r="G472" s="208" t="s">
        <v>202</v>
      </c>
      <c r="H472" s="209">
        <v>3.8650000000000002</v>
      </c>
      <c r="I472" s="210"/>
      <c r="J472" s="211">
        <f>ROUND(I472*H472,2)</f>
        <v>0</v>
      </c>
      <c r="K472" s="207" t="s">
        <v>159</v>
      </c>
      <c r="L472" s="41"/>
      <c r="M472" s="212" t="s">
        <v>1</v>
      </c>
      <c r="N472" s="213" t="s">
        <v>43</v>
      </c>
      <c r="O472" s="77"/>
      <c r="P472" s="214">
        <f>O472*H472</f>
        <v>0</v>
      </c>
      <c r="Q472" s="214">
        <v>0</v>
      </c>
      <c r="R472" s="214">
        <f>Q472*H472</f>
        <v>0</v>
      </c>
      <c r="S472" s="214">
        <v>0</v>
      </c>
      <c r="T472" s="215">
        <f>S472*H472</f>
        <v>0</v>
      </c>
      <c r="AR472" s="15" t="s">
        <v>136</v>
      </c>
      <c r="AT472" s="15" t="s">
        <v>131</v>
      </c>
      <c r="AU472" s="15" t="s">
        <v>80</v>
      </c>
      <c r="AY472" s="15" t="s">
        <v>129</v>
      </c>
      <c r="BE472" s="216">
        <f>IF(N472="základní",J472,0)</f>
        <v>0</v>
      </c>
      <c r="BF472" s="216">
        <f>IF(N472="snížená",J472,0)</f>
        <v>0</v>
      </c>
      <c r="BG472" s="216">
        <f>IF(N472="zákl. přenesená",J472,0)</f>
        <v>0</v>
      </c>
      <c r="BH472" s="216">
        <f>IF(N472="sníž. přenesená",J472,0)</f>
        <v>0</v>
      </c>
      <c r="BI472" s="216">
        <f>IF(N472="nulová",J472,0)</f>
        <v>0</v>
      </c>
      <c r="BJ472" s="15" t="s">
        <v>78</v>
      </c>
      <c r="BK472" s="216">
        <f>ROUND(I472*H472,2)</f>
        <v>0</v>
      </c>
      <c r="BL472" s="15" t="s">
        <v>136</v>
      </c>
      <c r="BM472" s="15" t="s">
        <v>517</v>
      </c>
    </row>
    <row r="473" s="1" customFormat="1">
      <c r="B473" s="36"/>
      <c r="C473" s="37"/>
      <c r="D473" s="217" t="s">
        <v>138</v>
      </c>
      <c r="E473" s="37"/>
      <c r="F473" s="218" t="s">
        <v>518</v>
      </c>
      <c r="G473" s="37"/>
      <c r="H473" s="37"/>
      <c r="I473" s="130"/>
      <c r="J473" s="37"/>
      <c r="K473" s="37"/>
      <c r="L473" s="41"/>
      <c r="M473" s="219"/>
      <c r="N473" s="77"/>
      <c r="O473" s="77"/>
      <c r="P473" s="77"/>
      <c r="Q473" s="77"/>
      <c r="R473" s="77"/>
      <c r="S473" s="77"/>
      <c r="T473" s="78"/>
      <c r="AT473" s="15" t="s">
        <v>138</v>
      </c>
      <c r="AU473" s="15" t="s">
        <v>80</v>
      </c>
    </row>
    <row r="474" s="11" customFormat="1">
      <c r="B474" s="220"/>
      <c r="C474" s="221"/>
      <c r="D474" s="217" t="s">
        <v>140</v>
      </c>
      <c r="E474" s="222" t="s">
        <v>1</v>
      </c>
      <c r="F474" s="223" t="s">
        <v>519</v>
      </c>
      <c r="G474" s="221"/>
      <c r="H474" s="222" t="s">
        <v>1</v>
      </c>
      <c r="I474" s="224"/>
      <c r="J474" s="221"/>
      <c r="K474" s="221"/>
      <c r="L474" s="225"/>
      <c r="M474" s="226"/>
      <c r="N474" s="227"/>
      <c r="O474" s="227"/>
      <c r="P474" s="227"/>
      <c r="Q474" s="227"/>
      <c r="R474" s="227"/>
      <c r="S474" s="227"/>
      <c r="T474" s="228"/>
      <c r="AT474" s="229" t="s">
        <v>140</v>
      </c>
      <c r="AU474" s="229" t="s">
        <v>80</v>
      </c>
      <c r="AV474" s="11" t="s">
        <v>78</v>
      </c>
      <c r="AW474" s="11" t="s">
        <v>33</v>
      </c>
      <c r="AX474" s="11" t="s">
        <v>72</v>
      </c>
      <c r="AY474" s="229" t="s">
        <v>129</v>
      </c>
    </row>
    <row r="475" s="12" customFormat="1">
      <c r="B475" s="230"/>
      <c r="C475" s="231"/>
      <c r="D475" s="217" t="s">
        <v>140</v>
      </c>
      <c r="E475" s="232" t="s">
        <v>1</v>
      </c>
      <c r="F475" s="233" t="s">
        <v>520</v>
      </c>
      <c r="G475" s="231"/>
      <c r="H475" s="234">
        <v>0.55400000000000005</v>
      </c>
      <c r="I475" s="235"/>
      <c r="J475" s="231"/>
      <c r="K475" s="231"/>
      <c r="L475" s="236"/>
      <c r="M475" s="237"/>
      <c r="N475" s="238"/>
      <c r="O475" s="238"/>
      <c r="P475" s="238"/>
      <c r="Q475" s="238"/>
      <c r="R475" s="238"/>
      <c r="S475" s="238"/>
      <c r="T475" s="239"/>
      <c r="AT475" s="240" t="s">
        <v>140</v>
      </c>
      <c r="AU475" s="240" t="s">
        <v>80</v>
      </c>
      <c r="AV475" s="12" t="s">
        <v>80</v>
      </c>
      <c r="AW475" s="12" t="s">
        <v>33</v>
      </c>
      <c r="AX475" s="12" t="s">
        <v>72</v>
      </c>
      <c r="AY475" s="240" t="s">
        <v>129</v>
      </c>
    </row>
    <row r="476" s="11" customFormat="1">
      <c r="B476" s="220"/>
      <c r="C476" s="221"/>
      <c r="D476" s="217" t="s">
        <v>140</v>
      </c>
      <c r="E476" s="222" t="s">
        <v>1</v>
      </c>
      <c r="F476" s="223" t="s">
        <v>521</v>
      </c>
      <c r="G476" s="221"/>
      <c r="H476" s="222" t="s">
        <v>1</v>
      </c>
      <c r="I476" s="224"/>
      <c r="J476" s="221"/>
      <c r="K476" s="221"/>
      <c r="L476" s="225"/>
      <c r="M476" s="226"/>
      <c r="N476" s="227"/>
      <c r="O476" s="227"/>
      <c r="P476" s="227"/>
      <c r="Q476" s="227"/>
      <c r="R476" s="227"/>
      <c r="S476" s="227"/>
      <c r="T476" s="228"/>
      <c r="AT476" s="229" t="s">
        <v>140</v>
      </c>
      <c r="AU476" s="229" t="s">
        <v>80</v>
      </c>
      <c r="AV476" s="11" t="s">
        <v>78</v>
      </c>
      <c r="AW476" s="11" t="s">
        <v>33</v>
      </c>
      <c r="AX476" s="11" t="s">
        <v>72</v>
      </c>
      <c r="AY476" s="229" t="s">
        <v>129</v>
      </c>
    </row>
    <row r="477" s="12" customFormat="1">
      <c r="B477" s="230"/>
      <c r="C477" s="231"/>
      <c r="D477" s="217" t="s">
        <v>140</v>
      </c>
      <c r="E477" s="232" t="s">
        <v>1</v>
      </c>
      <c r="F477" s="233" t="s">
        <v>522</v>
      </c>
      <c r="G477" s="231"/>
      <c r="H477" s="234">
        <v>0.53700000000000003</v>
      </c>
      <c r="I477" s="235"/>
      <c r="J477" s="231"/>
      <c r="K477" s="231"/>
      <c r="L477" s="236"/>
      <c r="M477" s="237"/>
      <c r="N477" s="238"/>
      <c r="O477" s="238"/>
      <c r="P477" s="238"/>
      <c r="Q477" s="238"/>
      <c r="R477" s="238"/>
      <c r="S477" s="238"/>
      <c r="T477" s="239"/>
      <c r="AT477" s="240" t="s">
        <v>140</v>
      </c>
      <c r="AU477" s="240" t="s">
        <v>80</v>
      </c>
      <c r="AV477" s="12" t="s">
        <v>80</v>
      </c>
      <c r="AW477" s="12" t="s">
        <v>33</v>
      </c>
      <c r="AX477" s="12" t="s">
        <v>72</v>
      </c>
      <c r="AY477" s="240" t="s">
        <v>129</v>
      </c>
    </row>
    <row r="478" s="11" customFormat="1">
      <c r="B478" s="220"/>
      <c r="C478" s="221"/>
      <c r="D478" s="217" t="s">
        <v>140</v>
      </c>
      <c r="E478" s="222" t="s">
        <v>1</v>
      </c>
      <c r="F478" s="223" t="s">
        <v>523</v>
      </c>
      <c r="G478" s="221"/>
      <c r="H478" s="222" t="s">
        <v>1</v>
      </c>
      <c r="I478" s="224"/>
      <c r="J478" s="221"/>
      <c r="K478" s="221"/>
      <c r="L478" s="225"/>
      <c r="M478" s="226"/>
      <c r="N478" s="227"/>
      <c r="O478" s="227"/>
      <c r="P478" s="227"/>
      <c r="Q478" s="227"/>
      <c r="R478" s="227"/>
      <c r="S478" s="227"/>
      <c r="T478" s="228"/>
      <c r="AT478" s="229" t="s">
        <v>140</v>
      </c>
      <c r="AU478" s="229" t="s">
        <v>80</v>
      </c>
      <c r="AV478" s="11" t="s">
        <v>78</v>
      </c>
      <c r="AW478" s="11" t="s">
        <v>33</v>
      </c>
      <c r="AX478" s="11" t="s">
        <v>72</v>
      </c>
      <c r="AY478" s="229" t="s">
        <v>129</v>
      </c>
    </row>
    <row r="479" s="12" customFormat="1">
      <c r="B479" s="230"/>
      <c r="C479" s="231"/>
      <c r="D479" s="217" t="s">
        <v>140</v>
      </c>
      <c r="E479" s="232" t="s">
        <v>1</v>
      </c>
      <c r="F479" s="233" t="s">
        <v>524</v>
      </c>
      <c r="G479" s="231"/>
      <c r="H479" s="234">
        <v>0.98899999999999999</v>
      </c>
      <c r="I479" s="235"/>
      <c r="J479" s="231"/>
      <c r="K479" s="231"/>
      <c r="L479" s="236"/>
      <c r="M479" s="237"/>
      <c r="N479" s="238"/>
      <c r="O479" s="238"/>
      <c r="P479" s="238"/>
      <c r="Q479" s="238"/>
      <c r="R479" s="238"/>
      <c r="S479" s="238"/>
      <c r="T479" s="239"/>
      <c r="AT479" s="240" t="s">
        <v>140</v>
      </c>
      <c r="AU479" s="240" t="s">
        <v>80</v>
      </c>
      <c r="AV479" s="12" t="s">
        <v>80</v>
      </c>
      <c r="AW479" s="12" t="s">
        <v>33</v>
      </c>
      <c r="AX479" s="12" t="s">
        <v>72</v>
      </c>
      <c r="AY479" s="240" t="s">
        <v>129</v>
      </c>
    </row>
    <row r="480" s="11" customFormat="1">
      <c r="B480" s="220"/>
      <c r="C480" s="221"/>
      <c r="D480" s="217" t="s">
        <v>140</v>
      </c>
      <c r="E480" s="222" t="s">
        <v>1</v>
      </c>
      <c r="F480" s="223" t="s">
        <v>525</v>
      </c>
      <c r="G480" s="221"/>
      <c r="H480" s="222" t="s">
        <v>1</v>
      </c>
      <c r="I480" s="224"/>
      <c r="J480" s="221"/>
      <c r="K480" s="221"/>
      <c r="L480" s="225"/>
      <c r="M480" s="226"/>
      <c r="N480" s="227"/>
      <c r="O480" s="227"/>
      <c r="P480" s="227"/>
      <c r="Q480" s="227"/>
      <c r="R480" s="227"/>
      <c r="S480" s="227"/>
      <c r="T480" s="228"/>
      <c r="AT480" s="229" t="s">
        <v>140</v>
      </c>
      <c r="AU480" s="229" t="s">
        <v>80</v>
      </c>
      <c r="AV480" s="11" t="s">
        <v>78</v>
      </c>
      <c r="AW480" s="11" t="s">
        <v>33</v>
      </c>
      <c r="AX480" s="11" t="s">
        <v>72</v>
      </c>
      <c r="AY480" s="229" t="s">
        <v>129</v>
      </c>
    </row>
    <row r="481" s="12" customFormat="1">
      <c r="B481" s="230"/>
      <c r="C481" s="231"/>
      <c r="D481" s="217" t="s">
        <v>140</v>
      </c>
      <c r="E481" s="232" t="s">
        <v>1</v>
      </c>
      <c r="F481" s="233" t="s">
        <v>526</v>
      </c>
      <c r="G481" s="231"/>
      <c r="H481" s="234">
        <v>1.585</v>
      </c>
      <c r="I481" s="235"/>
      <c r="J481" s="231"/>
      <c r="K481" s="231"/>
      <c r="L481" s="236"/>
      <c r="M481" s="237"/>
      <c r="N481" s="238"/>
      <c r="O481" s="238"/>
      <c r="P481" s="238"/>
      <c r="Q481" s="238"/>
      <c r="R481" s="238"/>
      <c r="S481" s="238"/>
      <c r="T481" s="239"/>
      <c r="AT481" s="240" t="s">
        <v>140</v>
      </c>
      <c r="AU481" s="240" t="s">
        <v>80</v>
      </c>
      <c r="AV481" s="12" t="s">
        <v>80</v>
      </c>
      <c r="AW481" s="12" t="s">
        <v>33</v>
      </c>
      <c r="AX481" s="12" t="s">
        <v>72</v>
      </c>
      <c r="AY481" s="240" t="s">
        <v>129</v>
      </c>
    </row>
    <row r="482" s="11" customFormat="1">
      <c r="B482" s="220"/>
      <c r="C482" s="221"/>
      <c r="D482" s="217" t="s">
        <v>140</v>
      </c>
      <c r="E482" s="222" t="s">
        <v>1</v>
      </c>
      <c r="F482" s="223" t="s">
        <v>527</v>
      </c>
      <c r="G482" s="221"/>
      <c r="H482" s="222" t="s">
        <v>1</v>
      </c>
      <c r="I482" s="224"/>
      <c r="J482" s="221"/>
      <c r="K482" s="221"/>
      <c r="L482" s="225"/>
      <c r="M482" s="226"/>
      <c r="N482" s="227"/>
      <c r="O482" s="227"/>
      <c r="P482" s="227"/>
      <c r="Q482" s="227"/>
      <c r="R482" s="227"/>
      <c r="S482" s="227"/>
      <c r="T482" s="228"/>
      <c r="AT482" s="229" t="s">
        <v>140</v>
      </c>
      <c r="AU482" s="229" t="s">
        <v>80</v>
      </c>
      <c r="AV482" s="11" t="s">
        <v>78</v>
      </c>
      <c r="AW482" s="11" t="s">
        <v>33</v>
      </c>
      <c r="AX482" s="11" t="s">
        <v>72</v>
      </c>
      <c r="AY482" s="229" t="s">
        <v>129</v>
      </c>
    </row>
    <row r="483" s="12" customFormat="1">
      <c r="B483" s="230"/>
      <c r="C483" s="231"/>
      <c r="D483" s="217" t="s">
        <v>140</v>
      </c>
      <c r="E483" s="232" t="s">
        <v>1</v>
      </c>
      <c r="F483" s="233" t="s">
        <v>528</v>
      </c>
      <c r="G483" s="231"/>
      <c r="H483" s="234">
        <v>0.20000000000000001</v>
      </c>
      <c r="I483" s="235"/>
      <c r="J483" s="231"/>
      <c r="K483" s="231"/>
      <c r="L483" s="236"/>
      <c r="M483" s="237"/>
      <c r="N483" s="238"/>
      <c r="O483" s="238"/>
      <c r="P483" s="238"/>
      <c r="Q483" s="238"/>
      <c r="R483" s="238"/>
      <c r="S483" s="238"/>
      <c r="T483" s="239"/>
      <c r="AT483" s="240" t="s">
        <v>140</v>
      </c>
      <c r="AU483" s="240" t="s">
        <v>80</v>
      </c>
      <c r="AV483" s="12" t="s">
        <v>80</v>
      </c>
      <c r="AW483" s="12" t="s">
        <v>33</v>
      </c>
      <c r="AX483" s="12" t="s">
        <v>72</v>
      </c>
      <c r="AY483" s="240" t="s">
        <v>129</v>
      </c>
    </row>
    <row r="484" s="13" customFormat="1">
      <c r="B484" s="241"/>
      <c r="C484" s="242"/>
      <c r="D484" s="217" t="s">
        <v>140</v>
      </c>
      <c r="E484" s="243" t="s">
        <v>1</v>
      </c>
      <c r="F484" s="244" t="s">
        <v>156</v>
      </c>
      <c r="G484" s="242"/>
      <c r="H484" s="245">
        <v>3.8650000000000002</v>
      </c>
      <c r="I484" s="246"/>
      <c r="J484" s="242"/>
      <c r="K484" s="242"/>
      <c r="L484" s="247"/>
      <c r="M484" s="248"/>
      <c r="N484" s="249"/>
      <c r="O484" s="249"/>
      <c r="P484" s="249"/>
      <c r="Q484" s="249"/>
      <c r="R484" s="249"/>
      <c r="S484" s="249"/>
      <c r="T484" s="250"/>
      <c r="AT484" s="251" t="s">
        <v>140</v>
      </c>
      <c r="AU484" s="251" t="s">
        <v>80</v>
      </c>
      <c r="AV484" s="13" t="s">
        <v>136</v>
      </c>
      <c r="AW484" s="13" t="s">
        <v>33</v>
      </c>
      <c r="AX484" s="13" t="s">
        <v>78</v>
      </c>
      <c r="AY484" s="251" t="s">
        <v>129</v>
      </c>
    </row>
    <row r="485" s="1" customFormat="1" ht="16.5" customHeight="1">
      <c r="B485" s="36"/>
      <c r="C485" s="252" t="s">
        <v>529</v>
      </c>
      <c r="D485" s="252" t="s">
        <v>362</v>
      </c>
      <c r="E485" s="253" t="s">
        <v>530</v>
      </c>
      <c r="F485" s="254" t="s">
        <v>531</v>
      </c>
      <c r="G485" s="255" t="s">
        <v>403</v>
      </c>
      <c r="H485" s="256">
        <v>2</v>
      </c>
      <c r="I485" s="257"/>
      <c r="J485" s="258">
        <f>ROUND(I485*H485,2)</f>
        <v>0</v>
      </c>
      <c r="K485" s="254" t="s">
        <v>164</v>
      </c>
      <c r="L485" s="259"/>
      <c r="M485" s="260" t="s">
        <v>1</v>
      </c>
      <c r="N485" s="261" t="s">
        <v>43</v>
      </c>
      <c r="O485" s="77"/>
      <c r="P485" s="214">
        <f>O485*H485</f>
        <v>0</v>
      </c>
      <c r="Q485" s="214">
        <v>0.053999999999999999</v>
      </c>
      <c r="R485" s="214">
        <f>Q485*H485</f>
        <v>0.108</v>
      </c>
      <c r="S485" s="214">
        <v>0</v>
      </c>
      <c r="T485" s="215">
        <f>S485*H485</f>
        <v>0</v>
      </c>
      <c r="AR485" s="15" t="s">
        <v>191</v>
      </c>
      <c r="AT485" s="15" t="s">
        <v>362</v>
      </c>
      <c r="AU485" s="15" t="s">
        <v>80</v>
      </c>
      <c r="AY485" s="15" t="s">
        <v>129</v>
      </c>
      <c r="BE485" s="216">
        <f>IF(N485="základní",J485,0)</f>
        <v>0</v>
      </c>
      <c r="BF485" s="216">
        <f>IF(N485="snížená",J485,0)</f>
        <v>0</v>
      </c>
      <c r="BG485" s="216">
        <f>IF(N485="zákl. přenesená",J485,0)</f>
        <v>0</v>
      </c>
      <c r="BH485" s="216">
        <f>IF(N485="sníž. přenesená",J485,0)</f>
        <v>0</v>
      </c>
      <c r="BI485" s="216">
        <f>IF(N485="nulová",J485,0)</f>
        <v>0</v>
      </c>
      <c r="BJ485" s="15" t="s">
        <v>78</v>
      </c>
      <c r="BK485" s="216">
        <f>ROUND(I485*H485,2)</f>
        <v>0</v>
      </c>
      <c r="BL485" s="15" t="s">
        <v>136</v>
      </c>
      <c r="BM485" s="15" t="s">
        <v>532</v>
      </c>
    </row>
    <row r="486" s="1" customFormat="1">
      <c r="B486" s="36"/>
      <c r="C486" s="37"/>
      <c r="D486" s="217" t="s">
        <v>138</v>
      </c>
      <c r="E486" s="37"/>
      <c r="F486" s="218" t="s">
        <v>533</v>
      </c>
      <c r="G486" s="37"/>
      <c r="H486" s="37"/>
      <c r="I486" s="130"/>
      <c r="J486" s="37"/>
      <c r="K486" s="37"/>
      <c r="L486" s="41"/>
      <c r="M486" s="219"/>
      <c r="N486" s="77"/>
      <c r="O486" s="77"/>
      <c r="P486" s="77"/>
      <c r="Q486" s="77"/>
      <c r="R486" s="77"/>
      <c r="S486" s="77"/>
      <c r="T486" s="78"/>
      <c r="AT486" s="15" t="s">
        <v>138</v>
      </c>
      <c r="AU486" s="15" t="s">
        <v>80</v>
      </c>
    </row>
    <row r="487" s="12" customFormat="1">
      <c r="B487" s="230"/>
      <c r="C487" s="231"/>
      <c r="D487" s="217" t="s">
        <v>140</v>
      </c>
      <c r="E487" s="232" t="s">
        <v>1</v>
      </c>
      <c r="F487" s="233" t="s">
        <v>80</v>
      </c>
      <c r="G487" s="231"/>
      <c r="H487" s="234">
        <v>2</v>
      </c>
      <c r="I487" s="235"/>
      <c r="J487" s="231"/>
      <c r="K487" s="231"/>
      <c r="L487" s="236"/>
      <c r="M487" s="237"/>
      <c r="N487" s="238"/>
      <c r="O487" s="238"/>
      <c r="P487" s="238"/>
      <c r="Q487" s="238"/>
      <c r="R487" s="238"/>
      <c r="S487" s="238"/>
      <c r="T487" s="239"/>
      <c r="AT487" s="240" t="s">
        <v>140</v>
      </c>
      <c r="AU487" s="240" t="s">
        <v>80</v>
      </c>
      <c r="AV487" s="12" t="s">
        <v>80</v>
      </c>
      <c r="AW487" s="12" t="s">
        <v>33</v>
      </c>
      <c r="AX487" s="12" t="s">
        <v>78</v>
      </c>
      <c r="AY487" s="240" t="s">
        <v>129</v>
      </c>
    </row>
    <row r="488" s="1" customFormat="1" ht="16.5" customHeight="1">
      <c r="B488" s="36"/>
      <c r="C488" s="252" t="s">
        <v>534</v>
      </c>
      <c r="D488" s="252" t="s">
        <v>362</v>
      </c>
      <c r="E488" s="253" t="s">
        <v>535</v>
      </c>
      <c r="F488" s="254" t="s">
        <v>536</v>
      </c>
      <c r="G488" s="255" t="s">
        <v>403</v>
      </c>
      <c r="H488" s="256">
        <v>4</v>
      </c>
      <c r="I488" s="257"/>
      <c r="J488" s="258">
        <f>ROUND(I488*H488,2)</f>
        <v>0</v>
      </c>
      <c r="K488" s="254" t="s">
        <v>164</v>
      </c>
      <c r="L488" s="259"/>
      <c r="M488" s="260" t="s">
        <v>1</v>
      </c>
      <c r="N488" s="261" t="s">
        <v>43</v>
      </c>
      <c r="O488" s="77"/>
      <c r="P488" s="214">
        <f>O488*H488</f>
        <v>0</v>
      </c>
      <c r="Q488" s="214">
        <v>0.068000000000000005</v>
      </c>
      <c r="R488" s="214">
        <f>Q488*H488</f>
        <v>0.27200000000000002</v>
      </c>
      <c r="S488" s="214">
        <v>0</v>
      </c>
      <c r="T488" s="215">
        <f>S488*H488</f>
        <v>0</v>
      </c>
      <c r="AR488" s="15" t="s">
        <v>191</v>
      </c>
      <c r="AT488" s="15" t="s">
        <v>362</v>
      </c>
      <c r="AU488" s="15" t="s">
        <v>80</v>
      </c>
      <c r="AY488" s="15" t="s">
        <v>129</v>
      </c>
      <c r="BE488" s="216">
        <f>IF(N488="základní",J488,0)</f>
        <v>0</v>
      </c>
      <c r="BF488" s="216">
        <f>IF(N488="snížená",J488,0)</f>
        <v>0</v>
      </c>
      <c r="BG488" s="216">
        <f>IF(N488="zákl. přenesená",J488,0)</f>
        <v>0</v>
      </c>
      <c r="BH488" s="216">
        <f>IF(N488="sníž. přenesená",J488,0)</f>
        <v>0</v>
      </c>
      <c r="BI488" s="216">
        <f>IF(N488="nulová",J488,0)</f>
        <v>0</v>
      </c>
      <c r="BJ488" s="15" t="s">
        <v>78</v>
      </c>
      <c r="BK488" s="216">
        <f>ROUND(I488*H488,2)</f>
        <v>0</v>
      </c>
      <c r="BL488" s="15" t="s">
        <v>136</v>
      </c>
      <c r="BM488" s="15" t="s">
        <v>537</v>
      </c>
    </row>
    <row r="489" s="1" customFormat="1">
      <c r="B489" s="36"/>
      <c r="C489" s="37"/>
      <c r="D489" s="217" t="s">
        <v>138</v>
      </c>
      <c r="E489" s="37"/>
      <c r="F489" s="218" t="s">
        <v>533</v>
      </c>
      <c r="G489" s="37"/>
      <c r="H489" s="37"/>
      <c r="I489" s="130"/>
      <c r="J489" s="37"/>
      <c r="K489" s="37"/>
      <c r="L489" s="41"/>
      <c r="M489" s="219"/>
      <c r="N489" s="77"/>
      <c r="O489" s="77"/>
      <c r="P489" s="77"/>
      <c r="Q489" s="77"/>
      <c r="R489" s="77"/>
      <c r="S489" s="77"/>
      <c r="T489" s="78"/>
      <c r="AT489" s="15" t="s">
        <v>138</v>
      </c>
      <c r="AU489" s="15" t="s">
        <v>80</v>
      </c>
    </row>
    <row r="490" s="12" customFormat="1">
      <c r="B490" s="230"/>
      <c r="C490" s="231"/>
      <c r="D490" s="217" t="s">
        <v>140</v>
      </c>
      <c r="E490" s="232" t="s">
        <v>1</v>
      </c>
      <c r="F490" s="233" t="s">
        <v>136</v>
      </c>
      <c r="G490" s="231"/>
      <c r="H490" s="234">
        <v>4</v>
      </c>
      <c r="I490" s="235"/>
      <c r="J490" s="231"/>
      <c r="K490" s="231"/>
      <c r="L490" s="236"/>
      <c r="M490" s="237"/>
      <c r="N490" s="238"/>
      <c r="O490" s="238"/>
      <c r="P490" s="238"/>
      <c r="Q490" s="238"/>
      <c r="R490" s="238"/>
      <c r="S490" s="238"/>
      <c r="T490" s="239"/>
      <c r="AT490" s="240" t="s">
        <v>140</v>
      </c>
      <c r="AU490" s="240" t="s">
        <v>80</v>
      </c>
      <c r="AV490" s="12" t="s">
        <v>80</v>
      </c>
      <c r="AW490" s="12" t="s">
        <v>33</v>
      </c>
      <c r="AX490" s="12" t="s">
        <v>78</v>
      </c>
      <c r="AY490" s="240" t="s">
        <v>129</v>
      </c>
    </row>
    <row r="491" s="1" customFormat="1" ht="16.5" customHeight="1">
      <c r="B491" s="36"/>
      <c r="C491" s="252" t="s">
        <v>538</v>
      </c>
      <c r="D491" s="252" t="s">
        <v>362</v>
      </c>
      <c r="E491" s="253" t="s">
        <v>539</v>
      </c>
      <c r="F491" s="254" t="s">
        <v>540</v>
      </c>
      <c r="G491" s="255" t="s">
        <v>403</v>
      </c>
      <c r="H491" s="256">
        <v>1</v>
      </c>
      <c r="I491" s="257"/>
      <c r="J491" s="258">
        <f>ROUND(I491*H491,2)</f>
        <v>0</v>
      </c>
      <c r="K491" s="254" t="s">
        <v>1</v>
      </c>
      <c r="L491" s="259"/>
      <c r="M491" s="260" t="s">
        <v>1</v>
      </c>
      <c r="N491" s="261" t="s">
        <v>43</v>
      </c>
      <c r="O491" s="77"/>
      <c r="P491" s="214">
        <f>O491*H491</f>
        <v>0</v>
      </c>
      <c r="Q491" s="214">
        <v>0.068000000000000005</v>
      </c>
      <c r="R491" s="214">
        <f>Q491*H491</f>
        <v>0.068000000000000005</v>
      </c>
      <c r="S491" s="214">
        <v>0</v>
      </c>
      <c r="T491" s="215">
        <f>S491*H491</f>
        <v>0</v>
      </c>
      <c r="AR491" s="15" t="s">
        <v>191</v>
      </c>
      <c r="AT491" s="15" t="s">
        <v>362</v>
      </c>
      <c r="AU491" s="15" t="s">
        <v>80</v>
      </c>
      <c r="AY491" s="15" t="s">
        <v>129</v>
      </c>
      <c r="BE491" s="216">
        <f>IF(N491="základní",J491,0)</f>
        <v>0</v>
      </c>
      <c r="BF491" s="216">
        <f>IF(N491="snížená",J491,0)</f>
        <v>0</v>
      </c>
      <c r="BG491" s="216">
        <f>IF(N491="zákl. přenesená",J491,0)</f>
        <v>0</v>
      </c>
      <c r="BH491" s="216">
        <f>IF(N491="sníž. přenesená",J491,0)</f>
        <v>0</v>
      </c>
      <c r="BI491" s="216">
        <f>IF(N491="nulová",J491,0)</f>
        <v>0</v>
      </c>
      <c r="BJ491" s="15" t="s">
        <v>78</v>
      </c>
      <c r="BK491" s="216">
        <f>ROUND(I491*H491,2)</f>
        <v>0</v>
      </c>
      <c r="BL491" s="15" t="s">
        <v>136</v>
      </c>
      <c r="BM491" s="15" t="s">
        <v>541</v>
      </c>
    </row>
    <row r="492" s="1" customFormat="1">
      <c r="B492" s="36"/>
      <c r="C492" s="37"/>
      <c r="D492" s="217" t="s">
        <v>138</v>
      </c>
      <c r="E492" s="37"/>
      <c r="F492" s="218" t="s">
        <v>533</v>
      </c>
      <c r="G492" s="37"/>
      <c r="H492" s="37"/>
      <c r="I492" s="130"/>
      <c r="J492" s="37"/>
      <c r="K492" s="37"/>
      <c r="L492" s="41"/>
      <c r="M492" s="219"/>
      <c r="N492" s="77"/>
      <c r="O492" s="77"/>
      <c r="P492" s="77"/>
      <c r="Q492" s="77"/>
      <c r="R492" s="77"/>
      <c r="S492" s="77"/>
      <c r="T492" s="78"/>
      <c r="AT492" s="15" t="s">
        <v>138</v>
      </c>
      <c r="AU492" s="15" t="s">
        <v>80</v>
      </c>
    </row>
    <row r="493" s="12" customFormat="1">
      <c r="B493" s="230"/>
      <c r="C493" s="231"/>
      <c r="D493" s="217" t="s">
        <v>140</v>
      </c>
      <c r="E493" s="232" t="s">
        <v>1</v>
      </c>
      <c r="F493" s="233" t="s">
        <v>78</v>
      </c>
      <c r="G493" s="231"/>
      <c r="H493" s="234">
        <v>1</v>
      </c>
      <c r="I493" s="235"/>
      <c r="J493" s="231"/>
      <c r="K493" s="231"/>
      <c r="L493" s="236"/>
      <c r="M493" s="237"/>
      <c r="N493" s="238"/>
      <c r="O493" s="238"/>
      <c r="P493" s="238"/>
      <c r="Q493" s="238"/>
      <c r="R493" s="238"/>
      <c r="S493" s="238"/>
      <c r="T493" s="239"/>
      <c r="AT493" s="240" t="s">
        <v>140</v>
      </c>
      <c r="AU493" s="240" t="s">
        <v>80</v>
      </c>
      <c r="AV493" s="12" t="s">
        <v>80</v>
      </c>
      <c r="AW493" s="12" t="s">
        <v>33</v>
      </c>
      <c r="AX493" s="12" t="s">
        <v>78</v>
      </c>
      <c r="AY493" s="240" t="s">
        <v>129</v>
      </c>
    </row>
    <row r="494" s="10" customFormat="1" ht="22.8" customHeight="1">
      <c r="B494" s="189"/>
      <c r="C494" s="190"/>
      <c r="D494" s="191" t="s">
        <v>71</v>
      </c>
      <c r="E494" s="203" t="s">
        <v>178</v>
      </c>
      <c r="F494" s="203" t="s">
        <v>542</v>
      </c>
      <c r="G494" s="190"/>
      <c r="H494" s="190"/>
      <c r="I494" s="193"/>
      <c r="J494" s="204">
        <f>BK494</f>
        <v>0</v>
      </c>
      <c r="K494" s="190"/>
      <c r="L494" s="195"/>
      <c r="M494" s="196"/>
      <c r="N494" s="197"/>
      <c r="O494" s="197"/>
      <c r="P494" s="198">
        <f>SUM(P495:P575)</f>
        <v>0</v>
      </c>
      <c r="Q494" s="197"/>
      <c r="R494" s="198">
        <f>SUM(R495:R575)</f>
        <v>25.045891319999999</v>
      </c>
      <c r="S494" s="197"/>
      <c r="T494" s="199">
        <f>SUM(T495:T575)</f>
        <v>0</v>
      </c>
      <c r="AR494" s="200" t="s">
        <v>78</v>
      </c>
      <c r="AT494" s="201" t="s">
        <v>71</v>
      </c>
      <c r="AU494" s="201" t="s">
        <v>78</v>
      </c>
      <c r="AY494" s="200" t="s">
        <v>129</v>
      </c>
      <c r="BK494" s="202">
        <f>SUM(BK495:BK575)</f>
        <v>0</v>
      </c>
    </row>
    <row r="495" s="1" customFormat="1" ht="16.5" customHeight="1">
      <c r="B495" s="36"/>
      <c r="C495" s="205" t="s">
        <v>543</v>
      </c>
      <c r="D495" s="205" t="s">
        <v>131</v>
      </c>
      <c r="E495" s="206" t="s">
        <v>544</v>
      </c>
      <c r="F495" s="207" t="s">
        <v>545</v>
      </c>
      <c r="G495" s="208" t="s">
        <v>134</v>
      </c>
      <c r="H495" s="209">
        <v>14.685000000000001</v>
      </c>
      <c r="I495" s="210"/>
      <c r="J495" s="211">
        <f>ROUND(I495*H495,2)</f>
        <v>0</v>
      </c>
      <c r="K495" s="207" t="s">
        <v>164</v>
      </c>
      <c r="L495" s="41"/>
      <c r="M495" s="212" t="s">
        <v>1</v>
      </c>
      <c r="N495" s="213" t="s">
        <v>43</v>
      </c>
      <c r="O495" s="77"/>
      <c r="P495" s="214">
        <f>O495*H495</f>
        <v>0</v>
      </c>
      <c r="Q495" s="214">
        <v>0</v>
      </c>
      <c r="R495" s="214">
        <f>Q495*H495</f>
        <v>0</v>
      </c>
      <c r="S495" s="214">
        <v>0</v>
      </c>
      <c r="T495" s="215">
        <f>S495*H495</f>
        <v>0</v>
      </c>
      <c r="AR495" s="15" t="s">
        <v>136</v>
      </c>
      <c r="AT495" s="15" t="s">
        <v>131</v>
      </c>
      <c r="AU495" s="15" t="s">
        <v>80</v>
      </c>
      <c r="AY495" s="15" t="s">
        <v>129</v>
      </c>
      <c r="BE495" s="216">
        <f>IF(N495="základní",J495,0)</f>
        <v>0</v>
      </c>
      <c r="BF495" s="216">
        <f>IF(N495="snížená",J495,0)</f>
        <v>0</v>
      </c>
      <c r="BG495" s="216">
        <f>IF(N495="zákl. přenesená",J495,0)</f>
        <v>0</v>
      </c>
      <c r="BH495" s="216">
        <f>IF(N495="sníž. přenesená",J495,0)</f>
        <v>0</v>
      </c>
      <c r="BI495" s="216">
        <f>IF(N495="nulová",J495,0)</f>
        <v>0</v>
      </c>
      <c r="BJ495" s="15" t="s">
        <v>78</v>
      </c>
      <c r="BK495" s="216">
        <f>ROUND(I495*H495,2)</f>
        <v>0</v>
      </c>
      <c r="BL495" s="15" t="s">
        <v>136</v>
      </c>
      <c r="BM495" s="15" t="s">
        <v>546</v>
      </c>
    </row>
    <row r="496" s="1" customFormat="1">
      <c r="B496" s="36"/>
      <c r="C496" s="37"/>
      <c r="D496" s="217" t="s">
        <v>138</v>
      </c>
      <c r="E496" s="37"/>
      <c r="F496" s="218" t="s">
        <v>547</v>
      </c>
      <c r="G496" s="37"/>
      <c r="H496" s="37"/>
      <c r="I496" s="130"/>
      <c r="J496" s="37"/>
      <c r="K496" s="37"/>
      <c r="L496" s="41"/>
      <c r="M496" s="219"/>
      <c r="N496" s="77"/>
      <c r="O496" s="77"/>
      <c r="P496" s="77"/>
      <c r="Q496" s="77"/>
      <c r="R496" s="77"/>
      <c r="S496" s="77"/>
      <c r="T496" s="78"/>
      <c r="AT496" s="15" t="s">
        <v>138</v>
      </c>
      <c r="AU496" s="15" t="s">
        <v>80</v>
      </c>
    </row>
    <row r="497" s="11" customFormat="1">
      <c r="B497" s="220"/>
      <c r="C497" s="221"/>
      <c r="D497" s="217" t="s">
        <v>140</v>
      </c>
      <c r="E497" s="222" t="s">
        <v>1</v>
      </c>
      <c r="F497" s="223" t="s">
        <v>548</v>
      </c>
      <c r="G497" s="221"/>
      <c r="H497" s="222" t="s">
        <v>1</v>
      </c>
      <c r="I497" s="224"/>
      <c r="J497" s="221"/>
      <c r="K497" s="221"/>
      <c r="L497" s="225"/>
      <c r="M497" s="226"/>
      <c r="N497" s="227"/>
      <c r="O497" s="227"/>
      <c r="P497" s="227"/>
      <c r="Q497" s="227"/>
      <c r="R497" s="227"/>
      <c r="S497" s="227"/>
      <c r="T497" s="228"/>
      <c r="AT497" s="229" t="s">
        <v>140</v>
      </c>
      <c r="AU497" s="229" t="s">
        <v>80</v>
      </c>
      <c r="AV497" s="11" t="s">
        <v>78</v>
      </c>
      <c r="AW497" s="11" t="s">
        <v>33</v>
      </c>
      <c r="AX497" s="11" t="s">
        <v>72</v>
      </c>
      <c r="AY497" s="229" t="s">
        <v>129</v>
      </c>
    </row>
    <row r="498" s="12" customFormat="1">
      <c r="B498" s="230"/>
      <c r="C498" s="231"/>
      <c r="D498" s="217" t="s">
        <v>140</v>
      </c>
      <c r="E498" s="232" t="s">
        <v>1</v>
      </c>
      <c r="F498" s="233" t="s">
        <v>549</v>
      </c>
      <c r="G498" s="231"/>
      <c r="H498" s="234">
        <v>14.685000000000001</v>
      </c>
      <c r="I498" s="235"/>
      <c r="J498" s="231"/>
      <c r="K498" s="231"/>
      <c r="L498" s="236"/>
      <c r="M498" s="237"/>
      <c r="N498" s="238"/>
      <c r="O498" s="238"/>
      <c r="P498" s="238"/>
      <c r="Q498" s="238"/>
      <c r="R498" s="238"/>
      <c r="S498" s="238"/>
      <c r="T498" s="239"/>
      <c r="AT498" s="240" t="s">
        <v>140</v>
      </c>
      <c r="AU498" s="240" t="s">
        <v>80</v>
      </c>
      <c r="AV498" s="12" t="s">
        <v>80</v>
      </c>
      <c r="AW498" s="12" t="s">
        <v>33</v>
      </c>
      <c r="AX498" s="12" t="s">
        <v>78</v>
      </c>
      <c r="AY498" s="240" t="s">
        <v>129</v>
      </c>
    </row>
    <row r="499" s="1" customFormat="1" ht="16.5" customHeight="1">
      <c r="B499" s="36"/>
      <c r="C499" s="205" t="s">
        <v>550</v>
      </c>
      <c r="D499" s="205" t="s">
        <v>131</v>
      </c>
      <c r="E499" s="206" t="s">
        <v>551</v>
      </c>
      <c r="F499" s="207" t="s">
        <v>552</v>
      </c>
      <c r="G499" s="208" t="s">
        <v>134</v>
      </c>
      <c r="H499" s="209">
        <v>48.862000000000002</v>
      </c>
      <c r="I499" s="210"/>
      <c r="J499" s="211">
        <f>ROUND(I499*H499,2)</f>
        <v>0</v>
      </c>
      <c r="K499" s="207" t="s">
        <v>159</v>
      </c>
      <c r="L499" s="41"/>
      <c r="M499" s="212" t="s">
        <v>1</v>
      </c>
      <c r="N499" s="213" t="s">
        <v>43</v>
      </c>
      <c r="O499" s="77"/>
      <c r="P499" s="214">
        <f>O499*H499</f>
        <v>0</v>
      </c>
      <c r="Q499" s="214">
        <v>0</v>
      </c>
      <c r="R499" s="214">
        <f>Q499*H499</f>
        <v>0</v>
      </c>
      <c r="S499" s="214">
        <v>0</v>
      </c>
      <c r="T499" s="215">
        <f>S499*H499</f>
        <v>0</v>
      </c>
      <c r="AR499" s="15" t="s">
        <v>136</v>
      </c>
      <c r="AT499" s="15" t="s">
        <v>131</v>
      </c>
      <c r="AU499" s="15" t="s">
        <v>80</v>
      </c>
      <c r="AY499" s="15" t="s">
        <v>129</v>
      </c>
      <c r="BE499" s="216">
        <f>IF(N499="základní",J499,0)</f>
        <v>0</v>
      </c>
      <c r="BF499" s="216">
        <f>IF(N499="snížená",J499,0)</f>
        <v>0</v>
      </c>
      <c r="BG499" s="216">
        <f>IF(N499="zákl. přenesená",J499,0)</f>
        <v>0</v>
      </c>
      <c r="BH499" s="216">
        <f>IF(N499="sníž. přenesená",J499,0)</f>
        <v>0</v>
      </c>
      <c r="BI499" s="216">
        <f>IF(N499="nulová",J499,0)</f>
        <v>0</v>
      </c>
      <c r="BJ499" s="15" t="s">
        <v>78</v>
      </c>
      <c r="BK499" s="216">
        <f>ROUND(I499*H499,2)</f>
        <v>0</v>
      </c>
      <c r="BL499" s="15" t="s">
        <v>136</v>
      </c>
      <c r="BM499" s="15" t="s">
        <v>553</v>
      </c>
    </row>
    <row r="500" s="11" customFormat="1">
      <c r="B500" s="220"/>
      <c r="C500" s="221"/>
      <c r="D500" s="217" t="s">
        <v>140</v>
      </c>
      <c r="E500" s="222" t="s">
        <v>1</v>
      </c>
      <c r="F500" s="223" t="s">
        <v>141</v>
      </c>
      <c r="G500" s="221"/>
      <c r="H500" s="222" t="s">
        <v>1</v>
      </c>
      <c r="I500" s="224"/>
      <c r="J500" s="221"/>
      <c r="K500" s="221"/>
      <c r="L500" s="225"/>
      <c r="M500" s="226"/>
      <c r="N500" s="227"/>
      <c r="O500" s="227"/>
      <c r="P500" s="227"/>
      <c r="Q500" s="227"/>
      <c r="R500" s="227"/>
      <c r="S500" s="227"/>
      <c r="T500" s="228"/>
      <c r="AT500" s="229" t="s">
        <v>140</v>
      </c>
      <c r="AU500" s="229" t="s">
        <v>80</v>
      </c>
      <c r="AV500" s="11" t="s">
        <v>78</v>
      </c>
      <c r="AW500" s="11" t="s">
        <v>33</v>
      </c>
      <c r="AX500" s="11" t="s">
        <v>72</v>
      </c>
      <c r="AY500" s="229" t="s">
        <v>129</v>
      </c>
    </row>
    <row r="501" s="11" customFormat="1">
      <c r="B501" s="220"/>
      <c r="C501" s="221"/>
      <c r="D501" s="217" t="s">
        <v>140</v>
      </c>
      <c r="E501" s="222" t="s">
        <v>1</v>
      </c>
      <c r="F501" s="223" t="s">
        <v>142</v>
      </c>
      <c r="G501" s="221"/>
      <c r="H501" s="222" t="s">
        <v>1</v>
      </c>
      <c r="I501" s="224"/>
      <c r="J501" s="221"/>
      <c r="K501" s="221"/>
      <c r="L501" s="225"/>
      <c r="M501" s="226"/>
      <c r="N501" s="227"/>
      <c r="O501" s="227"/>
      <c r="P501" s="227"/>
      <c r="Q501" s="227"/>
      <c r="R501" s="227"/>
      <c r="S501" s="227"/>
      <c r="T501" s="228"/>
      <c r="AT501" s="229" t="s">
        <v>140</v>
      </c>
      <c r="AU501" s="229" t="s">
        <v>80</v>
      </c>
      <c r="AV501" s="11" t="s">
        <v>78</v>
      </c>
      <c r="AW501" s="11" t="s">
        <v>33</v>
      </c>
      <c r="AX501" s="11" t="s">
        <v>72</v>
      </c>
      <c r="AY501" s="229" t="s">
        <v>129</v>
      </c>
    </row>
    <row r="502" s="12" customFormat="1">
      <c r="B502" s="230"/>
      <c r="C502" s="231"/>
      <c r="D502" s="217" t="s">
        <v>140</v>
      </c>
      <c r="E502" s="232" t="s">
        <v>1</v>
      </c>
      <c r="F502" s="233" t="s">
        <v>143</v>
      </c>
      <c r="G502" s="231"/>
      <c r="H502" s="234">
        <v>5.46</v>
      </c>
      <c r="I502" s="235"/>
      <c r="J502" s="231"/>
      <c r="K502" s="231"/>
      <c r="L502" s="236"/>
      <c r="M502" s="237"/>
      <c r="N502" s="238"/>
      <c r="O502" s="238"/>
      <c r="P502" s="238"/>
      <c r="Q502" s="238"/>
      <c r="R502" s="238"/>
      <c r="S502" s="238"/>
      <c r="T502" s="239"/>
      <c r="AT502" s="240" t="s">
        <v>140</v>
      </c>
      <c r="AU502" s="240" t="s">
        <v>80</v>
      </c>
      <c r="AV502" s="12" t="s">
        <v>80</v>
      </c>
      <c r="AW502" s="12" t="s">
        <v>33</v>
      </c>
      <c r="AX502" s="12" t="s">
        <v>72</v>
      </c>
      <c r="AY502" s="240" t="s">
        <v>129</v>
      </c>
    </row>
    <row r="503" s="11" customFormat="1">
      <c r="B503" s="220"/>
      <c r="C503" s="221"/>
      <c r="D503" s="217" t="s">
        <v>140</v>
      </c>
      <c r="E503" s="222" t="s">
        <v>1</v>
      </c>
      <c r="F503" s="223" t="s">
        <v>144</v>
      </c>
      <c r="G503" s="221"/>
      <c r="H503" s="222" t="s">
        <v>1</v>
      </c>
      <c r="I503" s="224"/>
      <c r="J503" s="221"/>
      <c r="K503" s="221"/>
      <c r="L503" s="225"/>
      <c r="M503" s="226"/>
      <c r="N503" s="227"/>
      <c r="O503" s="227"/>
      <c r="P503" s="227"/>
      <c r="Q503" s="227"/>
      <c r="R503" s="227"/>
      <c r="S503" s="227"/>
      <c r="T503" s="228"/>
      <c r="AT503" s="229" t="s">
        <v>140</v>
      </c>
      <c r="AU503" s="229" t="s">
        <v>80</v>
      </c>
      <c r="AV503" s="11" t="s">
        <v>78</v>
      </c>
      <c r="AW503" s="11" t="s">
        <v>33</v>
      </c>
      <c r="AX503" s="11" t="s">
        <v>72</v>
      </c>
      <c r="AY503" s="229" t="s">
        <v>129</v>
      </c>
    </row>
    <row r="504" s="12" customFormat="1">
      <c r="B504" s="230"/>
      <c r="C504" s="231"/>
      <c r="D504" s="217" t="s">
        <v>140</v>
      </c>
      <c r="E504" s="232" t="s">
        <v>1</v>
      </c>
      <c r="F504" s="233" t="s">
        <v>554</v>
      </c>
      <c r="G504" s="231"/>
      <c r="H504" s="234">
        <v>10.837999999999999</v>
      </c>
      <c r="I504" s="235"/>
      <c r="J504" s="231"/>
      <c r="K504" s="231"/>
      <c r="L504" s="236"/>
      <c r="M504" s="237"/>
      <c r="N504" s="238"/>
      <c r="O504" s="238"/>
      <c r="P504" s="238"/>
      <c r="Q504" s="238"/>
      <c r="R504" s="238"/>
      <c r="S504" s="238"/>
      <c r="T504" s="239"/>
      <c r="AT504" s="240" t="s">
        <v>140</v>
      </c>
      <c r="AU504" s="240" t="s">
        <v>80</v>
      </c>
      <c r="AV504" s="12" t="s">
        <v>80</v>
      </c>
      <c r="AW504" s="12" t="s">
        <v>33</v>
      </c>
      <c r="AX504" s="12" t="s">
        <v>72</v>
      </c>
      <c r="AY504" s="240" t="s">
        <v>129</v>
      </c>
    </row>
    <row r="505" s="11" customFormat="1">
      <c r="B505" s="220"/>
      <c r="C505" s="221"/>
      <c r="D505" s="217" t="s">
        <v>140</v>
      </c>
      <c r="E505" s="222" t="s">
        <v>1</v>
      </c>
      <c r="F505" s="223" t="s">
        <v>146</v>
      </c>
      <c r="G505" s="221"/>
      <c r="H505" s="222" t="s">
        <v>1</v>
      </c>
      <c r="I505" s="224"/>
      <c r="J505" s="221"/>
      <c r="K505" s="221"/>
      <c r="L505" s="225"/>
      <c r="M505" s="226"/>
      <c r="N505" s="227"/>
      <c r="O505" s="227"/>
      <c r="P505" s="227"/>
      <c r="Q505" s="227"/>
      <c r="R505" s="227"/>
      <c r="S505" s="227"/>
      <c r="T505" s="228"/>
      <c r="AT505" s="229" t="s">
        <v>140</v>
      </c>
      <c r="AU505" s="229" t="s">
        <v>80</v>
      </c>
      <c r="AV505" s="11" t="s">
        <v>78</v>
      </c>
      <c r="AW505" s="11" t="s">
        <v>33</v>
      </c>
      <c r="AX505" s="11" t="s">
        <v>72</v>
      </c>
      <c r="AY505" s="229" t="s">
        <v>129</v>
      </c>
    </row>
    <row r="506" s="12" customFormat="1">
      <c r="B506" s="230"/>
      <c r="C506" s="231"/>
      <c r="D506" s="217" t="s">
        <v>140</v>
      </c>
      <c r="E506" s="232" t="s">
        <v>1</v>
      </c>
      <c r="F506" s="233" t="s">
        <v>555</v>
      </c>
      <c r="G506" s="231"/>
      <c r="H506" s="234">
        <v>7.3150000000000004</v>
      </c>
      <c r="I506" s="235"/>
      <c r="J506" s="231"/>
      <c r="K506" s="231"/>
      <c r="L506" s="236"/>
      <c r="M506" s="237"/>
      <c r="N506" s="238"/>
      <c r="O506" s="238"/>
      <c r="P506" s="238"/>
      <c r="Q506" s="238"/>
      <c r="R506" s="238"/>
      <c r="S506" s="238"/>
      <c r="T506" s="239"/>
      <c r="AT506" s="240" t="s">
        <v>140</v>
      </c>
      <c r="AU506" s="240" t="s">
        <v>80</v>
      </c>
      <c r="AV506" s="12" t="s">
        <v>80</v>
      </c>
      <c r="AW506" s="12" t="s">
        <v>33</v>
      </c>
      <c r="AX506" s="12" t="s">
        <v>72</v>
      </c>
      <c r="AY506" s="240" t="s">
        <v>129</v>
      </c>
    </row>
    <row r="507" s="11" customFormat="1">
      <c r="B507" s="220"/>
      <c r="C507" s="221"/>
      <c r="D507" s="217" t="s">
        <v>140</v>
      </c>
      <c r="E507" s="222" t="s">
        <v>1</v>
      </c>
      <c r="F507" s="223" t="s">
        <v>148</v>
      </c>
      <c r="G507" s="221"/>
      <c r="H507" s="222" t="s">
        <v>1</v>
      </c>
      <c r="I507" s="224"/>
      <c r="J507" s="221"/>
      <c r="K507" s="221"/>
      <c r="L507" s="225"/>
      <c r="M507" s="226"/>
      <c r="N507" s="227"/>
      <c r="O507" s="227"/>
      <c r="P507" s="227"/>
      <c r="Q507" s="227"/>
      <c r="R507" s="227"/>
      <c r="S507" s="227"/>
      <c r="T507" s="228"/>
      <c r="AT507" s="229" t="s">
        <v>140</v>
      </c>
      <c r="AU507" s="229" t="s">
        <v>80</v>
      </c>
      <c r="AV507" s="11" t="s">
        <v>78</v>
      </c>
      <c r="AW507" s="11" t="s">
        <v>33</v>
      </c>
      <c r="AX507" s="11" t="s">
        <v>72</v>
      </c>
      <c r="AY507" s="229" t="s">
        <v>129</v>
      </c>
    </row>
    <row r="508" s="12" customFormat="1">
      <c r="B508" s="230"/>
      <c r="C508" s="231"/>
      <c r="D508" s="217" t="s">
        <v>140</v>
      </c>
      <c r="E508" s="232" t="s">
        <v>1</v>
      </c>
      <c r="F508" s="233" t="s">
        <v>556</v>
      </c>
      <c r="G508" s="231"/>
      <c r="H508" s="234">
        <v>7.4400000000000004</v>
      </c>
      <c r="I508" s="235"/>
      <c r="J508" s="231"/>
      <c r="K508" s="231"/>
      <c r="L508" s="236"/>
      <c r="M508" s="237"/>
      <c r="N508" s="238"/>
      <c r="O508" s="238"/>
      <c r="P508" s="238"/>
      <c r="Q508" s="238"/>
      <c r="R508" s="238"/>
      <c r="S508" s="238"/>
      <c r="T508" s="239"/>
      <c r="AT508" s="240" t="s">
        <v>140</v>
      </c>
      <c r="AU508" s="240" t="s">
        <v>80</v>
      </c>
      <c r="AV508" s="12" t="s">
        <v>80</v>
      </c>
      <c r="AW508" s="12" t="s">
        <v>33</v>
      </c>
      <c r="AX508" s="12" t="s">
        <v>72</v>
      </c>
      <c r="AY508" s="240" t="s">
        <v>129</v>
      </c>
    </row>
    <row r="509" s="11" customFormat="1">
      <c r="B509" s="220"/>
      <c r="C509" s="221"/>
      <c r="D509" s="217" t="s">
        <v>140</v>
      </c>
      <c r="E509" s="222" t="s">
        <v>1</v>
      </c>
      <c r="F509" s="223" t="s">
        <v>150</v>
      </c>
      <c r="G509" s="221"/>
      <c r="H509" s="222" t="s">
        <v>1</v>
      </c>
      <c r="I509" s="224"/>
      <c r="J509" s="221"/>
      <c r="K509" s="221"/>
      <c r="L509" s="225"/>
      <c r="M509" s="226"/>
      <c r="N509" s="227"/>
      <c r="O509" s="227"/>
      <c r="P509" s="227"/>
      <c r="Q509" s="227"/>
      <c r="R509" s="227"/>
      <c r="S509" s="227"/>
      <c r="T509" s="228"/>
      <c r="AT509" s="229" t="s">
        <v>140</v>
      </c>
      <c r="AU509" s="229" t="s">
        <v>80</v>
      </c>
      <c r="AV509" s="11" t="s">
        <v>78</v>
      </c>
      <c r="AW509" s="11" t="s">
        <v>33</v>
      </c>
      <c r="AX509" s="11" t="s">
        <v>72</v>
      </c>
      <c r="AY509" s="229" t="s">
        <v>129</v>
      </c>
    </row>
    <row r="510" s="12" customFormat="1">
      <c r="B510" s="230"/>
      <c r="C510" s="231"/>
      <c r="D510" s="217" t="s">
        <v>140</v>
      </c>
      <c r="E510" s="232" t="s">
        <v>1</v>
      </c>
      <c r="F510" s="233" t="s">
        <v>151</v>
      </c>
      <c r="G510" s="231"/>
      <c r="H510" s="234">
        <v>4</v>
      </c>
      <c r="I510" s="235"/>
      <c r="J510" s="231"/>
      <c r="K510" s="231"/>
      <c r="L510" s="236"/>
      <c r="M510" s="237"/>
      <c r="N510" s="238"/>
      <c r="O510" s="238"/>
      <c r="P510" s="238"/>
      <c r="Q510" s="238"/>
      <c r="R510" s="238"/>
      <c r="S510" s="238"/>
      <c r="T510" s="239"/>
      <c r="AT510" s="240" t="s">
        <v>140</v>
      </c>
      <c r="AU510" s="240" t="s">
        <v>80</v>
      </c>
      <c r="AV510" s="12" t="s">
        <v>80</v>
      </c>
      <c r="AW510" s="12" t="s">
        <v>33</v>
      </c>
      <c r="AX510" s="12" t="s">
        <v>72</v>
      </c>
      <c r="AY510" s="240" t="s">
        <v>129</v>
      </c>
    </row>
    <row r="511" s="11" customFormat="1">
      <c r="B511" s="220"/>
      <c r="C511" s="221"/>
      <c r="D511" s="217" t="s">
        <v>140</v>
      </c>
      <c r="E511" s="222" t="s">
        <v>1</v>
      </c>
      <c r="F511" s="223" t="s">
        <v>152</v>
      </c>
      <c r="G511" s="221"/>
      <c r="H511" s="222" t="s">
        <v>1</v>
      </c>
      <c r="I511" s="224"/>
      <c r="J511" s="221"/>
      <c r="K511" s="221"/>
      <c r="L511" s="225"/>
      <c r="M511" s="226"/>
      <c r="N511" s="227"/>
      <c r="O511" s="227"/>
      <c r="P511" s="227"/>
      <c r="Q511" s="227"/>
      <c r="R511" s="227"/>
      <c r="S511" s="227"/>
      <c r="T511" s="228"/>
      <c r="AT511" s="229" t="s">
        <v>140</v>
      </c>
      <c r="AU511" s="229" t="s">
        <v>80</v>
      </c>
      <c r="AV511" s="11" t="s">
        <v>78</v>
      </c>
      <c r="AW511" s="11" t="s">
        <v>33</v>
      </c>
      <c r="AX511" s="11" t="s">
        <v>72</v>
      </c>
      <c r="AY511" s="229" t="s">
        <v>129</v>
      </c>
    </row>
    <row r="512" s="12" customFormat="1">
      <c r="B512" s="230"/>
      <c r="C512" s="231"/>
      <c r="D512" s="217" t="s">
        <v>140</v>
      </c>
      <c r="E512" s="232" t="s">
        <v>1</v>
      </c>
      <c r="F512" s="233" t="s">
        <v>153</v>
      </c>
      <c r="G512" s="231"/>
      <c r="H512" s="234">
        <v>11.699999999999999</v>
      </c>
      <c r="I512" s="235"/>
      <c r="J512" s="231"/>
      <c r="K512" s="231"/>
      <c r="L512" s="236"/>
      <c r="M512" s="237"/>
      <c r="N512" s="238"/>
      <c r="O512" s="238"/>
      <c r="P512" s="238"/>
      <c r="Q512" s="238"/>
      <c r="R512" s="238"/>
      <c r="S512" s="238"/>
      <c r="T512" s="239"/>
      <c r="AT512" s="240" t="s">
        <v>140</v>
      </c>
      <c r="AU512" s="240" t="s">
        <v>80</v>
      </c>
      <c r="AV512" s="12" t="s">
        <v>80</v>
      </c>
      <c r="AW512" s="12" t="s">
        <v>33</v>
      </c>
      <c r="AX512" s="12" t="s">
        <v>72</v>
      </c>
      <c r="AY512" s="240" t="s">
        <v>129</v>
      </c>
    </row>
    <row r="513" s="11" customFormat="1">
      <c r="B513" s="220"/>
      <c r="C513" s="221"/>
      <c r="D513" s="217" t="s">
        <v>140</v>
      </c>
      <c r="E513" s="222" t="s">
        <v>1</v>
      </c>
      <c r="F513" s="223" t="s">
        <v>154</v>
      </c>
      <c r="G513" s="221"/>
      <c r="H513" s="222" t="s">
        <v>1</v>
      </c>
      <c r="I513" s="224"/>
      <c r="J513" s="221"/>
      <c r="K513" s="221"/>
      <c r="L513" s="225"/>
      <c r="M513" s="226"/>
      <c r="N513" s="227"/>
      <c r="O513" s="227"/>
      <c r="P513" s="227"/>
      <c r="Q513" s="227"/>
      <c r="R513" s="227"/>
      <c r="S513" s="227"/>
      <c r="T513" s="228"/>
      <c r="AT513" s="229" t="s">
        <v>140</v>
      </c>
      <c r="AU513" s="229" t="s">
        <v>80</v>
      </c>
      <c r="AV513" s="11" t="s">
        <v>78</v>
      </c>
      <c r="AW513" s="11" t="s">
        <v>33</v>
      </c>
      <c r="AX513" s="11" t="s">
        <v>72</v>
      </c>
      <c r="AY513" s="229" t="s">
        <v>129</v>
      </c>
    </row>
    <row r="514" s="12" customFormat="1">
      <c r="B514" s="230"/>
      <c r="C514" s="231"/>
      <c r="D514" s="217" t="s">
        <v>140</v>
      </c>
      <c r="E514" s="232" t="s">
        <v>1</v>
      </c>
      <c r="F514" s="233" t="s">
        <v>155</v>
      </c>
      <c r="G514" s="231"/>
      <c r="H514" s="234">
        <v>2.109</v>
      </c>
      <c r="I514" s="235"/>
      <c r="J514" s="231"/>
      <c r="K514" s="231"/>
      <c r="L514" s="236"/>
      <c r="M514" s="237"/>
      <c r="N514" s="238"/>
      <c r="O514" s="238"/>
      <c r="P514" s="238"/>
      <c r="Q514" s="238"/>
      <c r="R514" s="238"/>
      <c r="S514" s="238"/>
      <c r="T514" s="239"/>
      <c r="AT514" s="240" t="s">
        <v>140</v>
      </c>
      <c r="AU514" s="240" t="s">
        <v>80</v>
      </c>
      <c r="AV514" s="12" t="s">
        <v>80</v>
      </c>
      <c r="AW514" s="12" t="s">
        <v>33</v>
      </c>
      <c r="AX514" s="12" t="s">
        <v>72</v>
      </c>
      <c r="AY514" s="240" t="s">
        <v>129</v>
      </c>
    </row>
    <row r="515" s="13" customFormat="1">
      <c r="B515" s="241"/>
      <c r="C515" s="242"/>
      <c r="D515" s="217" t="s">
        <v>140</v>
      </c>
      <c r="E515" s="243" t="s">
        <v>1</v>
      </c>
      <c r="F515" s="244" t="s">
        <v>156</v>
      </c>
      <c r="G515" s="242"/>
      <c r="H515" s="245">
        <v>48.862000000000002</v>
      </c>
      <c r="I515" s="246"/>
      <c r="J515" s="242"/>
      <c r="K515" s="242"/>
      <c r="L515" s="247"/>
      <c r="M515" s="248"/>
      <c r="N515" s="249"/>
      <c r="O515" s="249"/>
      <c r="P515" s="249"/>
      <c r="Q515" s="249"/>
      <c r="R515" s="249"/>
      <c r="S515" s="249"/>
      <c r="T515" s="250"/>
      <c r="AT515" s="251" t="s">
        <v>140</v>
      </c>
      <c r="AU515" s="251" t="s">
        <v>80</v>
      </c>
      <c r="AV515" s="13" t="s">
        <v>136</v>
      </c>
      <c r="AW515" s="13" t="s">
        <v>33</v>
      </c>
      <c r="AX515" s="13" t="s">
        <v>78</v>
      </c>
      <c r="AY515" s="251" t="s">
        <v>129</v>
      </c>
    </row>
    <row r="516" s="1" customFormat="1" ht="16.5" customHeight="1">
      <c r="B516" s="36"/>
      <c r="C516" s="205" t="s">
        <v>557</v>
      </c>
      <c r="D516" s="205" t="s">
        <v>131</v>
      </c>
      <c r="E516" s="206" t="s">
        <v>558</v>
      </c>
      <c r="F516" s="207" t="s">
        <v>559</v>
      </c>
      <c r="G516" s="208" t="s">
        <v>134</v>
      </c>
      <c r="H516" s="209">
        <v>48.862000000000002</v>
      </c>
      <c r="I516" s="210"/>
      <c r="J516" s="211">
        <f>ROUND(I516*H516,2)</f>
        <v>0</v>
      </c>
      <c r="K516" s="207" t="s">
        <v>159</v>
      </c>
      <c r="L516" s="41"/>
      <c r="M516" s="212" t="s">
        <v>1</v>
      </c>
      <c r="N516" s="213" t="s">
        <v>43</v>
      </c>
      <c r="O516" s="77"/>
      <c r="P516" s="214">
        <f>O516*H516</f>
        <v>0</v>
      </c>
      <c r="Q516" s="214">
        <v>0.51085999999999998</v>
      </c>
      <c r="R516" s="214">
        <f>Q516*H516</f>
        <v>24.961641319999998</v>
      </c>
      <c r="S516" s="214">
        <v>0</v>
      </c>
      <c r="T516" s="215">
        <f>S516*H516</f>
        <v>0</v>
      </c>
      <c r="AR516" s="15" t="s">
        <v>136</v>
      </c>
      <c r="AT516" s="15" t="s">
        <v>131</v>
      </c>
      <c r="AU516" s="15" t="s">
        <v>80</v>
      </c>
      <c r="AY516" s="15" t="s">
        <v>129</v>
      </c>
      <c r="BE516" s="216">
        <f>IF(N516="základní",J516,0)</f>
        <v>0</v>
      </c>
      <c r="BF516" s="216">
        <f>IF(N516="snížená",J516,0)</f>
        <v>0</v>
      </c>
      <c r="BG516" s="216">
        <f>IF(N516="zákl. přenesená",J516,0)</f>
        <v>0</v>
      </c>
      <c r="BH516" s="216">
        <f>IF(N516="sníž. přenesená",J516,0)</f>
        <v>0</v>
      </c>
      <c r="BI516" s="216">
        <f>IF(N516="nulová",J516,0)</f>
        <v>0</v>
      </c>
      <c r="BJ516" s="15" t="s">
        <v>78</v>
      </c>
      <c r="BK516" s="216">
        <f>ROUND(I516*H516,2)</f>
        <v>0</v>
      </c>
      <c r="BL516" s="15" t="s">
        <v>136</v>
      </c>
      <c r="BM516" s="15" t="s">
        <v>560</v>
      </c>
    </row>
    <row r="517" s="11" customFormat="1">
      <c r="B517" s="220"/>
      <c r="C517" s="221"/>
      <c r="D517" s="217" t="s">
        <v>140</v>
      </c>
      <c r="E517" s="222" t="s">
        <v>1</v>
      </c>
      <c r="F517" s="223" t="s">
        <v>141</v>
      </c>
      <c r="G517" s="221"/>
      <c r="H517" s="222" t="s">
        <v>1</v>
      </c>
      <c r="I517" s="224"/>
      <c r="J517" s="221"/>
      <c r="K517" s="221"/>
      <c r="L517" s="225"/>
      <c r="M517" s="226"/>
      <c r="N517" s="227"/>
      <c r="O517" s="227"/>
      <c r="P517" s="227"/>
      <c r="Q517" s="227"/>
      <c r="R517" s="227"/>
      <c r="S517" s="227"/>
      <c r="T517" s="228"/>
      <c r="AT517" s="229" t="s">
        <v>140</v>
      </c>
      <c r="AU517" s="229" t="s">
        <v>80</v>
      </c>
      <c r="AV517" s="11" t="s">
        <v>78</v>
      </c>
      <c r="AW517" s="11" t="s">
        <v>33</v>
      </c>
      <c r="AX517" s="11" t="s">
        <v>72</v>
      </c>
      <c r="AY517" s="229" t="s">
        <v>129</v>
      </c>
    </row>
    <row r="518" s="11" customFormat="1">
      <c r="B518" s="220"/>
      <c r="C518" s="221"/>
      <c r="D518" s="217" t="s">
        <v>140</v>
      </c>
      <c r="E518" s="222" t="s">
        <v>1</v>
      </c>
      <c r="F518" s="223" t="s">
        <v>142</v>
      </c>
      <c r="G518" s="221"/>
      <c r="H518" s="222" t="s">
        <v>1</v>
      </c>
      <c r="I518" s="224"/>
      <c r="J518" s="221"/>
      <c r="K518" s="221"/>
      <c r="L518" s="225"/>
      <c r="M518" s="226"/>
      <c r="N518" s="227"/>
      <c r="O518" s="227"/>
      <c r="P518" s="227"/>
      <c r="Q518" s="227"/>
      <c r="R518" s="227"/>
      <c r="S518" s="227"/>
      <c r="T518" s="228"/>
      <c r="AT518" s="229" t="s">
        <v>140</v>
      </c>
      <c r="AU518" s="229" t="s">
        <v>80</v>
      </c>
      <c r="AV518" s="11" t="s">
        <v>78</v>
      </c>
      <c r="AW518" s="11" t="s">
        <v>33</v>
      </c>
      <c r="AX518" s="11" t="s">
        <v>72</v>
      </c>
      <c r="AY518" s="229" t="s">
        <v>129</v>
      </c>
    </row>
    <row r="519" s="12" customFormat="1">
      <c r="B519" s="230"/>
      <c r="C519" s="231"/>
      <c r="D519" s="217" t="s">
        <v>140</v>
      </c>
      <c r="E519" s="232" t="s">
        <v>1</v>
      </c>
      <c r="F519" s="233" t="s">
        <v>143</v>
      </c>
      <c r="G519" s="231"/>
      <c r="H519" s="234">
        <v>5.46</v>
      </c>
      <c r="I519" s="235"/>
      <c r="J519" s="231"/>
      <c r="K519" s="231"/>
      <c r="L519" s="236"/>
      <c r="M519" s="237"/>
      <c r="N519" s="238"/>
      <c r="O519" s="238"/>
      <c r="P519" s="238"/>
      <c r="Q519" s="238"/>
      <c r="R519" s="238"/>
      <c r="S519" s="238"/>
      <c r="T519" s="239"/>
      <c r="AT519" s="240" t="s">
        <v>140</v>
      </c>
      <c r="AU519" s="240" t="s">
        <v>80</v>
      </c>
      <c r="AV519" s="12" t="s">
        <v>80</v>
      </c>
      <c r="AW519" s="12" t="s">
        <v>33</v>
      </c>
      <c r="AX519" s="12" t="s">
        <v>72</v>
      </c>
      <c r="AY519" s="240" t="s">
        <v>129</v>
      </c>
    </row>
    <row r="520" s="11" customFormat="1">
      <c r="B520" s="220"/>
      <c r="C520" s="221"/>
      <c r="D520" s="217" t="s">
        <v>140</v>
      </c>
      <c r="E520" s="222" t="s">
        <v>1</v>
      </c>
      <c r="F520" s="223" t="s">
        <v>144</v>
      </c>
      <c r="G520" s="221"/>
      <c r="H520" s="222" t="s">
        <v>1</v>
      </c>
      <c r="I520" s="224"/>
      <c r="J520" s="221"/>
      <c r="K520" s="221"/>
      <c r="L520" s="225"/>
      <c r="M520" s="226"/>
      <c r="N520" s="227"/>
      <c r="O520" s="227"/>
      <c r="P520" s="227"/>
      <c r="Q520" s="227"/>
      <c r="R520" s="227"/>
      <c r="S520" s="227"/>
      <c r="T520" s="228"/>
      <c r="AT520" s="229" t="s">
        <v>140</v>
      </c>
      <c r="AU520" s="229" t="s">
        <v>80</v>
      </c>
      <c r="AV520" s="11" t="s">
        <v>78</v>
      </c>
      <c r="AW520" s="11" t="s">
        <v>33</v>
      </c>
      <c r="AX520" s="11" t="s">
        <v>72</v>
      </c>
      <c r="AY520" s="229" t="s">
        <v>129</v>
      </c>
    </row>
    <row r="521" s="12" customFormat="1">
      <c r="B521" s="230"/>
      <c r="C521" s="231"/>
      <c r="D521" s="217" t="s">
        <v>140</v>
      </c>
      <c r="E521" s="232" t="s">
        <v>1</v>
      </c>
      <c r="F521" s="233" t="s">
        <v>554</v>
      </c>
      <c r="G521" s="231"/>
      <c r="H521" s="234">
        <v>10.837999999999999</v>
      </c>
      <c r="I521" s="235"/>
      <c r="J521" s="231"/>
      <c r="K521" s="231"/>
      <c r="L521" s="236"/>
      <c r="M521" s="237"/>
      <c r="N521" s="238"/>
      <c r="O521" s="238"/>
      <c r="P521" s="238"/>
      <c r="Q521" s="238"/>
      <c r="R521" s="238"/>
      <c r="S521" s="238"/>
      <c r="T521" s="239"/>
      <c r="AT521" s="240" t="s">
        <v>140</v>
      </c>
      <c r="AU521" s="240" t="s">
        <v>80</v>
      </c>
      <c r="AV521" s="12" t="s">
        <v>80</v>
      </c>
      <c r="AW521" s="12" t="s">
        <v>33</v>
      </c>
      <c r="AX521" s="12" t="s">
        <v>72</v>
      </c>
      <c r="AY521" s="240" t="s">
        <v>129</v>
      </c>
    </row>
    <row r="522" s="11" customFormat="1">
      <c r="B522" s="220"/>
      <c r="C522" s="221"/>
      <c r="D522" s="217" t="s">
        <v>140</v>
      </c>
      <c r="E522" s="222" t="s">
        <v>1</v>
      </c>
      <c r="F522" s="223" t="s">
        <v>146</v>
      </c>
      <c r="G522" s="221"/>
      <c r="H522" s="222" t="s">
        <v>1</v>
      </c>
      <c r="I522" s="224"/>
      <c r="J522" s="221"/>
      <c r="K522" s="221"/>
      <c r="L522" s="225"/>
      <c r="M522" s="226"/>
      <c r="N522" s="227"/>
      <c r="O522" s="227"/>
      <c r="P522" s="227"/>
      <c r="Q522" s="227"/>
      <c r="R522" s="227"/>
      <c r="S522" s="227"/>
      <c r="T522" s="228"/>
      <c r="AT522" s="229" t="s">
        <v>140</v>
      </c>
      <c r="AU522" s="229" t="s">
        <v>80</v>
      </c>
      <c r="AV522" s="11" t="s">
        <v>78</v>
      </c>
      <c r="AW522" s="11" t="s">
        <v>33</v>
      </c>
      <c r="AX522" s="11" t="s">
        <v>72</v>
      </c>
      <c r="AY522" s="229" t="s">
        <v>129</v>
      </c>
    </row>
    <row r="523" s="12" customFormat="1">
      <c r="B523" s="230"/>
      <c r="C523" s="231"/>
      <c r="D523" s="217" t="s">
        <v>140</v>
      </c>
      <c r="E523" s="232" t="s">
        <v>1</v>
      </c>
      <c r="F523" s="233" t="s">
        <v>555</v>
      </c>
      <c r="G523" s="231"/>
      <c r="H523" s="234">
        <v>7.3150000000000004</v>
      </c>
      <c r="I523" s="235"/>
      <c r="J523" s="231"/>
      <c r="K523" s="231"/>
      <c r="L523" s="236"/>
      <c r="M523" s="237"/>
      <c r="N523" s="238"/>
      <c r="O523" s="238"/>
      <c r="P523" s="238"/>
      <c r="Q523" s="238"/>
      <c r="R523" s="238"/>
      <c r="S523" s="238"/>
      <c r="T523" s="239"/>
      <c r="AT523" s="240" t="s">
        <v>140</v>
      </c>
      <c r="AU523" s="240" t="s">
        <v>80</v>
      </c>
      <c r="AV523" s="12" t="s">
        <v>80</v>
      </c>
      <c r="AW523" s="12" t="s">
        <v>33</v>
      </c>
      <c r="AX523" s="12" t="s">
        <v>72</v>
      </c>
      <c r="AY523" s="240" t="s">
        <v>129</v>
      </c>
    </row>
    <row r="524" s="11" customFormat="1">
      <c r="B524" s="220"/>
      <c r="C524" s="221"/>
      <c r="D524" s="217" t="s">
        <v>140</v>
      </c>
      <c r="E524" s="222" t="s">
        <v>1</v>
      </c>
      <c r="F524" s="223" t="s">
        <v>148</v>
      </c>
      <c r="G524" s="221"/>
      <c r="H524" s="222" t="s">
        <v>1</v>
      </c>
      <c r="I524" s="224"/>
      <c r="J524" s="221"/>
      <c r="K524" s="221"/>
      <c r="L524" s="225"/>
      <c r="M524" s="226"/>
      <c r="N524" s="227"/>
      <c r="O524" s="227"/>
      <c r="P524" s="227"/>
      <c r="Q524" s="227"/>
      <c r="R524" s="227"/>
      <c r="S524" s="227"/>
      <c r="T524" s="228"/>
      <c r="AT524" s="229" t="s">
        <v>140</v>
      </c>
      <c r="AU524" s="229" t="s">
        <v>80</v>
      </c>
      <c r="AV524" s="11" t="s">
        <v>78</v>
      </c>
      <c r="AW524" s="11" t="s">
        <v>33</v>
      </c>
      <c r="AX524" s="11" t="s">
        <v>72</v>
      </c>
      <c r="AY524" s="229" t="s">
        <v>129</v>
      </c>
    </row>
    <row r="525" s="12" customFormat="1">
      <c r="B525" s="230"/>
      <c r="C525" s="231"/>
      <c r="D525" s="217" t="s">
        <v>140</v>
      </c>
      <c r="E525" s="232" t="s">
        <v>1</v>
      </c>
      <c r="F525" s="233" t="s">
        <v>556</v>
      </c>
      <c r="G525" s="231"/>
      <c r="H525" s="234">
        <v>7.4400000000000004</v>
      </c>
      <c r="I525" s="235"/>
      <c r="J525" s="231"/>
      <c r="K525" s="231"/>
      <c r="L525" s="236"/>
      <c r="M525" s="237"/>
      <c r="N525" s="238"/>
      <c r="O525" s="238"/>
      <c r="P525" s="238"/>
      <c r="Q525" s="238"/>
      <c r="R525" s="238"/>
      <c r="S525" s="238"/>
      <c r="T525" s="239"/>
      <c r="AT525" s="240" t="s">
        <v>140</v>
      </c>
      <c r="AU525" s="240" t="s">
        <v>80</v>
      </c>
      <c r="AV525" s="12" t="s">
        <v>80</v>
      </c>
      <c r="AW525" s="12" t="s">
        <v>33</v>
      </c>
      <c r="AX525" s="12" t="s">
        <v>72</v>
      </c>
      <c r="AY525" s="240" t="s">
        <v>129</v>
      </c>
    </row>
    <row r="526" s="11" customFormat="1">
      <c r="B526" s="220"/>
      <c r="C526" s="221"/>
      <c r="D526" s="217" t="s">
        <v>140</v>
      </c>
      <c r="E526" s="222" t="s">
        <v>1</v>
      </c>
      <c r="F526" s="223" t="s">
        <v>150</v>
      </c>
      <c r="G526" s="221"/>
      <c r="H526" s="222" t="s">
        <v>1</v>
      </c>
      <c r="I526" s="224"/>
      <c r="J526" s="221"/>
      <c r="K526" s="221"/>
      <c r="L526" s="225"/>
      <c r="M526" s="226"/>
      <c r="N526" s="227"/>
      <c r="O526" s="227"/>
      <c r="P526" s="227"/>
      <c r="Q526" s="227"/>
      <c r="R526" s="227"/>
      <c r="S526" s="227"/>
      <c r="T526" s="228"/>
      <c r="AT526" s="229" t="s">
        <v>140</v>
      </c>
      <c r="AU526" s="229" t="s">
        <v>80</v>
      </c>
      <c r="AV526" s="11" t="s">
        <v>78</v>
      </c>
      <c r="AW526" s="11" t="s">
        <v>33</v>
      </c>
      <c r="AX526" s="11" t="s">
        <v>72</v>
      </c>
      <c r="AY526" s="229" t="s">
        <v>129</v>
      </c>
    </row>
    <row r="527" s="12" customFormat="1">
      <c r="B527" s="230"/>
      <c r="C527" s="231"/>
      <c r="D527" s="217" t="s">
        <v>140</v>
      </c>
      <c r="E527" s="232" t="s">
        <v>1</v>
      </c>
      <c r="F527" s="233" t="s">
        <v>151</v>
      </c>
      <c r="G527" s="231"/>
      <c r="H527" s="234">
        <v>4</v>
      </c>
      <c r="I527" s="235"/>
      <c r="J527" s="231"/>
      <c r="K527" s="231"/>
      <c r="L527" s="236"/>
      <c r="M527" s="237"/>
      <c r="N527" s="238"/>
      <c r="O527" s="238"/>
      <c r="P527" s="238"/>
      <c r="Q527" s="238"/>
      <c r="R527" s="238"/>
      <c r="S527" s="238"/>
      <c r="T527" s="239"/>
      <c r="AT527" s="240" t="s">
        <v>140</v>
      </c>
      <c r="AU527" s="240" t="s">
        <v>80</v>
      </c>
      <c r="AV527" s="12" t="s">
        <v>80</v>
      </c>
      <c r="AW527" s="12" t="s">
        <v>33</v>
      </c>
      <c r="AX527" s="12" t="s">
        <v>72</v>
      </c>
      <c r="AY527" s="240" t="s">
        <v>129</v>
      </c>
    </row>
    <row r="528" s="11" customFormat="1">
      <c r="B528" s="220"/>
      <c r="C528" s="221"/>
      <c r="D528" s="217" t="s">
        <v>140</v>
      </c>
      <c r="E528" s="222" t="s">
        <v>1</v>
      </c>
      <c r="F528" s="223" t="s">
        <v>152</v>
      </c>
      <c r="G528" s="221"/>
      <c r="H528" s="222" t="s">
        <v>1</v>
      </c>
      <c r="I528" s="224"/>
      <c r="J528" s="221"/>
      <c r="K528" s="221"/>
      <c r="L528" s="225"/>
      <c r="M528" s="226"/>
      <c r="N528" s="227"/>
      <c r="O528" s="227"/>
      <c r="P528" s="227"/>
      <c r="Q528" s="227"/>
      <c r="R528" s="227"/>
      <c r="S528" s="227"/>
      <c r="T528" s="228"/>
      <c r="AT528" s="229" t="s">
        <v>140</v>
      </c>
      <c r="AU528" s="229" t="s">
        <v>80</v>
      </c>
      <c r="AV528" s="11" t="s">
        <v>78</v>
      </c>
      <c r="AW528" s="11" t="s">
        <v>33</v>
      </c>
      <c r="AX528" s="11" t="s">
        <v>72</v>
      </c>
      <c r="AY528" s="229" t="s">
        <v>129</v>
      </c>
    </row>
    <row r="529" s="12" customFormat="1">
      <c r="B529" s="230"/>
      <c r="C529" s="231"/>
      <c r="D529" s="217" t="s">
        <v>140</v>
      </c>
      <c r="E529" s="232" t="s">
        <v>1</v>
      </c>
      <c r="F529" s="233" t="s">
        <v>153</v>
      </c>
      <c r="G529" s="231"/>
      <c r="H529" s="234">
        <v>11.699999999999999</v>
      </c>
      <c r="I529" s="235"/>
      <c r="J529" s="231"/>
      <c r="K529" s="231"/>
      <c r="L529" s="236"/>
      <c r="M529" s="237"/>
      <c r="N529" s="238"/>
      <c r="O529" s="238"/>
      <c r="P529" s="238"/>
      <c r="Q529" s="238"/>
      <c r="R529" s="238"/>
      <c r="S529" s="238"/>
      <c r="T529" s="239"/>
      <c r="AT529" s="240" t="s">
        <v>140</v>
      </c>
      <c r="AU529" s="240" t="s">
        <v>80</v>
      </c>
      <c r="AV529" s="12" t="s">
        <v>80</v>
      </c>
      <c r="AW529" s="12" t="s">
        <v>33</v>
      </c>
      <c r="AX529" s="12" t="s">
        <v>72</v>
      </c>
      <c r="AY529" s="240" t="s">
        <v>129</v>
      </c>
    </row>
    <row r="530" s="11" customFormat="1">
      <c r="B530" s="220"/>
      <c r="C530" s="221"/>
      <c r="D530" s="217" t="s">
        <v>140</v>
      </c>
      <c r="E530" s="222" t="s">
        <v>1</v>
      </c>
      <c r="F530" s="223" t="s">
        <v>154</v>
      </c>
      <c r="G530" s="221"/>
      <c r="H530" s="222" t="s">
        <v>1</v>
      </c>
      <c r="I530" s="224"/>
      <c r="J530" s="221"/>
      <c r="K530" s="221"/>
      <c r="L530" s="225"/>
      <c r="M530" s="226"/>
      <c r="N530" s="227"/>
      <c r="O530" s="227"/>
      <c r="P530" s="227"/>
      <c r="Q530" s="227"/>
      <c r="R530" s="227"/>
      <c r="S530" s="227"/>
      <c r="T530" s="228"/>
      <c r="AT530" s="229" t="s">
        <v>140</v>
      </c>
      <c r="AU530" s="229" t="s">
        <v>80</v>
      </c>
      <c r="AV530" s="11" t="s">
        <v>78</v>
      </c>
      <c r="AW530" s="11" t="s">
        <v>33</v>
      </c>
      <c r="AX530" s="11" t="s">
        <v>72</v>
      </c>
      <c r="AY530" s="229" t="s">
        <v>129</v>
      </c>
    </row>
    <row r="531" s="12" customFormat="1">
      <c r="B531" s="230"/>
      <c r="C531" s="231"/>
      <c r="D531" s="217" t="s">
        <v>140</v>
      </c>
      <c r="E531" s="232" t="s">
        <v>1</v>
      </c>
      <c r="F531" s="233" t="s">
        <v>155</v>
      </c>
      <c r="G531" s="231"/>
      <c r="H531" s="234">
        <v>2.109</v>
      </c>
      <c r="I531" s="235"/>
      <c r="J531" s="231"/>
      <c r="K531" s="231"/>
      <c r="L531" s="236"/>
      <c r="M531" s="237"/>
      <c r="N531" s="238"/>
      <c r="O531" s="238"/>
      <c r="P531" s="238"/>
      <c r="Q531" s="238"/>
      <c r="R531" s="238"/>
      <c r="S531" s="238"/>
      <c r="T531" s="239"/>
      <c r="AT531" s="240" t="s">
        <v>140</v>
      </c>
      <c r="AU531" s="240" t="s">
        <v>80</v>
      </c>
      <c r="AV531" s="12" t="s">
        <v>80</v>
      </c>
      <c r="AW531" s="12" t="s">
        <v>33</v>
      </c>
      <c r="AX531" s="12" t="s">
        <v>72</v>
      </c>
      <c r="AY531" s="240" t="s">
        <v>129</v>
      </c>
    </row>
    <row r="532" s="13" customFormat="1">
      <c r="B532" s="241"/>
      <c r="C532" s="242"/>
      <c r="D532" s="217" t="s">
        <v>140</v>
      </c>
      <c r="E532" s="243" t="s">
        <v>1</v>
      </c>
      <c r="F532" s="244" t="s">
        <v>156</v>
      </c>
      <c r="G532" s="242"/>
      <c r="H532" s="245">
        <v>48.862000000000002</v>
      </c>
      <c r="I532" s="246"/>
      <c r="J532" s="242"/>
      <c r="K532" s="242"/>
      <c r="L532" s="247"/>
      <c r="M532" s="248"/>
      <c r="N532" s="249"/>
      <c r="O532" s="249"/>
      <c r="P532" s="249"/>
      <c r="Q532" s="249"/>
      <c r="R532" s="249"/>
      <c r="S532" s="249"/>
      <c r="T532" s="250"/>
      <c r="AT532" s="251" t="s">
        <v>140</v>
      </c>
      <c r="AU532" s="251" t="s">
        <v>80</v>
      </c>
      <c r="AV532" s="13" t="s">
        <v>136</v>
      </c>
      <c r="AW532" s="13" t="s">
        <v>33</v>
      </c>
      <c r="AX532" s="13" t="s">
        <v>78</v>
      </c>
      <c r="AY532" s="251" t="s">
        <v>129</v>
      </c>
    </row>
    <row r="533" s="1" customFormat="1" ht="22.5" customHeight="1">
      <c r="B533" s="36"/>
      <c r="C533" s="205" t="s">
        <v>561</v>
      </c>
      <c r="D533" s="205" t="s">
        <v>131</v>
      </c>
      <c r="E533" s="206" t="s">
        <v>562</v>
      </c>
      <c r="F533" s="207" t="s">
        <v>563</v>
      </c>
      <c r="G533" s="208" t="s">
        <v>134</v>
      </c>
      <c r="H533" s="209">
        <v>71.069000000000003</v>
      </c>
      <c r="I533" s="210"/>
      <c r="J533" s="211">
        <f>ROUND(I533*H533,2)</f>
        <v>0</v>
      </c>
      <c r="K533" s="207" t="s">
        <v>164</v>
      </c>
      <c r="L533" s="41"/>
      <c r="M533" s="212" t="s">
        <v>1</v>
      </c>
      <c r="N533" s="213" t="s">
        <v>43</v>
      </c>
      <c r="O533" s="77"/>
      <c r="P533" s="214">
        <f>O533*H533</f>
        <v>0</v>
      </c>
      <c r="Q533" s="214">
        <v>0</v>
      </c>
      <c r="R533" s="214">
        <f>Q533*H533</f>
        <v>0</v>
      </c>
      <c r="S533" s="214">
        <v>0</v>
      </c>
      <c r="T533" s="215">
        <f>S533*H533</f>
        <v>0</v>
      </c>
      <c r="AR533" s="15" t="s">
        <v>136</v>
      </c>
      <c r="AT533" s="15" t="s">
        <v>131</v>
      </c>
      <c r="AU533" s="15" t="s">
        <v>80</v>
      </c>
      <c r="AY533" s="15" t="s">
        <v>129</v>
      </c>
      <c r="BE533" s="216">
        <f>IF(N533="základní",J533,0)</f>
        <v>0</v>
      </c>
      <c r="BF533" s="216">
        <f>IF(N533="snížená",J533,0)</f>
        <v>0</v>
      </c>
      <c r="BG533" s="216">
        <f>IF(N533="zákl. přenesená",J533,0)</f>
        <v>0</v>
      </c>
      <c r="BH533" s="216">
        <f>IF(N533="sníž. přenesená",J533,0)</f>
        <v>0</v>
      </c>
      <c r="BI533" s="216">
        <f>IF(N533="nulová",J533,0)</f>
        <v>0</v>
      </c>
      <c r="BJ533" s="15" t="s">
        <v>78</v>
      </c>
      <c r="BK533" s="216">
        <f>ROUND(I533*H533,2)</f>
        <v>0</v>
      </c>
      <c r="BL533" s="15" t="s">
        <v>136</v>
      </c>
      <c r="BM533" s="15" t="s">
        <v>564</v>
      </c>
    </row>
    <row r="534" s="11" customFormat="1">
      <c r="B534" s="220"/>
      <c r="C534" s="221"/>
      <c r="D534" s="217" t="s">
        <v>140</v>
      </c>
      <c r="E534" s="222" t="s">
        <v>1</v>
      </c>
      <c r="F534" s="223" t="s">
        <v>141</v>
      </c>
      <c r="G534" s="221"/>
      <c r="H534" s="222" t="s">
        <v>1</v>
      </c>
      <c r="I534" s="224"/>
      <c r="J534" s="221"/>
      <c r="K534" s="221"/>
      <c r="L534" s="225"/>
      <c r="M534" s="226"/>
      <c r="N534" s="227"/>
      <c r="O534" s="227"/>
      <c r="P534" s="227"/>
      <c r="Q534" s="227"/>
      <c r="R534" s="227"/>
      <c r="S534" s="227"/>
      <c r="T534" s="228"/>
      <c r="AT534" s="229" t="s">
        <v>140</v>
      </c>
      <c r="AU534" s="229" t="s">
        <v>80</v>
      </c>
      <c r="AV534" s="11" t="s">
        <v>78</v>
      </c>
      <c r="AW534" s="11" t="s">
        <v>33</v>
      </c>
      <c r="AX534" s="11" t="s">
        <v>72</v>
      </c>
      <c r="AY534" s="229" t="s">
        <v>129</v>
      </c>
    </row>
    <row r="535" s="11" customFormat="1">
      <c r="B535" s="220"/>
      <c r="C535" s="221"/>
      <c r="D535" s="217" t="s">
        <v>140</v>
      </c>
      <c r="E535" s="222" t="s">
        <v>1</v>
      </c>
      <c r="F535" s="223" t="s">
        <v>142</v>
      </c>
      <c r="G535" s="221"/>
      <c r="H535" s="222" t="s">
        <v>1</v>
      </c>
      <c r="I535" s="224"/>
      <c r="J535" s="221"/>
      <c r="K535" s="221"/>
      <c r="L535" s="225"/>
      <c r="M535" s="226"/>
      <c r="N535" s="227"/>
      <c r="O535" s="227"/>
      <c r="P535" s="227"/>
      <c r="Q535" s="227"/>
      <c r="R535" s="227"/>
      <c r="S535" s="227"/>
      <c r="T535" s="228"/>
      <c r="AT535" s="229" t="s">
        <v>140</v>
      </c>
      <c r="AU535" s="229" t="s">
        <v>80</v>
      </c>
      <c r="AV535" s="11" t="s">
        <v>78</v>
      </c>
      <c r="AW535" s="11" t="s">
        <v>33</v>
      </c>
      <c r="AX535" s="11" t="s">
        <v>72</v>
      </c>
      <c r="AY535" s="229" t="s">
        <v>129</v>
      </c>
    </row>
    <row r="536" s="12" customFormat="1">
      <c r="B536" s="230"/>
      <c r="C536" s="231"/>
      <c r="D536" s="217" t="s">
        <v>140</v>
      </c>
      <c r="E536" s="232" t="s">
        <v>1</v>
      </c>
      <c r="F536" s="233" t="s">
        <v>565</v>
      </c>
      <c r="G536" s="231"/>
      <c r="H536" s="234">
        <v>9.3599999999999994</v>
      </c>
      <c r="I536" s="235"/>
      <c r="J536" s="231"/>
      <c r="K536" s="231"/>
      <c r="L536" s="236"/>
      <c r="M536" s="237"/>
      <c r="N536" s="238"/>
      <c r="O536" s="238"/>
      <c r="P536" s="238"/>
      <c r="Q536" s="238"/>
      <c r="R536" s="238"/>
      <c r="S536" s="238"/>
      <c r="T536" s="239"/>
      <c r="AT536" s="240" t="s">
        <v>140</v>
      </c>
      <c r="AU536" s="240" t="s">
        <v>80</v>
      </c>
      <c r="AV536" s="12" t="s">
        <v>80</v>
      </c>
      <c r="AW536" s="12" t="s">
        <v>33</v>
      </c>
      <c r="AX536" s="12" t="s">
        <v>72</v>
      </c>
      <c r="AY536" s="240" t="s">
        <v>129</v>
      </c>
    </row>
    <row r="537" s="11" customFormat="1">
      <c r="B537" s="220"/>
      <c r="C537" s="221"/>
      <c r="D537" s="217" t="s">
        <v>140</v>
      </c>
      <c r="E537" s="222" t="s">
        <v>1</v>
      </c>
      <c r="F537" s="223" t="s">
        <v>144</v>
      </c>
      <c r="G537" s="221"/>
      <c r="H537" s="222" t="s">
        <v>1</v>
      </c>
      <c r="I537" s="224"/>
      <c r="J537" s="221"/>
      <c r="K537" s="221"/>
      <c r="L537" s="225"/>
      <c r="M537" s="226"/>
      <c r="N537" s="227"/>
      <c r="O537" s="227"/>
      <c r="P537" s="227"/>
      <c r="Q537" s="227"/>
      <c r="R537" s="227"/>
      <c r="S537" s="227"/>
      <c r="T537" s="228"/>
      <c r="AT537" s="229" t="s">
        <v>140</v>
      </c>
      <c r="AU537" s="229" t="s">
        <v>80</v>
      </c>
      <c r="AV537" s="11" t="s">
        <v>78</v>
      </c>
      <c r="AW537" s="11" t="s">
        <v>33</v>
      </c>
      <c r="AX537" s="11" t="s">
        <v>72</v>
      </c>
      <c r="AY537" s="229" t="s">
        <v>129</v>
      </c>
    </row>
    <row r="538" s="12" customFormat="1">
      <c r="B538" s="230"/>
      <c r="C538" s="231"/>
      <c r="D538" s="217" t="s">
        <v>140</v>
      </c>
      <c r="E538" s="232" t="s">
        <v>1</v>
      </c>
      <c r="F538" s="233" t="s">
        <v>566</v>
      </c>
      <c r="G538" s="231"/>
      <c r="H538" s="234">
        <v>23.600000000000001</v>
      </c>
      <c r="I538" s="235"/>
      <c r="J538" s="231"/>
      <c r="K538" s="231"/>
      <c r="L538" s="236"/>
      <c r="M538" s="237"/>
      <c r="N538" s="238"/>
      <c r="O538" s="238"/>
      <c r="P538" s="238"/>
      <c r="Q538" s="238"/>
      <c r="R538" s="238"/>
      <c r="S538" s="238"/>
      <c r="T538" s="239"/>
      <c r="AT538" s="240" t="s">
        <v>140</v>
      </c>
      <c r="AU538" s="240" t="s">
        <v>80</v>
      </c>
      <c r="AV538" s="12" t="s">
        <v>80</v>
      </c>
      <c r="AW538" s="12" t="s">
        <v>33</v>
      </c>
      <c r="AX538" s="12" t="s">
        <v>72</v>
      </c>
      <c r="AY538" s="240" t="s">
        <v>129</v>
      </c>
    </row>
    <row r="539" s="11" customFormat="1">
      <c r="B539" s="220"/>
      <c r="C539" s="221"/>
      <c r="D539" s="217" t="s">
        <v>140</v>
      </c>
      <c r="E539" s="222" t="s">
        <v>1</v>
      </c>
      <c r="F539" s="223" t="s">
        <v>150</v>
      </c>
      <c r="G539" s="221"/>
      <c r="H539" s="222" t="s">
        <v>1</v>
      </c>
      <c r="I539" s="224"/>
      <c r="J539" s="221"/>
      <c r="K539" s="221"/>
      <c r="L539" s="225"/>
      <c r="M539" s="226"/>
      <c r="N539" s="227"/>
      <c r="O539" s="227"/>
      <c r="P539" s="227"/>
      <c r="Q539" s="227"/>
      <c r="R539" s="227"/>
      <c r="S539" s="227"/>
      <c r="T539" s="228"/>
      <c r="AT539" s="229" t="s">
        <v>140</v>
      </c>
      <c r="AU539" s="229" t="s">
        <v>80</v>
      </c>
      <c r="AV539" s="11" t="s">
        <v>78</v>
      </c>
      <c r="AW539" s="11" t="s">
        <v>33</v>
      </c>
      <c r="AX539" s="11" t="s">
        <v>72</v>
      </c>
      <c r="AY539" s="229" t="s">
        <v>129</v>
      </c>
    </row>
    <row r="540" s="12" customFormat="1">
      <c r="B540" s="230"/>
      <c r="C540" s="231"/>
      <c r="D540" s="217" t="s">
        <v>140</v>
      </c>
      <c r="E540" s="232" t="s">
        <v>1</v>
      </c>
      <c r="F540" s="233" t="s">
        <v>270</v>
      </c>
      <c r="G540" s="231"/>
      <c r="H540" s="234">
        <v>8</v>
      </c>
      <c r="I540" s="235"/>
      <c r="J540" s="231"/>
      <c r="K540" s="231"/>
      <c r="L540" s="236"/>
      <c r="M540" s="237"/>
      <c r="N540" s="238"/>
      <c r="O540" s="238"/>
      <c r="P540" s="238"/>
      <c r="Q540" s="238"/>
      <c r="R540" s="238"/>
      <c r="S540" s="238"/>
      <c r="T540" s="239"/>
      <c r="AT540" s="240" t="s">
        <v>140</v>
      </c>
      <c r="AU540" s="240" t="s">
        <v>80</v>
      </c>
      <c r="AV540" s="12" t="s">
        <v>80</v>
      </c>
      <c r="AW540" s="12" t="s">
        <v>33</v>
      </c>
      <c r="AX540" s="12" t="s">
        <v>72</v>
      </c>
      <c r="AY540" s="240" t="s">
        <v>129</v>
      </c>
    </row>
    <row r="541" s="11" customFormat="1">
      <c r="B541" s="220"/>
      <c r="C541" s="221"/>
      <c r="D541" s="217" t="s">
        <v>140</v>
      </c>
      <c r="E541" s="222" t="s">
        <v>1</v>
      </c>
      <c r="F541" s="223" t="s">
        <v>152</v>
      </c>
      <c r="G541" s="221"/>
      <c r="H541" s="222" t="s">
        <v>1</v>
      </c>
      <c r="I541" s="224"/>
      <c r="J541" s="221"/>
      <c r="K541" s="221"/>
      <c r="L541" s="225"/>
      <c r="M541" s="226"/>
      <c r="N541" s="227"/>
      <c r="O541" s="227"/>
      <c r="P541" s="227"/>
      <c r="Q541" s="227"/>
      <c r="R541" s="227"/>
      <c r="S541" s="227"/>
      <c r="T541" s="228"/>
      <c r="AT541" s="229" t="s">
        <v>140</v>
      </c>
      <c r="AU541" s="229" t="s">
        <v>80</v>
      </c>
      <c r="AV541" s="11" t="s">
        <v>78</v>
      </c>
      <c r="AW541" s="11" t="s">
        <v>33</v>
      </c>
      <c r="AX541" s="11" t="s">
        <v>72</v>
      </c>
      <c r="AY541" s="229" t="s">
        <v>129</v>
      </c>
    </row>
    <row r="542" s="12" customFormat="1">
      <c r="B542" s="230"/>
      <c r="C542" s="231"/>
      <c r="D542" s="217" t="s">
        <v>140</v>
      </c>
      <c r="E542" s="232" t="s">
        <v>1</v>
      </c>
      <c r="F542" s="233" t="s">
        <v>567</v>
      </c>
      <c r="G542" s="231"/>
      <c r="H542" s="234">
        <v>23.399999999999999</v>
      </c>
      <c r="I542" s="235"/>
      <c r="J542" s="231"/>
      <c r="K542" s="231"/>
      <c r="L542" s="236"/>
      <c r="M542" s="237"/>
      <c r="N542" s="238"/>
      <c r="O542" s="238"/>
      <c r="P542" s="238"/>
      <c r="Q542" s="238"/>
      <c r="R542" s="238"/>
      <c r="S542" s="238"/>
      <c r="T542" s="239"/>
      <c r="AT542" s="240" t="s">
        <v>140</v>
      </c>
      <c r="AU542" s="240" t="s">
        <v>80</v>
      </c>
      <c r="AV542" s="12" t="s">
        <v>80</v>
      </c>
      <c r="AW542" s="12" t="s">
        <v>33</v>
      </c>
      <c r="AX542" s="12" t="s">
        <v>72</v>
      </c>
      <c r="AY542" s="240" t="s">
        <v>129</v>
      </c>
    </row>
    <row r="543" s="11" customFormat="1">
      <c r="B543" s="220"/>
      <c r="C543" s="221"/>
      <c r="D543" s="217" t="s">
        <v>140</v>
      </c>
      <c r="E543" s="222" t="s">
        <v>1</v>
      </c>
      <c r="F543" s="223" t="s">
        <v>154</v>
      </c>
      <c r="G543" s="221"/>
      <c r="H543" s="222" t="s">
        <v>1</v>
      </c>
      <c r="I543" s="224"/>
      <c r="J543" s="221"/>
      <c r="K543" s="221"/>
      <c r="L543" s="225"/>
      <c r="M543" s="226"/>
      <c r="N543" s="227"/>
      <c r="O543" s="227"/>
      <c r="P543" s="227"/>
      <c r="Q543" s="227"/>
      <c r="R543" s="227"/>
      <c r="S543" s="227"/>
      <c r="T543" s="228"/>
      <c r="AT543" s="229" t="s">
        <v>140</v>
      </c>
      <c r="AU543" s="229" t="s">
        <v>80</v>
      </c>
      <c r="AV543" s="11" t="s">
        <v>78</v>
      </c>
      <c r="AW543" s="11" t="s">
        <v>33</v>
      </c>
      <c r="AX543" s="11" t="s">
        <v>72</v>
      </c>
      <c r="AY543" s="229" t="s">
        <v>129</v>
      </c>
    </row>
    <row r="544" s="12" customFormat="1">
      <c r="B544" s="230"/>
      <c r="C544" s="231"/>
      <c r="D544" s="217" t="s">
        <v>140</v>
      </c>
      <c r="E544" s="232" t="s">
        <v>1</v>
      </c>
      <c r="F544" s="233" t="s">
        <v>568</v>
      </c>
      <c r="G544" s="231"/>
      <c r="H544" s="234">
        <v>6.7089999999999996</v>
      </c>
      <c r="I544" s="235"/>
      <c r="J544" s="231"/>
      <c r="K544" s="231"/>
      <c r="L544" s="236"/>
      <c r="M544" s="237"/>
      <c r="N544" s="238"/>
      <c r="O544" s="238"/>
      <c r="P544" s="238"/>
      <c r="Q544" s="238"/>
      <c r="R544" s="238"/>
      <c r="S544" s="238"/>
      <c r="T544" s="239"/>
      <c r="AT544" s="240" t="s">
        <v>140</v>
      </c>
      <c r="AU544" s="240" t="s">
        <v>80</v>
      </c>
      <c r="AV544" s="12" t="s">
        <v>80</v>
      </c>
      <c r="AW544" s="12" t="s">
        <v>33</v>
      </c>
      <c r="AX544" s="12" t="s">
        <v>72</v>
      </c>
      <c r="AY544" s="240" t="s">
        <v>129</v>
      </c>
    </row>
    <row r="545" s="13" customFormat="1">
      <c r="B545" s="241"/>
      <c r="C545" s="242"/>
      <c r="D545" s="217" t="s">
        <v>140</v>
      </c>
      <c r="E545" s="243" t="s">
        <v>1</v>
      </c>
      <c r="F545" s="244" t="s">
        <v>156</v>
      </c>
      <c r="G545" s="242"/>
      <c r="H545" s="245">
        <v>71.069000000000003</v>
      </c>
      <c r="I545" s="246"/>
      <c r="J545" s="242"/>
      <c r="K545" s="242"/>
      <c r="L545" s="247"/>
      <c r="M545" s="248"/>
      <c r="N545" s="249"/>
      <c r="O545" s="249"/>
      <c r="P545" s="249"/>
      <c r="Q545" s="249"/>
      <c r="R545" s="249"/>
      <c r="S545" s="249"/>
      <c r="T545" s="250"/>
      <c r="AT545" s="251" t="s">
        <v>140</v>
      </c>
      <c r="AU545" s="251" t="s">
        <v>80</v>
      </c>
      <c r="AV545" s="13" t="s">
        <v>136</v>
      </c>
      <c r="AW545" s="13" t="s">
        <v>33</v>
      </c>
      <c r="AX545" s="13" t="s">
        <v>78</v>
      </c>
      <c r="AY545" s="251" t="s">
        <v>129</v>
      </c>
    </row>
    <row r="546" s="1" customFormat="1" ht="22.5" customHeight="1">
      <c r="B546" s="36"/>
      <c r="C546" s="205" t="s">
        <v>569</v>
      </c>
      <c r="D546" s="205" t="s">
        <v>131</v>
      </c>
      <c r="E546" s="206" t="s">
        <v>570</v>
      </c>
      <c r="F546" s="207" t="s">
        <v>571</v>
      </c>
      <c r="G546" s="208" t="s">
        <v>134</v>
      </c>
      <c r="H546" s="209">
        <v>36.840000000000003</v>
      </c>
      <c r="I546" s="210"/>
      <c r="J546" s="211">
        <f>ROUND(I546*H546,2)</f>
        <v>0</v>
      </c>
      <c r="K546" s="207" t="s">
        <v>164</v>
      </c>
      <c r="L546" s="41"/>
      <c r="M546" s="212" t="s">
        <v>1</v>
      </c>
      <c r="N546" s="213" t="s">
        <v>43</v>
      </c>
      <c r="O546" s="77"/>
      <c r="P546" s="214">
        <f>O546*H546</f>
        <v>0</v>
      </c>
      <c r="Q546" s="214">
        <v>0</v>
      </c>
      <c r="R546" s="214">
        <f>Q546*H546</f>
        <v>0</v>
      </c>
      <c r="S546" s="214">
        <v>0</v>
      </c>
      <c r="T546" s="215">
        <f>S546*H546</f>
        <v>0</v>
      </c>
      <c r="AR546" s="15" t="s">
        <v>136</v>
      </c>
      <c r="AT546" s="15" t="s">
        <v>131</v>
      </c>
      <c r="AU546" s="15" t="s">
        <v>80</v>
      </c>
      <c r="AY546" s="15" t="s">
        <v>129</v>
      </c>
      <c r="BE546" s="216">
        <f>IF(N546="základní",J546,0)</f>
        <v>0</v>
      </c>
      <c r="BF546" s="216">
        <f>IF(N546="snížená",J546,0)</f>
        <v>0</v>
      </c>
      <c r="BG546" s="216">
        <f>IF(N546="zákl. přenesená",J546,0)</f>
        <v>0</v>
      </c>
      <c r="BH546" s="216">
        <f>IF(N546="sníž. přenesená",J546,0)</f>
        <v>0</v>
      </c>
      <c r="BI546" s="216">
        <f>IF(N546="nulová",J546,0)</f>
        <v>0</v>
      </c>
      <c r="BJ546" s="15" t="s">
        <v>78</v>
      </c>
      <c r="BK546" s="216">
        <f>ROUND(I546*H546,2)</f>
        <v>0</v>
      </c>
      <c r="BL546" s="15" t="s">
        <v>136</v>
      </c>
      <c r="BM546" s="15" t="s">
        <v>572</v>
      </c>
    </row>
    <row r="547" s="11" customFormat="1">
      <c r="B547" s="220"/>
      <c r="C547" s="221"/>
      <c r="D547" s="217" t="s">
        <v>140</v>
      </c>
      <c r="E547" s="222" t="s">
        <v>1</v>
      </c>
      <c r="F547" s="223" t="s">
        <v>141</v>
      </c>
      <c r="G547" s="221"/>
      <c r="H547" s="222" t="s">
        <v>1</v>
      </c>
      <c r="I547" s="224"/>
      <c r="J547" s="221"/>
      <c r="K547" s="221"/>
      <c r="L547" s="225"/>
      <c r="M547" s="226"/>
      <c r="N547" s="227"/>
      <c r="O547" s="227"/>
      <c r="P547" s="227"/>
      <c r="Q547" s="227"/>
      <c r="R547" s="227"/>
      <c r="S547" s="227"/>
      <c r="T547" s="228"/>
      <c r="AT547" s="229" t="s">
        <v>140</v>
      </c>
      <c r="AU547" s="229" t="s">
        <v>80</v>
      </c>
      <c r="AV547" s="11" t="s">
        <v>78</v>
      </c>
      <c r="AW547" s="11" t="s">
        <v>33</v>
      </c>
      <c r="AX547" s="11" t="s">
        <v>72</v>
      </c>
      <c r="AY547" s="229" t="s">
        <v>129</v>
      </c>
    </row>
    <row r="548" s="11" customFormat="1">
      <c r="B548" s="220"/>
      <c r="C548" s="221"/>
      <c r="D548" s="217" t="s">
        <v>140</v>
      </c>
      <c r="E548" s="222" t="s">
        <v>1</v>
      </c>
      <c r="F548" s="223" t="s">
        <v>466</v>
      </c>
      <c r="G548" s="221"/>
      <c r="H548" s="222" t="s">
        <v>1</v>
      </c>
      <c r="I548" s="224"/>
      <c r="J548" s="221"/>
      <c r="K548" s="221"/>
      <c r="L548" s="225"/>
      <c r="M548" s="226"/>
      <c r="N548" s="227"/>
      <c r="O548" s="227"/>
      <c r="P548" s="227"/>
      <c r="Q548" s="227"/>
      <c r="R548" s="227"/>
      <c r="S548" s="227"/>
      <c r="T548" s="228"/>
      <c r="AT548" s="229" t="s">
        <v>140</v>
      </c>
      <c r="AU548" s="229" t="s">
        <v>80</v>
      </c>
      <c r="AV548" s="11" t="s">
        <v>78</v>
      </c>
      <c r="AW548" s="11" t="s">
        <v>33</v>
      </c>
      <c r="AX548" s="11" t="s">
        <v>72</v>
      </c>
      <c r="AY548" s="229" t="s">
        <v>129</v>
      </c>
    </row>
    <row r="549" s="12" customFormat="1">
      <c r="B549" s="230"/>
      <c r="C549" s="231"/>
      <c r="D549" s="217" t="s">
        <v>140</v>
      </c>
      <c r="E549" s="232" t="s">
        <v>1</v>
      </c>
      <c r="F549" s="233" t="s">
        <v>573</v>
      </c>
      <c r="G549" s="231"/>
      <c r="H549" s="234">
        <v>21.800000000000001</v>
      </c>
      <c r="I549" s="235"/>
      <c r="J549" s="231"/>
      <c r="K549" s="231"/>
      <c r="L549" s="236"/>
      <c r="M549" s="237"/>
      <c r="N549" s="238"/>
      <c r="O549" s="238"/>
      <c r="P549" s="238"/>
      <c r="Q549" s="238"/>
      <c r="R549" s="238"/>
      <c r="S549" s="238"/>
      <c r="T549" s="239"/>
      <c r="AT549" s="240" t="s">
        <v>140</v>
      </c>
      <c r="AU549" s="240" t="s">
        <v>80</v>
      </c>
      <c r="AV549" s="12" t="s">
        <v>80</v>
      </c>
      <c r="AW549" s="12" t="s">
        <v>33</v>
      </c>
      <c r="AX549" s="12" t="s">
        <v>72</v>
      </c>
      <c r="AY549" s="240" t="s">
        <v>129</v>
      </c>
    </row>
    <row r="550" s="11" customFormat="1">
      <c r="B550" s="220"/>
      <c r="C550" s="221"/>
      <c r="D550" s="217" t="s">
        <v>140</v>
      </c>
      <c r="E550" s="222" t="s">
        <v>1</v>
      </c>
      <c r="F550" s="223" t="s">
        <v>148</v>
      </c>
      <c r="G550" s="221"/>
      <c r="H550" s="222" t="s">
        <v>1</v>
      </c>
      <c r="I550" s="224"/>
      <c r="J550" s="221"/>
      <c r="K550" s="221"/>
      <c r="L550" s="225"/>
      <c r="M550" s="226"/>
      <c r="N550" s="227"/>
      <c r="O550" s="227"/>
      <c r="P550" s="227"/>
      <c r="Q550" s="227"/>
      <c r="R550" s="227"/>
      <c r="S550" s="227"/>
      <c r="T550" s="228"/>
      <c r="AT550" s="229" t="s">
        <v>140</v>
      </c>
      <c r="AU550" s="229" t="s">
        <v>80</v>
      </c>
      <c r="AV550" s="11" t="s">
        <v>78</v>
      </c>
      <c r="AW550" s="11" t="s">
        <v>33</v>
      </c>
      <c r="AX550" s="11" t="s">
        <v>72</v>
      </c>
      <c r="AY550" s="229" t="s">
        <v>129</v>
      </c>
    </row>
    <row r="551" s="12" customFormat="1">
      <c r="B551" s="230"/>
      <c r="C551" s="231"/>
      <c r="D551" s="217" t="s">
        <v>140</v>
      </c>
      <c r="E551" s="232" t="s">
        <v>1</v>
      </c>
      <c r="F551" s="233" t="s">
        <v>574</v>
      </c>
      <c r="G551" s="231"/>
      <c r="H551" s="234">
        <v>15.039999999999999</v>
      </c>
      <c r="I551" s="235"/>
      <c r="J551" s="231"/>
      <c r="K551" s="231"/>
      <c r="L551" s="236"/>
      <c r="M551" s="237"/>
      <c r="N551" s="238"/>
      <c r="O551" s="238"/>
      <c r="P551" s="238"/>
      <c r="Q551" s="238"/>
      <c r="R551" s="238"/>
      <c r="S551" s="238"/>
      <c r="T551" s="239"/>
      <c r="AT551" s="240" t="s">
        <v>140</v>
      </c>
      <c r="AU551" s="240" t="s">
        <v>80</v>
      </c>
      <c r="AV551" s="12" t="s">
        <v>80</v>
      </c>
      <c r="AW551" s="12" t="s">
        <v>33</v>
      </c>
      <c r="AX551" s="12" t="s">
        <v>72</v>
      </c>
      <c r="AY551" s="240" t="s">
        <v>129</v>
      </c>
    </row>
    <row r="552" s="13" customFormat="1">
      <c r="B552" s="241"/>
      <c r="C552" s="242"/>
      <c r="D552" s="217" t="s">
        <v>140</v>
      </c>
      <c r="E552" s="243" t="s">
        <v>1</v>
      </c>
      <c r="F552" s="244" t="s">
        <v>156</v>
      </c>
      <c r="G552" s="242"/>
      <c r="H552" s="245">
        <v>36.840000000000003</v>
      </c>
      <c r="I552" s="246"/>
      <c r="J552" s="242"/>
      <c r="K552" s="242"/>
      <c r="L552" s="247"/>
      <c r="M552" s="248"/>
      <c r="N552" s="249"/>
      <c r="O552" s="249"/>
      <c r="P552" s="249"/>
      <c r="Q552" s="249"/>
      <c r="R552" s="249"/>
      <c r="S552" s="249"/>
      <c r="T552" s="250"/>
      <c r="AT552" s="251" t="s">
        <v>140</v>
      </c>
      <c r="AU552" s="251" t="s">
        <v>80</v>
      </c>
      <c r="AV552" s="13" t="s">
        <v>136</v>
      </c>
      <c r="AW552" s="13" t="s">
        <v>33</v>
      </c>
      <c r="AX552" s="13" t="s">
        <v>78</v>
      </c>
      <c r="AY552" s="251" t="s">
        <v>129</v>
      </c>
    </row>
    <row r="553" s="1" customFormat="1" ht="22.5" customHeight="1">
      <c r="B553" s="36"/>
      <c r="C553" s="205" t="s">
        <v>575</v>
      </c>
      <c r="D553" s="205" t="s">
        <v>131</v>
      </c>
      <c r="E553" s="206" t="s">
        <v>576</v>
      </c>
      <c r="F553" s="207" t="s">
        <v>577</v>
      </c>
      <c r="G553" s="208" t="s">
        <v>134</v>
      </c>
      <c r="H553" s="209">
        <v>71.069000000000003</v>
      </c>
      <c r="I553" s="210"/>
      <c r="J553" s="211">
        <f>ROUND(I553*H553,2)</f>
        <v>0</v>
      </c>
      <c r="K553" s="207" t="s">
        <v>164</v>
      </c>
      <c r="L553" s="41"/>
      <c r="M553" s="212" t="s">
        <v>1</v>
      </c>
      <c r="N553" s="213" t="s">
        <v>43</v>
      </c>
      <c r="O553" s="77"/>
      <c r="P553" s="214">
        <f>O553*H553</f>
        <v>0</v>
      </c>
      <c r="Q553" s="214">
        <v>0</v>
      </c>
      <c r="R553" s="214">
        <f>Q553*H553</f>
        <v>0</v>
      </c>
      <c r="S553" s="214">
        <v>0</v>
      </c>
      <c r="T553" s="215">
        <f>S553*H553</f>
        <v>0</v>
      </c>
      <c r="AR553" s="15" t="s">
        <v>136</v>
      </c>
      <c r="AT553" s="15" t="s">
        <v>131</v>
      </c>
      <c r="AU553" s="15" t="s">
        <v>80</v>
      </c>
      <c r="AY553" s="15" t="s">
        <v>129</v>
      </c>
      <c r="BE553" s="216">
        <f>IF(N553="základní",J553,0)</f>
        <v>0</v>
      </c>
      <c r="BF553" s="216">
        <f>IF(N553="snížená",J553,0)</f>
        <v>0</v>
      </c>
      <c r="BG553" s="216">
        <f>IF(N553="zákl. přenesená",J553,0)</f>
        <v>0</v>
      </c>
      <c r="BH553" s="216">
        <f>IF(N553="sníž. přenesená",J553,0)</f>
        <v>0</v>
      </c>
      <c r="BI553" s="216">
        <f>IF(N553="nulová",J553,0)</f>
        <v>0</v>
      </c>
      <c r="BJ553" s="15" t="s">
        <v>78</v>
      </c>
      <c r="BK553" s="216">
        <f>ROUND(I553*H553,2)</f>
        <v>0</v>
      </c>
      <c r="BL553" s="15" t="s">
        <v>136</v>
      </c>
      <c r="BM553" s="15" t="s">
        <v>578</v>
      </c>
    </row>
    <row r="554" s="11" customFormat="1">
      <c r="B554" s="220"/>
      <c r="C554" s="221"/>
      <c r="D554" s="217" t="s">
        <v>140</v>
      </c>
      <c r="E554" s="222" t="s">
        <v>1</v>
      </c>
      <c r="F554" s="223" t="s">
        <v>141</v>
      </c>
      <c r="G554" s="221"/>
      <c r="H554" s="222" t="s">
        <v>1</v>
      </c>
      <c r="I554" s="224"/>
      <c r="J554" s="221"/>
      <c r="K554" s="221"/>
      <c r="L554" s="225"/>
      <c r="M554" s="226"/>
      <c r="N554" s="227"/>
      <c r="O554" s="227"/>
      <c r="P554" s="227"/>
      <c r="Q554" s="227"/>
      <c r="R554" s="227"/>
      <c r="S554" s="227"/>
      <c r="T554" s="228"/>
      <c r="AT554" s="229" t="s">
        <v>140</v>
      </c>
      <c r="AU554" s="229" t="s">
        <v>80</v>
      </c>
      <c r="AV554" s="11" t="s">
        <v>78</v>
      </c>
      <c r="AW554" s="11" t="s">
        <v>33</v>
      </c>
      <c r="AX554" s="11" t="s">
        <v>72</v>
      </c>
      <c r="AY554" s="229" t="s">
        <v>129</v>
      </c>
    </row>
    <row r="555" s="11" customFormat="1">
      <c r="B555" s="220"/>
      <c r="C555" s="221"/>
      <c r="D555" s="217" t="s">
        <v>140</v>
      </c>
      <c r="E555" s="222" t="s">
        <v>1</v>
      </c>
      <c r="F555" s="223" t="s">
        <v>142</v>
      </c>
      <c r="G555" s="221"/>
      <c r="H555" s="222" t="s">
        <v>1</v>
      </c>
      <c r="I555" s="224"/>
      <c r="J555" s="221"/>
      <c r="K555" s="221"/>
      <c r="L555" s="225"/>
      <c r="M555" s="226"/>
      <c r="N555" s="227"/>
      <c r="O555" s="227"/>
      <c r="P555" s="227"/>
      <c r="Q555" s="227"/>
      <c r="R555" s="227"/>
      <c r="S555" s="227"/>
      <c r="T555" s="228"/>
      <c r="AT555" s="229" t="s">
        <v>140</v>
      </c>
      <c r="AU555" s="229" t="s">
        <v>80</v>
      </c>
      <c r="AV555" s="11" t="s">
        <v>78</v>
      </c>
      <c r="AW555" s="11" t="s">
        <v>33</v>
      </c>
      <c r="AX555" s="11" t="s">
        <v>72</v>
      </c>
      <c r="AY555" s="229" t="s">
        <v>129</v>
      </c>
    </row>
    <row r="556" s="12" customFormat="1">
      <c r="B556" s="230"/>
      <c r="C556" s="231"/>
      <c r="D556" s="217" t="s">
        <v>140</v>
      </c>
      <c r="E556" s="232" t="s">
        <v>1</v>
      </c>
      <c r="F556" s="233" t="s">
        <v>565</v>
      </c>
      <c r="G556" s="231"/>
      <c r="H556" s="234">
        <v>9.3599999999999994</v>
      </c>
      <c r="I556" s="235"/>
      <c r="J556" s="231"/>
      <c r="K556" s="231"/>
      <c r="L556" s="236"/>
      <c r="M556" s="237"/>
      <c r="N556" s="238"/>
      <c r="O556" s="238"/>
      <c r="P556" s="238"/>
      <c r="Q556" s="238"/>
      <c r="R556" s="238"/>
      <c r="S556" s="238"/>
      <c r="T556" s="239"/>
      <c r="AT556" s="240" t="s">
        <v>140</v>
      </c>
      <c r="AU556" s="240" t="s">
        <v>80</v>
      </c>
      <c r="AV556" s="12" t="s">
        <v>80</v>
      </c>
      <c r="AW556" s="12" t="s">
        <v>33</v>
      </c>
      <c r="AX556" s="12" t="s">
        <v>72</v>
      </c>
      <c r="AY556" s="240" t="s">
        <v>129</v>
      </c>
    </row>
    <row r="557" s="11" customFormat="1">
      <c r="B557" s="220"/>
      <c r="C557" s="221"/>
      <c r="D557" s="217" t="s">
        <v>140</v>
      </c>
      <c r="E557" s="222" t="s">
        <v>1</v>
      </c>
      <c r="F557" s="223" t="s">
        <v>144</v>
      </c>
      <c r="G557" s="221"/>
      <c r="H557" s="222" t="s">
        <v>1</v>
      </c>
      <c r="I557" s="224"/>
      <c r="J557" s="221"/>
      <c r="K557" s="221"/>
      <c r="L557" s="225"/>
      <c r="M557" s="226"/>
      <c r="N557" s="227"/>
      <c r="O557" s="227"/>
      <c r="P557" s="227"/>
      <c r="Q557" s="227"/>
      <c r="R557" s="227"/>
      <c r="S557" s="227"/>
      <c r="T557" s="228"/>
      <c r="AT557" s="229" t="s">
        <v>140</v>
      </c>
      <c r="AU557" s="229" t="s">
        <v>80</v>
      </c>
      <c r="AV557" s="11" t="s">
        <v>78</v>
      </c>
      <c r="AW557" s="11" t="s">
        <v>33</v>
      </c>
      <c r="AX557" s="11" t="s">
        <v>72</v>
      </c>
      <c r="AY557" s="229" t="s">
        <v>129</v>
      </c>
    </row>
    <row r="558" s="12" customFormat="1">
      <c r="B558" s="230"/>
      <c r="C558" s="231"/>
      <c r="D558" s="217" t="s">
        <v>140</v>
      </c>
      <c r="E558" s="232" t="s">
        <v>1</v>
      </c>
      <c r="F558" s="233" t="s">
        <v>566</v>
      </c>
      <c r="G558" s="231"/>
      <c r="H558" s="234">
        <v>23.600000000000001</v>
      </c>
      <c r="I558" s="235"/>
      <c r="J558" s="231"/>
      <c r="K558" s="231"/>
      <c r="L558" s="236"/>
      <c r="M558" s="237"/>
      <c r="N558" s="238"/>
      <c r="O558" s="238"/>
      <c r="P558" s="238"/>
      <c r="Q558" s="238"/>
      <c r="R558" s="238"/>
      <c r="S558" s="238"/>
      <c r="T558" s="239"/>
      <c r="AT558" s="240" t="s">
        <v>140</v>
      </c>
      <c r="AU558" s="240" t="s">
        <v>80</v>
      </c>
      <c r="AV558" s="12" t="s">
        <v>80</v>
      </c>
      <c r="AW558" s="12" t="s">
        <v>33</v>
      </c>
      <c r="AX558" s="12" t="s">
        <v>72</v>
      </c>
      <c r="AY558" s="240" t="s">
        <v>129</v>
      </c>
    </row>
    <row r="559" s="11" customFormat="1">
      <c r="B559" s="220"/>
      <c r="C559" s="221"/>
      <c r="D559" s="217" t="s">
        <v>140</v>
      </c>
      <c r="E559" s="222" t="s">
        <v>1</v>
      </c>
      <c r="F559" s="223" t="s">
        <v>150</v>
      </c>
      <c r="G559" s="221"/>
      <c r="H559" s="222" t="s">
        <v>1</v>
      </c>
      <c r="I559" s="224"/>
      <c r="J559" s="221"/>
      <c r="K559" s="221"/>
      <c r="L559" s="225"/>
      <c r="M559" s="226"/>
      <c r="N559" s="227"/>
      <c r="O559" s="227"/>
      <c r="P559" s="227"/>
      <c r="Q559" s="227"/>
      <c r="R559" s="227"/>
      <c r="S559" s="227"/>
      <c r="T559" s="228"/>
      <c r="AT559" s="229" t="s">
        <v>140</v>
      </c>
      <c r="AU559" s="229" t="s">
        <v>80</v>
      </c>
      <c r="AV559" s="11" t="s">
        <v>78</v>
      </c>
      <c r="AW559" s="11" t="s">
        <v>33</v>
      </c>
      <c r="AX559" s="11" t="s">
        <v>72</v>
      </c>
      <c r="AY559" s="229" t="s">
        <v>129</v>
      </c>
    </row>
    <row r="560" s="12" customFormat="1">
      <c r="B560" s="230"/>
      <c r="C560" s="231"/>
      <c r="D560" s="217" t="s">
        <v>140</v>
      </c>
      <c r="E560" s="232" t="s">
        <v>1</v>
      </c>
      <c r="F560" s="233" t="s">
        <v>270</v>
      </c>
      <c r="G560" s="231"/>
      <c r="H560" s="234">
        <v>8</v>
      </c>
      <c r="I560" s="235"/>
      <c r="J560" s="231"/>
      <c r="K560" s="231"/>
      <c r="L560" s="236"/>
      <c r="M560" s="237"/>
      <c r="N560" s="238"/>
      <c r="O560" s="238"/>
      <c r="P560" s="238"/>
      <c r="Q560" s="238"/>
      <c r="R560" s="238"/>
      <c r="S560" s="238"/>
      <c r="T560" s="239"/>
      <c r="AT560" s="240" t="s">
        <v>140</v>
      </c>
      <c r="AU560" s="240" t="s">
        <v>80</v>
      </c>
      <c r="AV560" s="12" t="s">
        <v>80</v>
      </c>
      <c r="AW560" s="12" t="s">
        <v>33</v>
      </c>
      <c r="AX560" s="12" t="s">
        <v>72</v>
      </c>
      <c r="AY560" s="240" t="s">
        <v>129</v>
      </c>
    </row>
    <row r="561" s="11" customFormat="1">
      <c r="B561" s="220"/>
      <c r="C561" s="221"/>
      <c r="D561" s="217" t="s">
        <v>140</v>
      </c>
      <c r="E561" s="222" t="s">
        <v>1</v>
      </c>
      <c r="F561" s="223" t="s">
        <v>152</v>
      </c>
      <c r="G561" s="221"/>
      <c r="H561" s="222" t="s">
        <v>1</v>
      </c>
      <c r="I561" s="224"/>
      <c r="J561" s="221"/>
      <c r="K561" s="221"/>
      <c r="L561" s="225"/>
      <c r="M561" s="226"/>
      <c r="N561" s="227"/>
      <c r="O561" s="227"/>
      <c r="P561" s="227"/>
      <c r="Q561" s="227"/>
      <c r="R561" s="227"/>
      <c r="S561" s="227"/>
      <c r="T561" s="228"/>
      <c r="AT561" s="229" t="s">
        <v>140</v>
      </c>
      <c r="AU561" s="229" t="s">
        <v>80</v>
      </c>
      <c r="AV561" s="11" t="s">
        <v>78</v>
      </c>
      <c r="AW561" s="11" t="s">
        <v>33</v>
      </c>
      <c r="AX561" s="11" t="s">
        <v>72</v>
      </c>
      <c r="AY561" s="229" t="s">
        <v>129</v>
      </c>
    </row>
    <row r="562" s="12" customFormat="1">
      <c r="B562" s="230"/>
      <c r="C562" s="231"/>
      <c r="D562" s="217" t="s">
        <v>140</v>
      </c>
      <c r="E562" s="232" t="s">
        <v>1</v>
      </c>
      <c r="F562" s="233" t="s">
        <v>567</v>
      </c>
      <c r="G562" s="231"/>
      <c r="H562" s="234">
        <v>23.399999999999999</v>
      </c>
      <c r="I562" s="235"/>
      <c r="J562" s="231"/>
      <c r="K562" s="231"/>
      <c r="L562" s="236"/>
      <c r="M562" s="237"/>
      <c r="N562" s="238"/>
      <c r="O562" s="238"/>
      <c r="P562" s="238"/>
      <c r="Q562" s="238"/>
      <c r="R562" s="238"/>
      <c r="S562" s="238"/>
      <c r="T562" s="239"/>
      <c r="AT562" s="240" t="s">
        <v>140</v>
      </c>
      <c r="AU562" s="240" t="s">
        <v>80</v>
      </c>
      <c r="AV562" s="12" t="s">
        <v>80</v>
      </c>
      <c r="AW562" s="12" t="s">
        <v>33</v>
      </c>
      <c r="AX562" s="12" t="s">
        <v>72</v>
      </c>
      <c r="AY562" s="240" t="s">
        <v>129</v>
      </c>
    </row>
    <row r="563" s="11" customFormat="1">
      <c r="B563" s="220"/>
      <c r="C563" s="221"/>
      <c r="D563" s="217" t="s">
        <v>140</v>
      </c>
      <c r="E563" s="222" t="s">
        <v>1</v>
      </c>
      <c r="F563" s="223" t="s">
        <v>154</v>
      </c>
      <c r="G563" s="221"/>
      <c r="H563" s="222" t="s">
        <v>1</v>
      </c>
      <c r="I563" s="224"/>
      <c r="J563" s="221"/>
      <c r="K563" s="221"/>
      <c r="L563" s="225"/>
      <c r="M563" s="226"/>
      <c r="N563" s="227"/>
      <c r="O563" s="227"/>
      <c r="P563" s="227"/>
      <c r="Q563" s="227"/>
      <c r="R563" s="227"/>
      <c r="S563" s="227"/>
      <c r="T563" s="228"/>
      <c r="AT563" s="229" t="s">
        <v>140</v>
      </c>
      <c r="AU563" s="229" t="s">
        <v>80</v>
      </c>
      <c r="AV563" s="11" t="s">
        <v>78</v>
      </c>
      <c r="AW563" s="11" t="s">
        <v>33</v>
      </c>
      <c r="AX563" s="11" t="s">
        <v>72</v>
      </c>
      <c r="AY563" s="229" t="s">
        <v>129</v>
      </c>
    </row>
    <row r="564" s="12" customFormat="1">
      <c r="B564" s="230"/>
      <c r="C564" s="231"/>
      <c r="D564" s="217" t="s">
        <v>140</v>
      </c>
      <c r="E564" s="232" t="s">
        <v>1</v>
      </c>
      <c r="F564" s="233" t="s">
        <v>568</v>
      </c>
      <c r="G564" s="231"/>
      <c r="H564" s="234">
        <v>6.7089999999999996</v>
      </c>
      <c r="I564" s="235"/>
      <c r="J564" s="231"/>
      <c r="K564" s="231"/>
      <c r="L564" s="236"/>
      <c r="M564" s="237"/>
      <c r="N564" s="238"/>
      <c r="O564" s="238"/>
      <c r="P564" s="238"/>
      <c r="Q564" s="238"/>
      <c r="R564" s="238"/>
      <c r="S564" s="238"/>
      <c r="T564" s="239"/>
      <c r="AT564" s="240" t="s">
        <v>140</v>
      </c>
      <c r="AU564" s="240" t="s">
        <v>80</v>
      </c>
      <c r="AV564" s="12" t="s">
        <v>80</v>
      </c>
      <c r="AW564" s="12" t="s">
        <v>33</v>
      </c>
      <c r="AX564" s="12" t="s">
        <v>72</v>
      </c>
      <c r="AY564" s="240" t="s">
        <v>129</v>
      </c>
    </row>
    <row r="565" s="13" customFormat="1">
      <c r="B565" s="241"/>
      <c r="C565" s="242"/>
      <c r="D565" s="217" t="s">
        <v>140</v>
      </c>
      <c r="E565" s="243" t="s">
        <v>1</v>
      </c>
      <c r="F565" s="244" t="s">
        <v>156</v>
      </c>
      <c r="G565" s="242"/>
      <c r="H565" s="245">
        <v>71.069000000000003</v>
      </c>
      <c r="I565" s="246"/>
      <c r="J565" s="242"/>
      <c r="K565" s="242"/>
      <c r="L565" s="247"/>
      <c r="M565" s="248"/>
      <c r="N565" s="249"/>
      <c r="O565" s="249"/>
      <c r="P565" s="249"/>
      <c r="Q565" s="249"/>
      <c r="R565" s="249"/>
      <c r="S565" s="249"/>
      <c r="T565" s="250"/>
      <c r="AT565" s="251" t="s">
        <v>140</v>
      </c>
      <c r="AU565" s="251" t="s">
        <v>80</v>
      </c>
      <c r="AV565" s="13" t="s">
        <v>136</v>
      </c>
      <c r="AW565" s="13" t="s">
        <v>33</v>
      </c>
      <c r="AX565" s="13" t="s">
        <v>78</v>
      </c>
      <c r="AY565" s="251" t="s">
        <v>129</v>
      </c>
    </row>
    <row r="566" s="1" customFormat="1" ht="22.5" customHeight="1">
      <c r="B566" s="36"/>
      <c r="C566" s="205" t="s">
        <v>579</v>
      </c>
      <c r="D566" s="205" t="s">
        <v>131</v>
      </c>
      <c r="E566" s="206" t="s">
        <v>580</v>
      </c>
      <c r="F566" s="207" t="s">
        <v>581</v>
      </c>
      <c r="G566" s="208" t="s">
        <v>134</v>
      </c>
      <c r="H566" s="209">
        <v>22.155000000000001</v>
      </c>
      <c r="I566" s="210"/>
      <c r="J566" s="211">
        <f>ROUND(I566*H566,2)</f>
        <v>0</v>
      </c>
      <c r="K566" s="207" t="s">
        <v>164</v>
      </c>
      <c r="L566" s="41"/>
      <c r="M566" s="212" t="s">
        <v>1</v>
      </c>
      <c r="N566" s="213" t="s">
        <v>43</v>
      </c>
      <c r="O566" s="77"/>
      <c r="P566" s="214">
        <f>O566*H566</f>
        <v>0</v>
      </c>
      <c r="Q566" s="214">
        <v>0</v>
      </c>
      <c r="R566" s="214">
        <f>Q566*H566</f>
        <v>0</v>
      </c>
      <c r="S566" s="214">
        <v>0</v>
      </c>
      <c r="T566" s="215">
        <f>S566*H566</f>
        <v>0</v>
      </c>
      <c r="AR566" s="15" t="s">
        <v>136</v>
      </c>
      <c r="AT566" s="15" t="s">
        <v>131</v>
      </c>
      <c r="AU566" s="15" t="s">
        <v>80</v>
      </c>
      <c r="AY566" s="15" t="s">
        <v>129</v>
      </c>
      <c r="BE566" s="216">
        <f>IF(N566="základní",J566,0)</f>
        <v>0</v>
      </c>
      <c r="BF566" s="216">
        <f>IF(N566="snížená",J566,0)</f>
        <v>0</v>
      </c>
      <c r="BG566" s="216">
        <f>IF(N566="zákl. přenesená",J566,0)</f>
        <v>0</v>
      </c>
      <c r="BH566" s="216">
        <f>IF(N566="sníž. přenesená",J566,0)</f>
        <v>0</v>
      </c>
      <c r="BI566" s="216">
        <f>IF(N566="nulová",J566,0)</f>
        <v>0</v>
      </c>
      <c r="BJ566" s="15" t="s">
        <v>78</v>
      </c>
      <c r="BK566" s="216">
        <f>ROUND(I566*H566,2)</f>
        <v>0</v>
      </c>
      <c r="BL566" s="15" t="s">
        <v>136</v>
      </c>
      <c r="BM566" s="15" t="s">
        <v>582</v>
      </c>
    </row>
    <row r="567" s="1" customFormat="1">
      <c r="B567" s="36"/>
      <c r="C567" s="37"/>
      <c r="D567" s="217" t="s">
        <v>138</v>
      </c>
      <c r="E567" s="37"/>
      <c r="F567" s="218" t="s">
        <v>583</v>
      </c>
      <c r="G567" s="37"/>
      <c r="H567" s="37"/>
      <c r="I567" s="130"/>
      <c r="J567" s="37"/>
      <c r="K567" s="37"/>
      <c r="L567" s="41"/>
      <c r="M567" s="219"/>
      <c r="N567" s="77"/>
      <c r="O567" s="77"/>
      <c r="P567" s="77"/>
      <c r="Q567" s="77"/>
      <c r="R567" s="77"/>
      <c r="S567" s="77"/>
      <c r="T567" s="78"/>
      <c r="AT567" s="15" t="s">
        <v>138</v>
      </c>
      <c r="AU567" s="15" t="s">
        <v>80</v>
      </c>
    </row>
    <row r="568" s="11" customFormat="1">
      <c r="B568" s="220"/>
      <c r="C568" s="221"/>
      <c r="D568" s="217" t="s">
        <v>140</v>
      </c>
      <c r="E568" s="222" t="s">
        <v>1</v>
      </c>
      <c r="F568" s="223" t="s">
        <v>141</v>
      </c>
      <c r="G568" s="221"/>
      <c r="H568" s="222" t="s">
        <v>1</v>
      </c>
      <c r="I568" s="224"/>
      <c r="J568" s="221"/>
      <c r="K568" s="221"/>
      <c r="L568" s="225"/>
      <c r="M568" s="226"/>
      <c r="N568" s="227"/>
      <c r="O568" s="227"/>
      <c r="P568" s="227"/>
      <c r="Q568" s="227"/>
      <c r="R568" s="227"/>
      <c r="S568" s="227"/>
      <c r="T568" s="228"/>
      <c r="AT568" s="229" t="s">
        <v>140</v>
      </c>
      <c r="AU568" s="229" t="s">
        <v>80</v>
      </c>
      <c r="AV568" s="11" t="s">
        <v>78</v>
      </c>
      <c r="AW568" s="11" t="s">
        <v>33</v>
      </c>
      <c r="AX568" s="11" t="s">
        <v>72</v>
      </c>
      <c r="AY568" s="229" t="s">
        <v>129</v>
      </c>
    </row>
    <row r="569" s="11" customFormat="1">
      <c r="B569" s="220"/>
      <c r="C569" s="221"/>
      <c r="D569" s="217" t="s">
        <v>140</v>
      </c>
      <c r="E569" s="222" t="s">
        <v>1</v>
      </c>
      <c r="F569" s="223" t="s">
        <v>584</v>
      </c>
      <c r="G569" s="221"/>
      <c r="H569" s="222" t="s">
        <v>1</v>
      </c>
      <c r="I569" s="224"/>
      <c r="J569" s="221"/>
      <c r="K569" s="221"/>
      <c r="L569" s="225"/>
      <c r="M569" s="226"/>
      <c r="N569" s="227"/>
      <c r="O569" s="227"/>
      <c r="P569" s="227"/>
      <c r="Q569" s="227"/>
      <c r="R569" s="227"/>
      <c r="S569" s="227"/>
      <c r="T569" s="228"/>
      <c r="AT569" s="229" t="s">
        <v>140</v>
      </c>
      <c r="AU569" s="229" t="s">
        <v>80</v>
      </c>
      <c r="AV569" s="11" t="s">
        <v>78</v>
      </c>
      <c r="AW569" s="11" t="s">
        <v>33</v>
      </c>
      <c r="AX569" s="11" t="s">
        <v>72</v>
      </c>
      <c r="AY569" s="229" t="s">
        <v>129</v>
      </c>
    </row>
    <row r="570" s="12" customFormat="1">
      <c r="B570" s="230"/>
      <c r="C570" s="231"/>
      <c r="D570" s="217" t="s">
        <v>140</v>
      </c>
      <c r="E570" s="232" t="s">
        <v>1</v>
      </c>
      <c r="F570" s="233" t="s">
        <v>585</v>
      </c>
      <c r="G570" s="231"/>
      <c r="H570" s="234">
        <v>7.1150000000000002</v>
      </c>
      <c r="I570" s="235"/>
      <c r="J570" s="231"/>
      <c r="K570" s="231"/>
      <c r="L570" s="236"/>
      <c r="M570" s="237"/>
      <c r="N570" s="238"/>
      <c r="O570" s="238"/>
      <c r="P570" s="238"/>
      <c r="Q570" s="238"/>
      <c r="R570" s="238"/>
      <c r="S570" s="238"/>
      <c r="T570" s="239"/>
      <c r="AT570" s="240" t="s">
        <v>140</v>
      </c>
      <c r="AU570" s="240" t="s">
        <v>80</v>
      </c>
      <c r="AV570" s="12" t="s">
        <v>80</v>
      </c>
      <c r="AW570" s="12" t="s">
        <v>33</v>
      </c>
      <c r="AX570" s="12" t="s">
        <v>72</v>
      </c>
      <c r="AY570" s="240" t="s">
        <v>129</v>
      </c>
    </row>
    <row r="571" s="11" customFormat="1">
      <c r="B571" s="220"/>
      <c r="C571" s="221"/>
      <c r="D571" s="217" t="s">
        <v>140</v>
      </c>
      <c r="E571" s="222" t="s">
        <v>1</v>
      </c>
      <c r="F571" s="223" t="s">
        <v>148</v>
      </c>
      <c r="G571" s="221"/>
      <c r="H571" s="222" t="s">
        <v>1</v>
      </c>
      <c r="I571" s="224"/>
      <c r="J571" s="221"/>
      <c r="K571" s="221"/>
      <c r="L571" s="225"/>
      <c r="M571" s="226"/>
      <c r="N571" s="227"/>
      <c r="O571" s="227"/>
      <c r="P571" s="227"/>
      <c r="Q571" s="227"/>
      <c r="R571" s="227"/>
      <c r="S571" s="227"/>
      <c r="T571" s="228"/>
      <c r="AT571" s="229" t="s">
        <v>140</v>
      </c>
      <c r="AU571" s="229" t="s">
        <v>80</v>
      </c>
      <c r="AV571" s="11" t="s">
        <v>78</v>
      </c>
      <c r="AW571" s="11" t="s">
        <v>33</v>
      </c>
      <c r="AX571" s="11" t="s">
        <v>72</v>
      </c>
      <c r="AY571" s="229" t="s">
        <v>129</v>
      </c>
    </row>
    <row r="572" s="12" customFormat="1">
      <c r="B572" s="230"/>
      <c r="C572" s="231"/>
      <c r="D572" s="217" t="s">
        <v>140</v>
      </c>
      <c r="E572" s="232" t="s">
        <v>1</v>
      </c>
      <c r="F572" s="233" t="s">
        <v>574</v>
      </c>
      <c r="G572" s="231"/>
      <c r="H572" s="234">
        <v>15.039999999999999</v>
      </c>
      <c r="I572" s="235"/>
      <c r="J572" s="231"/>
      <c r="K572" s="231"/>
      <c r="L572" s="236"/>
      <c r="M572" s="237"/>
      <c r="N572" s="238"/>
      <c r="O572" s="238"/>
      <c r="P572" s="238"/>
      <c r="Q572" s="238"/>
      <c r="R572" s="238"/>
      <c r="S572" s="238"/>
      <c r="T572" s="239"/>
      <c r="AT572" s="240" t="s">
        <v>140</v>
      </c>
      <c r="AU572" s="240" t="s">
        <v>80</v>
      </c>
      <c r="AV572" s="12" t="s">
        <v>80</v>
      </c>
      <c r="AW572" s="12" t="s">
        <v>33</v>
      </c>
      <c r="AX572" s="12" t="s">
        <v>72</v>
      </c>
      <c r="AY572" s="240" t="s">
        <v>129</v>
      </c>
    </row>
    <row r="573" s="13" customFormat="1">
      <c r="B573" s="241"/>
      <c r="C573" s="242"/>
      <c r="D573" s="217" t="s">
        <v>140</v>
      </c>
      <c r="E573" s="243" t="s">
        <v>1</v>
      </c>
      <c r="F573" s="244" t="s">
        <v>156</v>
      </c>
      <c r="G573" s="242"/>
      <c r="H573" s="245">
        <v>22.155000000000001</v>
      </c>
      <c r="I573" s="246"/>
      <c r="J573" s="242"/>
      <c r="K573" s="242"/>
      <c r="L573" s="247"/>
      <c r="M573" s="248"/>
      <c r="N573" s="249"/>
      <c r="O573" s="249"/>
      <c r="P573" s="249"/>
      <c r="Q573" s="249"/>
      <c r="R573" s="249"/>
      <c r="S573" s="249"/>
      <c r="T573" s="250"/>
      <c r="AT573" s="251" t="s">
        <v>140</v>
      </c>
      <c r="AU573" s="251" t="s">
        <v>80</v>
      </c>
      <c r="AV573" s="13" t="s">
        <v>136</v>
      </c>
      <c r="AW573" s="13" t="s">
        <v>33</v>
      </c>
      <c r="AX573" s="13" t="s">
        <v>78</v>
      </c>
      <c r="AY573" s="251" t="s">
        <v>129</v>
      </c>
    </row>
    <row r="574" s="1" customFormat="1" ht="16.5" customHeight="1">
      <c r="B574" s="36"/>
      <c r="C574" s="205" t="s">
        <v>586</v>
      </c>
      <c r="D574" s="205" t="s">
        <v>131</v>
      </c>
      <c r="E574" s="206" t="s">
        <v>587</v>
      </c>
      <c r="F574" s="207" t="s">
        <v>588</v>
      </c>
      <c r="G574" s="208" t="s">
        <v>403</v>
      </c>
      <c r="H574" s="209">
        <v>1</v>
      </c>
      <c r="I574" s="210"/>
      <c r="J574" s="211">
        <f>ROUND(I574*H574,2)</f>
        <v>0</v>
      </c>
      <c r="K574" s="207" t="s">
        <v>1</v>
      </c>
      <c r="L574" s="41"/>
      <c r="M574" s="212" t="s">
        <v>1</v>
      </c>
      <c r="N574" s="213" t="s">
        <v>43</v>
      </c>
      <c r="O574" s="77"/>
      <c r="P574" s="214">
        <f>O574*H574</f>
        <v>0</v>
      </c>
      <c r="Q574" s="214">
        <v>0.084250000000000005</v>
      </c>
      <c r="R574" s="214">
        <f>Q574*H574</f>
        <v>0.084250000000000005</v>
      </c>
      <c r="S574" s="214">
        <v>0</v>
      </c>
      <c r="T574" s="215">
        <f>S574*H574</f>
        <v>0</v>
      </c>
      <c r="AR574" s="15" t="s">
        <v>136</v>
      </c>
      <c r="AT574" s="15" t="s">
        <v>131</v>
      </c>
      <c r="AU574" s="15" t="s">
        <v>80</v>
      </c>
      <c r="AY574" s="15" t="s">
        <v>129</v>
      </c>
      <c r="BE574" s="216">
        <f>IF(N574="základní",J574,0)</f>
        <v>0</v>
      </c>
      <c r="BF574" s="216">
        <f>IF(N574="snížená",J574,0)</f>
        <v>0</v>
      </c>
      <c r="BG574" s="216">
        <f>IF(N574="zákl. přenesená",J574,0)</f>
        <v>0</v>
      </c>
      <c r="BH574" s="216">
        <f>IF(N574="sníž. přenesená",J574,0)</f>
        <v>0</v>
      </c>
      <c r="BI574" s="216">
        <f>IF(N574="nulová",J574,0)</f>
        <v>0</v>
      </c>
      <c r="BJ574" s="15" t="s">
        <v>78</v>
      </c>
      <c r="BK574" s="216">
        <f>ROUND(I574*H574,2)</f>
        <v>0</v>
      </c>
      <c r="BL574" s="15" t="s">
        <v>136</v>
      </c>
      <c r="BM574" s="15" t="s">
        <v>589</v>
      </c>
    </row>
    <row r="575" s="1" customFormat="1">
      <c r="B575" s="36"/>
      <c r="C575" s="37"/>
      <c r="D575" s="217" t="s">
        <v>138</v>
      </c>
      <c r="E575" s="37"/>
      <c r="F575" s="218" t="s">
        <v>590</v>
      </c>
      <c r="G575" s="37"/>
      <c r="H575" s="37"/>
      <c r="I575" s="130"/>
      <c r="J575" s="37"/>
      <c r="K575" s="37"/>
      <c r="L575" s="41"/>
      <c r="M575" s="219"/>
      <c r="N575" s="77"/>
      <c r="O575" s="77"/>
      <c r="P575" s="77"/>
      <c r="Q575" s="77"/>
      <c r="R575" s="77"/>
      <c r="S575" s="77"/>
      <c r="T575" s="78"/>
      <c r="AT575" s="15" t="s">
        <v>138</v>
      </c>
      <c r="AU575" s="15" t="s">
        <v>80</v>
      </c>
    </row>
    <row r="576" s="10" customFormat="1" ht="22.8" customHeight="1">
      <c r="B576" s="189"/>
      <c r="C576" s="190"/>
      <c r="D576" s="191" t="s">
        <v>71</v>
      </c>
      <c r="E576" s="203" t="s">
        <v>182</v>
      </c>
      <c r="F576" s="203" t="s">
        <v>591</v>
      </c>
      <c r="G576" s="190"/>
      <c r="H576" s="190"/>
      <c r="I576" s="193"/>
      <c r="J576" s="204">
        <f>BK576</f>
        <v>0</v>
      </c>
      <c r="K576" s="190"/>
      <c r="L576" s="195"/>
      <c r="M576" s="196"/>
      <c r="N576" s="197"/>
      <c r="O576" s="197"/>
      <c r="P576" s="198">
        <f>SUM(P577:P579)</f>
        <v>0</v>
      </c>
      <c r="Q576" s="197"/>
      <c r="R576" s="198">
        <f>SUM(R577:R579)</f>
        <v>0.0082698000000000008</v>
      </c>
      <c r="S576" s="197"/>
      <c r="T576" s="199">
        <f>SUM(T577:T579)</f>
        <v>0</v>
      </c>
      <c r="AR576" s="200" t="s">
        <v>78</v>
      </c>
      <c r="AT576" s="201" t="s">
        <v>71</v>
      </c>
      <c r="AU576" s="201" t="s">
        <v>78</v>
      </c>
      <c r="AY576" s="200" t="s">
        <v>129</v>
      </c>
      <c r="BK576" s="202">
        <f>SUM(BK577:BK579)</f>
        <v>0</v>
      </c>
    </row>
    <row r="577" s="1" customFormat="1" ht="16.5" customHeight="1">
      <c r="B577" s="36"/>
      <c r="C577" s="205" t="s">
        <v>592</v>
      </c>
      <c r="D577" s="205" t="s">
        <v>131</v>
      </c>
      <c r="E577" s="206" t="s">
        <v>593</v>
      </c>
      <c r="F577" s="207" t="s">
        <v>594</v>
      </c>
      <c r="G577" s="208" t="s">
        <v>134</v>
      </c>
      <c r="H577" s="209">
        <v>0.66000000000000003</v>
      </c>
      <c r="I577" s="210"/>
      <c r="J577" s="211">
        <f>ROUND(I577*H577,2)</f>
        <v>0</v>
      </c>
      <c r="K577" s="207" t="s">
        <v>135</v>
      </c>
      <c r="L577" s="41"/>
      <c r="M577" s="212" t="s">
        <v>1</v>
      </c>
      <c r="N577" s="213" t="s">
        <v>43</v>
      </c>
      <c r="O577" s="77"/>
      <c r="P577" s="214">
        <f>O577*H577</f>
        <v>0</v>
      </c>
      <c r="Q577" s="214">
        <v>0.01253</v>
      </c>
      <c r="R577" s="214">
        <f>Q577*H577</f>
        <v>0.0082698000000000008</v>
      </c>
      <c r="S577" s="214">
        <v>0</v>
      </c>
      <c r="T577" s="215">
        <f>S577*H577</f>
        <v>0</v>
      </c>
      <c r="AR577" s="15" t="s">
        <v>136</v>
      </c>
      <c r="AT577" s="15" t="s">
        <v>131</v>
      </c>
      <c r="AU577" s="15" t="s">
        <v>80</v>
      </c>
      <c r="AY577" s="15" t="s">
        <v>129</v>
      </c>
      <c r="BE577" s="216">
        <f>IF(N577="základní",J577,0)</f>
        <v>0</v>
      </c>
      <c r="BF577" s="216">
        <f>IF(N577="snížená",J577,0)</f>
        <v>0</v>
      </c>
      <c r="BG577" s="216">
        <f>IF(N577="zákl. přenesená",J577,0)</f>
        <v>0</v>
      </c>
      <c r="BH577" s="216">
        <f>IF(N577="sníž. přenesená",J577,0)</f>
        <v>0</v>
      </c>
      <c r="BI577" s="216">
        <f>IF(N577="nulová",J577,0)</f>
        <v>0</v>
      </c>
      <c r="BJ577" s="15" t="s">
        <v>78</v>
      </c>
      <c r="BK577" s="216">
        <f>ROUND(I577*H577,2)</f>
        <v>0</v>
      </c>
      <c r="BL577" s="15" t="s">
        <v>136</v>
      </c>
      <c r="BM577" s="15" t="s">
        <v>595</v>
      </c>
    </row>
    <row r="578" s="1" customFormat="1">
      <c r="B578" s="36"/>
      <c r="C578" s="37"/>
      <c r="D578" s="217" t="s">
        <v>138</v>
      </c>
      <c r="E578" s="37"/>
      <c r="F578" s="218" t="s">
        <v>596</v>
      </c>
      <c r="G578" s="37"/>
      <c r="H578" s="37"/>
      <c r="I578" s="130"/>
      <c r="J578" s="37"/>
      <c r="K578" s="37"/>
      <c r="L578" s="41"/>
      <c r="M578" s="219"/>
      <c r="N578" s="77"/>
      <c r="O578" s="77"/>
      <c r="P578" s="77"/>
      <c r="Q578" s="77"/>
      <c r="R578" s="77"/>
      <c r="S578" s="77"/>
      <c r="T578" s="78"/>
      <c r="AT578" s="15" t="s">
        <v>138</v>
      </c>
      <c r="AU578" s="15" t="s">
        <v>80</v>
      </c>
    </row>
    <row r="579" s="12" customFormat="1">
      <c r="B579" s="230"/>
      <c r="C579" s="231"/>
      <c r="D579" s="217" t="s">
        <v>140</v>
      </c>
      <c r="E579" s="232" t="s">
        <v>1</v>
      </c>
      <c r="F579" s="233" t="s">
        <v>597</v>
      </c>
      <c r="G579" s="231"/>
      <c r="H579" s="234">
        <v>0.66000000000000003</v>
      </c>
      <c r="I579" s="235"/>
      <c r="J579" s="231"/>
      <c r="K579" s="231"/>
      <c r="L579" s="236"/>
      <c r="M579" s="237"/>
      <c r="N579" s="238"/>
      <c r="O579" s="238"/>
      <c r="P579" s="238"/>
      <c r="Q579" s="238"/>
      <c r="R579" s="238"/>
      <c r="S579" s="238"/>
      <c r="T579" s="239"/>
      <c r="AT579" s="240" t="s">
        <v>140</v>
      </c>
      <c r="AU579" s="240" t="s">
        <v>80</v>
      </c>
      <c r="AV579" s="12" t="s">
        <v>80</v>
      </c>
      <c r="AW579" s="12" t="s">
        <v>33</v>
      </c>
      <c r="AX579" s="12" t="s">
        <v>78</v>
      </c>
      <c r="AY579" s="240" t="s">
        <v>129</v>
      </c>
    </row>
    <row r="580" s="10" customFormat="1" ht="22.8" customHeight="1">
      <c r="B580" s="189"/>
      <c r="C580" s="190"/>
      <c r="D580" s="191" t="s">
        <v>71</v>
      </c>
      <c r="E580" s="203" t="s">
        <v>191</v>
      </c>
      <c r="F580" s="203" t="s">
        <v>598</v>
      </c>
      <c r="G580" s="190"/>
      <c r="H580" s="190"/>
      <c r="I580" s="193"/>
      <c r="J580" s="204">
        <f>BK580</f>
        <v>0</v>
      </c>
      <c r="K580" s="190"/>
      <c r="L580" s="195"/>
      <c r="M580" s="196"/>
      <c r="N580" s="197"/>
      <c r="O580" s="197"/>
      <c r="P580" s="198">
        <f>SUM(P581:P760)</f>
        <v>0</v>
      </c>
      <c r="Q580" s="197"/>
      <c r="R580" s="198">
        <f>SUM(R581:R760)</f>
        <v>20.545771999999992</v>
      </c>
      <c r="S580" s="197"/>
      <c r="T580" s="199">
        <f>SUM(T581:T760)</f>
        <v>0</v>
      </c>
      <c r="AR580" s="200" t="s">
        <v>78</v>
      </c>
      <c r="AT580" s="201" t="s">
        <v>71</v>
      </c>
      <c r="AU580" s="201" t="s">
        <v>78</v>
      </c>
      <c r="AY580" s="200" t="s">
        <v>129</v>
      </c>
      <c r="BK580" s="202">
        <f>SUM(BK581:BK760)</f>
        <v>0</v>
      </c>
    </row>
    <row r="581" s="1" customFormat="1" ht="16.5" customHeight="1">
      <c r="B581" s="36"/>
      <c r="C581" s="205" t="s">
        <v>599</v>
      </c>
      <c r="D581" s="205" t="s">
        <v>131</v>
      </c>
      <c r="E581" s="206" t="s">
        <v>600</v>
      </c>
      <c r="F581" s="207" t="s">
        <v>601</v>
      </c>
      <c r="G581" s="208" t="s">
        <v>194</v>
      </c>
      <c r="H581" s="209">
        <v>6</v>
      </c>
      <c r="I581" s="210"/>
      <c r="J581" s="211">
        <f>ROUND(I581*H581,2)</f>
        <v>0</v>
      </c>
      <c r="K581" s="207" t="s">
        <v>135</v>
      </c>
      <c r="L581" s="41"/>
      <c r="M581" s="212" t="s">
        <v>1</v>
      </c>
      <c r="N581" s="213" t="s">
        <v>43</v>
      </c>
      <c r="O581" s="77"/>
      <c r="P581" s="214">
        <f>O581*H581</f>
        <v>0</v>
      </c>
      <c r="Q581" s="214">
        <v>1.0000000000000001E-05</v>
      </c>
      <c r="R581" s="214">
        <f>Q581*H581</f>
        <v>6.0000000000000008E-05</v>
      </c>
      <c r="S581" s="214">
        <v>0</v>
      </c>
      <c r="T581" s="215">
        <f>S581*H581</f>
        <v>0</v>
      </c>
      <c r="AR581" s="15" t="s">
        <v>136</v>
      </c>
      <c r="AT581" s="15" t="s">
        <v>131</v>
      </c>
      <c r="AU581" s="15" t="s">
        <v>80</v>
      </c>
      <c r="AY581" s="15" t="s">
        <v>129</v>
      </c>
      <c r="BE581" s="216">
        <f>IF(N581="základní",J581,0)</f>
        <v>0</v>
      </c>
      <c r="BF581" s="216">
        <f>IF(N581="snížená",J581,0)</f>
        <v>0</v>
      </c>
      <c r="BG581" s="216">
        <f>IF(N581="zákl. přenesená",J581,0)</f>
        <v>0</v>
      </c>
      <c r="BH581" s="216">
        <f>IF(N581="sníž. přenesená",J581,0)</f>
        <v>0</v>
      </c>
      <c r="BI581" s="216">
        <f>IF(N581="nulová",J581,0)</f>
        <v>0</v>
      </c>
      <c r="BJ581" s="15" t="s">
        <v>78</v>
      </c>
      <c r="BK581" s="216">
        <f>ROUND(I581*H581,2)</f>
        <v>0</v>
      </c>
      <c r="BL581" s="15" t="s">
        <v>136</v>
      </c>
      <c r="BM581" s="15" t="s">
        <v>602</v>
      </c>
    </row>
    <row r="582" s="1" customFormat="1">
      <c r="B582" s="36"/>
      <c r="C582" s="37"/>
      <c r="D582" s="217" t="s">
        <v>138</v>
      </c>
      <c r="E582" s="37"/>
      <c r="F582" s="218" t="s">
        <v>603</v>
      </c>
      <c r="G582" s="37"/>
      <c r="H582" s="37"/>
      <c r="I582" s="130"/>
      <c r="J582" s="37"/>
      <c r="K582" s="37"/>
      <c r="L582" s="41"/>
      <c r="M582" s="219"/>
      <c r="N582" s="77"/>
      <c r="O582" s="77"/>
      <c r="P582" s="77"/>
      <c r="Q582" s="77"/>
      <c r="R582" s="77"/>
      <c r="S582" s="77"/>
      <c r="T582" s="78"/>
      <c r="AT582" s="15" t="s">
        <v>138</v>
      </c>
      <c r="AU582" s="15" t="s">
        <v>80</v>
      </c>
    </row>
    <row r="583" s="1" customFormat="1" ht="16.5" customHeight="1">
      <c r="B583" s="36"/>
      <c r="C583" s="252" t="s">
        <v>604</v>
      </c>
      <c r="D583" s="252" t="s">
        <v>362</v>
      </c>
      <c r="E583" s="253" t="s">
        <v>605</v>
      </c>
      <c r="F583" s="254" t="s">
        <v>606</v>
      </c>
      <c r="G583" s="255" t="s">
        <v>194</v>
      </c>
      <c r="H583" s="256">
        <v>6</v>
      </c>
      <c r="I583" s="257"/>
      <c r="J583" s="258">
        <f>ROUND(I583*H583,2)</f>
        <v>0</v>
      </c>
      <c r="K583" s="254" t="s">
        <v>135</v>
      </c>
      <c r="L583" s="259"/>
      <c r="M583" s="260" t="s">
        <v>1</v>
      </c>
      <c r="N583" s="261" t="s">
        <v>43</v>
      </c>
      <c r="O583" s="77"/>
      <c r="P583" s="214">
        <f>O583*H583</f>
        <v>0</v>
      </c>
      <c r="Q583" s="214">
        <v>0.0033800000000000002</v>
      </c>
      <c r="R583" s="214">
        <f>Q583*H583</f>
        <v>0.020279999999999999</v>
      </c>
      <c r="S583" s="214">
        <v>0</v>
      </c>
      <c r="T583" s="215">
        <f>S583*H583</f>
        <v>0</v>
      </c>
      <c r="AR583" s="15" t="s">
        <v>191</v>
      </c>
      <c r="AT583" s="15" t="s">
        <v>362</v>
      </c>
      <c r="AU583" s="15" t="s">
        <v>80</v>
      </c>
      <c r="AY583" s="15" t="s">
        <v>129</v>
      </c>
      <c r="BE583" s="216">
        <f>IF(N583="základní",J583,0)</f>
        <v>0</v>
      </c>
      <c r="BF583" s="216">
        <f>IF(N583="snížená",J583,0)</f>
        <v>0</v>
      </c>
      <c r="BG583" s="216">
        <f>IF(N583="zákl. přenesená",J583,0)</f>
        <v>0</v>
      </c>
      <c r="BH583" s="216">
        <f>IF(N583="sníž. přenesená",J583,0)</f>
        <v>0</v>
      </c>
      <c r="BI583" s="216">
        <f>IF(N583="nulová",J583,0)</f>
        <v>0</v>
      </c>
      <c r="BJ583" s="15" t="s">
        <v>78</v>
      </c>
      <c r="BK583" s="216">
        <f>ROUND(I583*H583,2)</f>
        <v>0</v>
      </c>
      <c r="BL583" s="15" t="s">
        <v>136</v>
      </c>
      <c r="BM583" s="15" t="s">
        <v>607</v>
      </c>
    </row>
    <row r="584" s="1" customFormat="1">
      <c r="B584" s="36"/>
      <c r="C584" s="37"/>
      <c r="D584" s="217" t="s">
        <v>138</v>
      </c>
      <c r="E584" s="37"/>
      <c r="F584" s="218" t="s">
        <v>603</v>
      </c>
      <c r="G584" s="37"/>
      <c r="H584" s="37"/>
      <c r="I584" s="130"/>
      <c r="J584" s="37"/>
      <c r="K584" s="37"/>
      <c r="L584" s="41"/>
      <c r="M584" s="219"/>
      <c r="N584" s="77"/>
      <c r="O584" s="77"/>
      <c r="P584" s="77"/>
      <c r="Q584" s="77"/>
      <c r="R584" s="77"/>
      <c r="S584" s="77"/>
      <c r="T584" s="78"/>
      <c r="AT584" s="15" t="s">
        <v>138</v>
      </c>
      <c r="AU584" s="15" t="s">
        <v>80</v>
      </c>
    </row>
    <row r="585" s="1" customFormat="1" ht="16.5" customHeight="1">
      <c r="B585" s="36"/>
      <c r="C585" s="205" t="s">
        <v>608</v>
      </c>
      <c r="D585" s="205" t="s">
        <v>131</v>
      </c>
      <c r="E585" s="206" t="s">
        <v>609</v>
      </c>
      <c r="F585" s="207" t="s">
        <v>610</v>
      </c>
      <c r="G585" s="208" t="s">
        <v>194</v>
      </c>
      <c r="H585" s="209">
        <v>5.5</v>
      </c>
      <c r="I585" s="210"/>
      <c r="J585" s="211">
        <f>ROUND(I585*H585,2)</f>
        <v>0</v>
      </c>
      <c r="K585" s="207" t="s">
        <v>135</v>
      </c>
      <c r="L585" s="41"/>
      <c r="M585" s="212" t="s">
        <v>1</v>
      </c>
      <c r="N585" s="213" t="s">
        <v>43</v>
      </c>
      <c r="O585" s="77"/>
      <c r="P585" s="214">
        <f>O585*H585</f>
        <v>0</v>
      </c>
      <c r="Q585" s="214">
        <v>2.0000000000000002E-05</v>
      </c>
      <c r="R585" s="214">
        <f>Q585*H585</f>
        <v>0.00011</v>
      </c>
      <c r="S585" s="214">
        <v>0</v>
      </c>
      <c r="T585" s="215">
        <f>S585*H585</f>
        <v>0</v>
      </c>
      <c r="AR585" s="15" t="s">
        <v>136</v>
      </c>
      <c r="AT585" s="15" t="s">
        <v>131</v>
      </c>
      <c r="AU585" s="15" t="s">
        <v>80</v>
      </c>
      <c r="AY585" s="15" t="s">
        <v>129</v>
      </c>
      <c r="BE585" s="216">
        <f>IF(N585="základní",J585,0)</f>
        <v>0</v>
      </c>
      <c r="BF585" s="216">
        <f>IF(N585="snížená",J585,0)</f>
        <v>0</v>
      </c>
      <c r="BG585" s="216">
        <f>IF(N585="zákl. přenesená",J585,0)</f>
        <v>0</v>
      </c>
      <c r="BH585" s="216">
        <f>IF(N585="sníž. přenesená",J585,0)</f>
        <v>0</v>
      </c>
      <c r="BI585" s="216">
        <f>IF(N585="nulová",J585,0)</f>
        <v>0</v>
      </c>
      <c r="BJ585" s="15" t="s">
        <v>78</v>
      </c>
      <c r="BK585" s="216">
        <f>ROUND(I585*H585,2)</f>
        <v>0</v>
      </c>
      <c r="BL585" s="15" t="s">
        <v>136</v>
      </c>
      <c r="BM585" s="15" t="s">
        <v>611</v>
      </c>
    </row>
    <row r="586" s="1" customFormat="1">
      <c r="B586" s="36"/>
      <c r="C586" s="37"/>
      <c r="D586" s="217" t="s">
        <v>138</v>
      </c>
      <c r="E586" s="37"/>
      <c r="F586" s="218" t="s">
        <v>603</v>
      </c>
      <c r="G586" s="37"/>
      <c r="H586" s="37"/>
      <c r="I586" s="130"/>
      <c r="J586" s="37"/>
      <c r="K586" s="37"/>
      <c r="L586" s="41"/>
      <c r="M586" s="219"/>
      <c r="N586" s="77"/>
      <c r="O586" s="77"/>
      <c r="P586" s="77"/>
      <c r="Q586" s="77"/>
      <c r="R586" s="77"/>
      <c r="S586" s="77"/>
      <c r="T586" s="78"/>
      <c r="AT586" s="15" t="s">
        <v>138</v>
      </c>
      <c r="AU586" s="15" t="s">
        <v>80</v>
      </c>
    </row>
    <row r="587" s="1" customFormat="1" ht="16.5" customHeight="1">
      <c r="B587" s="36"/>
      <c r="C587" s="252" t="s">
        <v>612</v>
      </c>
      <c r="D587" s="252" t="s">
        <v>362</v>
      </c>
      <c r="E587" s="253" t="s">
        <v>613</v>
      </c>
      <c r="F587" s="254" t="s">
        <v>614</v>
      </c>
      <c r="G587" s="255" t="s">
        <v>194</v>
      </c>
      <c r="H587" s="256">
        <v>5.5</v>
      </c>
      <c r="I587" s="257"/>
      <c r="J587" s="258">
        <f>ROUND(I587*H587,2)</f>
        <v>0</v>
      </c>
      <c r="K587" s="254" t="s">
        <v>135</v>
      </c>
      <c r="L587" s="259"/>
      <c r="M587" s="260" t="s">
        <v>1</v>
      </c>
      <c r="N587" s="261" t="s">
        <v>43</v>
      </c>
      <c r="O587" s="77"/>
      <c r="P587" s="214">
        <f>O587*H587</f>
        <v>0</v>
      </c>
      <c r="Q587" s="214">
        <v>0.0070000000000000001</v>
      </c>
      <c r="R587" s="214">
        <f>Q587*H587</f>
        <v>0.0385</v>
      </c>
      <c r="S587" s="214">
        <v>0</v>
      </c>
      <c r="T587" s="215">
        <f>S587*H587</f>
        <v>0</v>
      </c>
      <c r="AR587" s="15" t="s">
        <v>191</v>
      </c>
      <c r="AT587" s="15" t="s">
        <v>362</v>
      </c>
      <c r="AU587" s="15" t="s">
        <v>80</v>
      </c>
      <c r="AY587" s="15" t="s">
        <v>129</v>
      </c>
      <c r="BE587" s="216">
        <f>IF(N587="základní",J587,0)</f>
        <v>0</v>
      </c>
      <c r="BF587" s="216">
        <f>IF(N587="snížená",J587,0)</f>
        <v>0</v>
      </c>
      <c r="BG587" s="216">
        <f>IF(N587="zákl. přenesená",J587,0)</f>
        <v>0</v>
      </c>
      <c r="BH587" s="216">
        <f>IF(N587="sníž. přenesená",J587,0)</f>
        <v>0</v>
      </c>
      <c r="BI587" s="216">
        <f>IF(N587="nulová",J587,0)</f>
        <v>0</v>
      </c>
      <c r="BJ587" s="15" t="s">
        <v>78</v>
      </c>
      <c r="BK587" s="216">
        <f>ROUND(I587*H587,2)</f>
        <v>0</v>
      </c>
      <c r="BL587" s="15" t="s">
        <v>136</v>
      </c>
      <c r="BM587" s="15" t="s">
        <v>615</v>
      </c>
    </row>
    <row r="588" s="1" customFormat="1">
      <c r="B588" s="36"/>
      <c r="C588" s="37"/>
      <c r="D588" s="217" t="s">
        <v>138</v>
      </c>
      <c r="E588" s="37"/>
      <c r="F588" s="218" t="s">
        <v>603</v>
      </c>
      <c r="G588" s="37"/>
      <c r="H588" s="37"/>
      <c r="I588" s="130"/>
      <c r="J588" s="37"/>
      <c r="K588" s="37"/>
      <c r="L588" s="41"/>
      <c r="M588" s="219"/>
      <c r="N588" s="77"/>
      <c r="O588" s="77"/>
      <c r="P588" s="77"/>
      <c r="Q588" s="77"/>
      <c r="R588" s="77"/>
      <c r="S588" s="77"/>
      <c r="T588" s="78"/>
      <c r="AT588" s="15" t="s">
        <v>138</v>
      </c>
      <c r="AU588" s="15" t="s">
        <v>80</v>
      </c>
    </row>
    <row r="589" s="1" customFormat="1" ht="16.5" customHeight="1">
      <c r="B589" s="36"/>
      <c r="C589" s="205" t="s">
        <v>616</v>
      </c>
      <c r="D589" s="205" t="s">
        <v>131</v>
      </c>
      <c r="E589" s="206" t="s">
        <v>617</v>
      </c>
      <c r="F589" s="207" t="s">
        <v>618</v>
      </c>
      <c r="G589" s="208" t="s">
        <v>194</v>
      </c>
      <c r="H589" s="209">
        <v>2.3999999999999999</v>
      </c>
      <c r="I589" s="210"/>
      <c r="J589" s="211">
        <f>ROUND(I589*H589,2)</f>
        <v>0</v>
      </c>
      <c r="K589" s="207" t="s">
        <v>135</v>
      </c>
      <c r="L589" s="41"/>
      <c r="M589" s="212" t="s">
        <v>1</v>
      </c>
      <c r="N589" s="213" t="s">
        <v>43</v>
      </c>
      <c r="O589" s="77"/>
      <c r="P589" s="214">
        <f>O589*H589</f>
        <v>0</v>
      </c>
      <c r="Q589" s="214">
        <v>3.0000000000000001E-05</v>
      </c>
      <c r="R589" s="214">
        <f>Q589*H589</f>
        <v>7.2000000000000002E-05</v>
      </c>
      <c r="S589" s="214">
        <v>0</v>
      </c>
      <c r="T589" s="215">
        <f>S589*H589</f>
        <v>0</v>
      </c>
      <c r="AR589" s="15" t="s">
        <v>136</v>
      </c>
      <c r="AT589" s="15" t="s">
        <v>131</v>
      </c>
      <c r="AU589" s="15" t="s">
        <v>80</v>
      </c>
      <c r="AY589" s="15" t="s">
        <v>129</v>
      </c>
      <c r="BE589" s="216">
        <f>IF(N589="základní",J589,0)</f>
        <v>0</v>
      </c>
      <c r="BF589" s="216">
        <f>IF(N589="snížená",J589,0)</f>
        <v>0</v>
      </c>
      <c r="BG589" s="216">
        <f>IF(N589="zákl. přenesená",J589,0)</f>
        <v>0</v>
      </c>
      <c r="BH589" s="216">
        <f>IF(N589="sníž. přenesená",J589,0)</f>
        <v>0</v>
      </c>
      <c r="BI589" s="216">
        <f>IF(N589="nulová",J589,0)</f>
        <v>0</v>
      </c>
      <c r="BJ589" s="15" t="s">
        <v>78</v>
      </c>
      <c r="BK589" s="216">
        <f>ROUND(I589*H589,2)</f>
        <v>0</v>
      </c>
      <c r="BL589" s="15" t="s">
        <v>136</v>
      </c>
      <c r="BM589" s="15" t="s">
        <v>619</v>
      </c>
    </row>
    <row r="590" s="1" customFormat="1">
      <c r="B590" s="36"/>
      <c r="C590" s="37"/>
      <c r="D590" s="217" t="s">
        <v>138</v>
      </c>
      <c r="E590" s="37"/>
      <c r="F590" s="218" t="s">
        <v>603</v>
      </c>
      <c r="G590" s="37"/>
      <c r="H590" s="37"/>
      <c r="I590" s="130"/>
      <c r="J590" s="37"/>
      <c r="K590" s="37"/>
      <c r="L590" s="41"/>
      <c r="M590" s="219"/>
      <c r="N590" s="77"/>
      <c r="O590" s="77"/>
      <c r="P590" s="77"/>
      <c r="Q590" s="77"/>
      <c r="R590" s="77"/>
      <c r="S590" s="77"/>
      <c r="T590" s="78"/>
      <c r="AT590" s="15" t="s">
        <v>138</v>
      </c>
      <c r="AU590" s="15" t="s">
        <v>80</v>
      </c>
    </row>
    <row r="591" s="1" customFormat="1" ht="16.5" customHeight="1">
      <c r="B591" s="36"/>
      <c r="C591" s="252" t="s">
        <v>620</v>
      </c>
      <c r="D591" s="252" t="s">
        <v>362</v>
      </c>
      <c r="E591" s="253" t="s">
        <v>621</v>
      </c>
      <c r="F591" s="254" t="s">
        <v>622</v>
      </c>
      <c r="G591" s="255" t="s">
        <v>194</v>
      </c>
      <c r="H591" s="256">
        <v>2.3999999999999999</v>
      </c>
      <c r="I591" s="257"/>
      <c r="J591" s="258">
        <f>ROUND(I591*H591,2)</f>
        <v>0</v>
      </c>
      <c r="K591" s="254" t="s">
        <v>135</v>
      </c>
      <c r="L591" s="259"/>
      <c r="M591" s="260" t="s">
        <v>1</v>
      </c>
      <c r="N591" s="261" t="s">
        <v>43</v>
      </c>
      <c r="O591" s="77"/>
      <c r="P591" s="214">
        <f>O591*H591</f>
        <v>0</v>
      </c>
      <c r="Q591" s="214">
        <v>0.012760000000000001</v>
      </c>
      <c r="R591" s="214">
        <f>Q591*H591</f>
        <v>0.030623999999999998</v>
      </c>
      <c r="S591" s="214">
        <v>0</v>
      </c>
      <c r="T591" s="215">
        <f>S591*H591</f>
        <v>0</v>
      </c>
      <c r="AR591" s="15" t="s">
        <v>191</v>
      </c>
      <c r="AT591" s="15" t="s">
        <v>362</v>
      </c>
      <c r="AU591" s="15" t="s">
        <v>80</v>
      </c>
      <c r="AY591" s="15" t="s">
        <v>129</v>
      </c>
      <c r="BE591" s="216">
        <f>IF(N591="základní",J591,0)</f>
        <v>0</v>
      </c>
      <c r="BF591" s="216">
        <f>IF(N591="snížená",J591,0)</f>
        <v>0</v>
      </c>
      <c r="BG591" s="216">
        <f>IF(N591="zákl. přenesená",J591,0)</f>
        <v>0</v>
      </c>
      <c r="BH591" s="216">
        <f>IF(N591="sníž. přenesená",J591,0)</f>
        <v>0</v>
      </c>
      <c r="BI591" s="216">
        <f>IF(N591="nulová",J591,0)</f>
        <v>0</v>
      </c>
      <c r="BJ591" s="15" t="s">
        <v>78</v>
      </c>
      <c r="BK591" s="216">
        <f>ROUND(I591*H591,2)</f>
        <v>0</v>
      </c>
      <c r="BL591" s="15" t="s">
        <v>136</v>
      </c>
      <c r="BM591" s="15" t="s">
        <v>623</v>
      </c>
    </row>
    <row r="592" s="1" customFormat="1">
      <c r="B592" s="36"/>
      <c r="C592" s="37"/>
      <c r="D592" s="217" t="s">
        <v>138</v>
      </c>
      <c r="E592" s="37"/>
      <c r="F592" s="218" t="s">
        <v>603</v>
      </c>
      <c r="G592" s="37"/>
      <c r="H592" s="37"/>
      <c r="I592" s="130"/>
      <c r="J592" s="37"/>
      <c r="K592" s="37"/>
      <c r="L592" s="41"/>
      <c r="M592" s="219"/>
      <c r="N592" s="77"/>
      <c r="O592" s="77"/>
      <c r="P592" s="77"/>
      <c r="Q592" s="77"/>
      <c r="R592" s="77"/>
      <c r="S592" s="77"/>
      <c r="T592" s="78"/>
      <c r="AT592" s="15" t="s">
        <v>138</v>
      </c>
      <c r="AU592" s="15" t="s">
        <v>80</v>
      </c>
    </row>
    <row r="593" s="1" customFormat="1" ht="16.5" customHeight="1">
      <c r="B593" s="36"/>
      <c r="C593" s="205" t="s">
        <v>624</v>
      </c>
      <c r="D593" s="205" t="s">
        <v>131</v>
      </c>
      <c r="E593" s="206" t="s">
        <v>625</v>
      </c>
      <c r="F593" s="207" t="s">
        <v>626</v>
      </c>
      <c r="G593" s="208" t="s">
        <v>194</v>
      </c>
      <c r="H593" s="209">
        <v>4.7999999999999998</v>
      </c>
      <c r="I593" s="210"/>
      <c r="J593" s="211">
        <f>ROUND(I593*H593,2)</f>
        <v>0</v>
      </c>
      <c r="K593" s="207" t="s">
        <v>135</v>
      </c>
      <c r="L593" s="41"/>
      <c r="M593" s="212" t="s">
        <v>1</v>
      </c>
      <c r="N593" s="213" t="s">
        <v>43</v>
      </c>
      <c r="O593" s="77"/>
      <c r="P593" s="214">
        <f>O593*H593</f>
        <v>0</v>
      </c>
      <c r="Q593" s="214">
        <v>3.0000000000000001E-05</v>
      </c>
      <c r="R593" s="214">
        <f>Q593*H593</f>
        <v>0.000144</v>
      </c>
      <c r="S593" s="214">
        <v>0</v>
      </c>
      <c r="T593" s="215">
        <f>S593*H593</f>
        <v>0</v>
      </c>
      <c r="AR593" s="15" t="s">
        <v>136</v>
      </c>
      <c r="AT593" s="15" t="s">
        <v>131</v>
      </c>
      <c r="AU593" s="15" t="s">
        <v>80</v>
      </c>
      <c r="AY593" s="15" t="s">
        <v>129</v>
      </c>
      <c r="BE593" s="216">
        <f>IF(N593="základní",J593,0)</f>
        <v>0</v>
      </c>
      <c r="BF593" s="216">
        <f>IF(N593="snížená",J593,0)</f>
        <v>0</v>
      </c>
      <c r="BG593" s="216">
        <f>IF(N593="zákl. přenesená",J593,0)</f>
        <v>0</v>
      </c>
      <c r="BH593" s="216">
        <f>IF(N593="sníž. přenesená",J593,0)</f>
        <v>0</v>
      </c>
      <c r="BI593" s="216">
        <f>IF(N593="nulová",J593,0)</f>
        <v>0</v>
      </c>
      <c r="BJ593" s="15" t="s">
        <v>78</v>
      </c>
      <c r="BK593" s="216">
        <f>ROUND(I593*H593,2)</f>
        <v>0</v>
      </c>
      <c r="BL593" s="15" t="s">
        <v>136</v>
      </c>
      <c r="BM593" s="15" t="s">
        <v>627</v>
      </c>
    </row>
    <row r="594" s="1" customFormat="1">
      <c r="B594" s="36"/>
      <c r="C594" s="37"/>
      <c r="D594" s="217" t="s">
        <v>138</v>
      </c>
      <c r="E594" s="37"/>
      <c r="F594" s="218" t="s">
        <v>603</v>
      </c>
      <c r="G594" s="37"/>
      <c r="H594" s="37"/>
      <c r="I594" s="130"/>
      <c r="J594" s="37"/>
      <c r="K594" s="37"/>
      <c r="L594" s="41"/>
      <c r="M594" s="219"/>
      <c r="N594" s="77"/>
      <c r="O594" s="77"/>
      <c r="P594" s="77"/>
      <c r="Q594" s="77"/>
      <c r="R594" s="77"/>
      <c r="S594" s="77"/>
      <c r="T594" s="78"/>
      <c r="AT594" s="15" t="s">
        <v>138</v>
      </c>
      <c r="AU594" s="15" t="s">
        <v>80</v>
      </c>
    </row>
    <row r="595" s="1" customFormat="1" ht="16.5" customHeight="1">
      <c r="B595" s="36"/>
      <c r="C595" s="252" t="s">
        <v>628</v>
      </c>
      <c r="D595" s="252" t="s">
        <v>362</v>
      </c>
      <c r="E595" s="253" t="s">
        <v>629</v>
      </c>
      <c r="F595" s="254" t="s">
        <v>630</v>
      </c>
      <c r="G595" s="255" t="s">
        <v>194</v>
      </c>
      <c r="H595" s="256">
        <v>4.7999999999999998</v>
      </c>
      <c r="I595" s="257"/>
      <c r="J595" s="258">
        <f>ROUND(I595*H595,2)</f>
        <v>0</v>
      </c>
      <c r="K595" s="254" t="s">
        <v>135</v>
      </c>
      <c r="L595" s="259"/>
      <c r="M595" s="260" t="s">
        <v>1</v>
      </c>
      <c r="N595" s="261" t="s">
        <v>43</v>
      </c>
      <c r="O595" s="77"/>
      <c r="P595" s="214">
        <f>O595*H595</f>
        <v>0</v>
      </c>
      <c r="Q595" s="214">
        <v>0.019720000000000001</v>
      </c>
      <c r="R595" s="214">
        <f>Q595*H595</f>
        <v>0.094656000000000004</v>
      </c>
      <c r="S595" s="214">
        <v>0</v>
      </c>
      <c r="T595" s="215">
        <f>S595*H595</f>
        <v>0</v>
      </c>
      <c r="AR595" s="15" t="s">
        <v>191</v>
      </c>
      <c r="AT595" s="15" t="s">
        <v>362</v>
      </c>
      <c r="AU595" s="15" t="s">
        <v>80</v>
      </c>
      <c r="AY595" s="15" t="s">
        <v>129</v>
      </c>
      <c r="BE595" s="216">
        <f>IF(N595="základní",J595,0)</f>
        <v>0</v>
      </c>
      <c r="BF595" s="216">
        <f>IF(N595="snížená",J595,0)</f>
        <v>0</v>
      </c>
      <c r="BG595" s="216">
        <f>IF(N595="zákl. přenesená",J595,0)</f>
        <v>0</v>
      </c>
      <c r="BH595" s="216">
        <f>IF(N595="sníž. přenesená",J595,0)</f>
        <v>0</v>
      </c>
      <c r="BI595" s="216">
        <f>IF(N595="nulová",J595,0)</f>
        <v>0</v>
      </c>
      <c r="BJ595" s="15" t="s">
        <v>78</v>
      </c>
      <c r="BK595" s="216">
        <f>ROUND(I595*H595,2)</f>
        <v>0</v>
      </c>
      <c r="BL595" s="15" t="s">
        <v>136</v>
      </c>
      <c r="BM595" s="15" t="s">
        <v>631</v>
      </c>
    </row>
    <row r="596" s="1" customFormat="1">
      <c r="B596" s="36"/>
      <c r="C596" s="37"/>
      <c r="D596" s="217" t="s">
        <v>138</v>
      </c>
      <c r="E596" s="37"/>
      <c r="F596" s="218" t="s">
        <v>603</v>
      </c>
      <c r="G596" s="37"/>
      <c r="H596" s="37"/>
      <c r="I596" s="130"/>
      <c r="J596" s="37"/>
      <c r="K596" s="37"/>
      <c r="L596" s="41"/>
      <c r="M596" s="219"/>
      <c r="N596" s="77"/>
      <c r="O596" s="77"/>
      <c r="P596" s="77"/>
      <c r="Q596" s="77"/>
      <c r="R596" s="77"/>
      <c r="S596" s="77"/>
      <c r="T596" s="78"/>
      <c r="AT596" s="15" t="s">
        <v>138</v>
      </c>
      <c r="AU596" s="15" t="s">
        <v>80</v>
      </c>
    </row>
    <row r="597" s="1" customFormat="1" ht="16.5" customHeight="1">
      <c r="B597" s="36"/>
      <c r="C597" s="205" t="s">
        <v>632</v>
      </c>
      <c r="D597" s="205" t="s">
        <v>131</v>
      </c>
      <c r="E597" s="206" t="s">
        <v>633</v>
      </c>
      <c r="F597" s="207" t="s">
        <v>634</v>
      </c>
      <c r="G597" s="208" t="s">
        <v>194</v>
      </c>
      <c r="H597" s="209">
        <v>1</v>
      </c>
      <c r="I597" s="210"/>
      <c r="J597" s="211">
        <f>ROUND(I597*H597,2)</f>
        <v>0</v>
      </c>
      <c r="K597" s="207" t="s">
        <v>1</v>
      </c>
      <c r="L597" s="41"/>
      <c r="M597" s="212" t="s">
        <v>1</v>
      </c>
      <c r="N597" s="213" t="s">
        <v>43</v>
      </c>
      <c r="O597" s="77"/>
      <c r="P597" s="214">
        <f>O597*H597</f>
        <v>0</v>
      </c>
      <c r="Q597" s="214">
        <v>3.0000000000000001E-05</v>
      </c>
      <c r="R597" s="214">
        <f>Q597*H597</f>
        <v>3.0000000000000001E-05</v>
      </c>
      <c r="S597" s="214">
        <v>0</v>
      </c>
      <c r="T597" s="215">
        <f>S597*H597</f>
        <v>0</v>
      </c>
      <c r="AR597" s="15" t="s">
        <v>136</v>
      </c>
      <c r="AT597" s="15" t="s">
        <v>131</v>
      </c>
      <c r="AU597" s="15" t="s">
        <v>80</v>
      </c>
      <c r="AY597" s="15" t="s">
        <v>129</v>
      </c>
      <c r="BE597" s="216">
        <f>IF(N597="základní",J597,0)</f>
        <v>0</v>
      </c>
      <c r="BF597" s="216">
        <f>IF(N597="snížená",J597,0)</f>
        <v>0</v>
      </c>
      <c r="BG597" s="216">
        <f>IF(N597="zákl. přenesená",J597,0)</f>
        <v>0</v>
      </c>
      <c r="BH597" s="216">
        <f>IF(N597="sníž. přenesená",J597,0)</f>
        <v>0</v>
      </c>
      <c r="BI597" s="216">
        <f>IF(N597="nulová",J597,0)</f>
        <v>0</v>
      </c>
      <c r="BJ597" s="15" t="s">
        <v>78</v>
      </c>
      <c r="BK597" s="216">
        <f>ROUND(I597*H597,2)</f>
        <v>0</v>
      </c>
      <c r="BL597" s="15" t="s">
        <v>136</v>
      </c>
      <c r="BM597" s="15" t="s">
        <v>635</v>
      </c>
    </row>
    <row r="598" s="1" customFormat="1">
      <c r="B598" s="36"/>
      <c r="C598" s="37"/>
      <c r="D598" s="217" t="s">
        <v>138</v>
      </c>
      <c r="E598" s="37"/>
      <c r="F598" s="218" t="s">
        <v>636</v>
      </c>
      <c r="G598" s="37"/>
      <c r="H598" s="37"/>
      <c r="I598" s="130"/>
      <c r="J598" s="37"/>
      <c r="K598" s="37"/>
      <c r="L598" s="41"/>
      <c r="M598" s="219"/>
      <c r="N598" s="77"/>
      <c r="O598" s="77"/>
      <c r="P598" s="77"/>
      <c r="Q598" s="77"/>
      <c r="R598" s="77"/>
      <c r="S598" s="77"/>
      <c r="T598" s="78"/>
      <c r="AT598" s="15" t="s">
        <v>138</v>
      </c>
      <c r="AU598" s="15" t="s">
        <v>80</v>
      </c>
    </row>
    <row r="599" s="1" customFormat="1" ht="16.5" customHeight="1">
      <c r="B599" s="36"/>
      <c r="C599" s="252" t="s">
        <v>637</v>
      </c>
      <c r="D599" s="252" t="s">
        <v>362</v>
      </c>
      <c r="E599" s="253" t="s">
        <v>638</v>
      </c>
      <c r="F599" s="254" t="s">
        <v>639</v>
      </c>
      <c r="G599" s="255" t="s">
        <v>194</v>
      </c>
      <c r="H599" s="256">
        <v>1</v>
      </c>
      <c r="I599" s="257"/>
      <c r="J599" s="258">
        <f>ROUND(I599*H599,2)</f>
        <v>0</v>
      </c>
      <c r="K599" s="254" t="s">
        <v>1</v>
      </c>
      <c r="L599" s="259"/>
      <c r="M599" s="260" t="s">
        <v>1</v>
      </c>
      <c r="N599" s="261" t="s">
        <v>43</v>
      </c>
      <c r="O599" s="77"/>
      <c r="P599" s="214">
        <f>O599*H599</f>
        <v>0</v>
      </c>
      <c r="Q599" s="214">
        <v>0.019720000000000001</v>
      </c>
      <c r="R599" s="214">
        <f>Q599*H599</f>
        <v>0.019720000000000001</v>
      </c>
      <c r="S599" s="214">
        <v>0</v>
      </c>
      <c r="T599" s="215">
        <f>S599*H599</f>
        <v>0</v>
      </c>
      <c r="AR599" s="15" t="s">
        <v>191</v>
      </c>
      <c r="AT599" s="15" t="s">
        <v>362</v>
      </c>
      <c r="AU599" s="15" t="s">
        <v>80</v>
      </c>
      <c r="AY599" s="15" t="s">
        <v>129</v>
      </c>
      <c r="BE599" s="216">
        <f>IF(N599="základní",J599,0)</f>
        <v>0</v>
      </c>
      <c r="BF599" s="216">
        <f>IF(N599="snížená",J599,0)</f>
        <v>0</v>
      </c>
      <c r="BG599" s="216">
        <f>IF(N599="zákl. přenesená",J599,0)</f>
        <v>0</v>
      </c>
      <c r="BH599" s="216">
        <f>IF(N599="sníž. přenesená",J599,0)</f>
        <v>0</v>
      </c>
      <c r="BI599" s="216">
        <f>IF(N599="nulová",J599,0)</f>
        <v>0</v>
      </c>
      <c r="BJ599" s="15" t="s">
        <v>78</v>
      </c>
      <c r="BK599" s="216">
        <f>ROUND(I599*H599,2)</f>
        <v>0</v>
      </c>
      <c r="BL599" s="15" t="s">
        <v>136</v>
      </c>
      <c r="BM599" s="15" t="s">
        <v>640</v>
      </c>
    </row>
    <row r="600" s="1" customFormat="1">
      <c r="B600" s="36"/>
      <c r="C600" s="37"/>
      <c r="D600" s="217" t="s">
        <v>138</v>
      </c>
      <c r="E600" s="37"/>
      <c r="F600" s="218" t="s">
        <v>636</v>
      </c>
      <c r="G600" s="37"/>
      <c r="H600" s="37"/>
      <c r="I600" s="130"/>
      <c r="J600" s="37"/>
      <c r="K600" s="37"/>
      <c r="L600" s="41"/>
      <c r="M600" s="219"/>
      <c r="N600" s="77"/>
      <c r="O600" s="77"/>
      <c r="P600" s="77"/>
      <c r="Q600" s="77"/>
      <c r="R600" s="77"/>
      <c r="S600" s="77"/>
      <c r="T600" s="78"/>
      <c r="AT600" s="15" t="s">
        <v>138</v>
      </c>
      <c r="AU600" s="15" t="s">
        <v>80</v>
      </c>
    </row>
    <row r="601" s="1" customFormat="1" ht="16.5" customHeight="1">
      <c r="B601" s="36"/>
      <c r="C601" s="205" t="s">
        <v>641</v>
      </c>
      <c r="D601" s="205" t="s">
        <v>131</v>
      </c>
      <c r="E601" s="206" t="s">
        <v>642</v>
      </c>
      <c r="F601" s="207" t="s">
        <v>643</v>
      </c>
      <c r="G601" s="208" t="s">
        <v>202</v>
      </c>
      <c r="H601" s="209">
        <v>22.120000000000001</v>
      </c>
      <c r="I601" s="210"/>
      <c r="J601" s="211">
        <f>ROUND(I601*H601,2)</f>
        <v>0</v>
      </c>
      <c r="K601" s="207" t="s">
        <v>135</v>
      </c>
      <c r="L601" s="41"/>
      <c r="M601" s="212" t="s">
        <v>1</v>
      </c>
      <c r="N601" s="213" t="s">
        <v>43</v>
      </c>
      <c r="O601" s="77"/>
      <c r="P601" s="214">
        <f>O601*H601</f>
        <v>0</v>
      </c>
      <c r="Q601" s="214">
        <v>0</v>
      </c>
      <c r="R601" s="214">
        <f>Q601*H601</f>
        <v>0</v>
      </c>
      <c r="S601" s="214">
        <v>0</v>
      </c>
      <c r="T601" s="215">
        <f>S601*H601</f>
        <v>0</v>
      </c>
      <c r="AR601" s="15" t="s">
        <v>136</v>
      </c>
      <c r="AT601" s="15" t="s">
        <v>131</v>
      </c>
      <c r="AU601" s="15" t="s">
        <v>80</v>
      </c>
      <c r="AY601" s="15" t="s">
        <v>129</v>
      </c>
      <c r="BE601" s="216">
        <f>IF(N601="základní",J601,0)</f>
        <v>0</v>
      </c>
      <c r="BF601" s="216">
        <f>IF(N601="snížená",J601,0)</f>
        <v>0</v>
      </c>
      <c r="BG601" s="216">
        <f>IF(N601="zákl. přenesená",J601,0)</f>
        <v>0</v>
      </c>
      <c r="BH601" s="216">
        <f>IF(N601="sníž. přenesená",J601,0)</f>
        <v>0</v>
      </c>
      <c r="BI601" s="216">
        <f>IF(N601="nulová",J601,0)</f>
        <v>0</v>
      </c>
      <c r="BJ601" s="15" t="s">
        <v>78</v>
      </c>
      <c r="BK601" s="216">
        <f>ROUND(I601*H601,2)</f>
        <v>0</v>
      </c>
      <c r="BL601" s="15" t="s">
        <v>136</v>
      </c>
      <c r="BM601" s="15" t="s">
        <v>644</v>
      </c>
    </row>
    <row r="602" s="1" customFormat="1">
      <c r="B602" s="36"/>
      <c r="C602" s="37"/>
      <c r="D602" s="217" t="s">
        <v>138</v>
      </c>
      <c r="E602" s="37"/>
      <c r="F602" s="218" t="s">
        <v>645</v>
      </c>
      <c r="G602" s="37"/>
      <c r="H602" s="37"/>
      <c r="I602" s="130"/>
      <c r="J602" s="37"/>
      <c r="K602" s="37"/>
      <c r="L602" s="41"/>
      <c r="M602" s="219"/>
      <c r="N602" s="77"/>
      <c r="O602" s="77"/>
      <c r="P602" s="77"/>
      <c r="Q602" s="77"/>
      <c r="R602" s="77"/>
      <c r="S602" s="77"/>
      <c r="T602" s="78"/>
      <c r="AT602" s="15" t="s">
        <v>138</v>
      </c>
      <c r="AU602" s="15" t="s">
        <v>80</v>
      </c>
    </row>
    <row r="603" s="12" customFormat="1">
      <c r="B603" s="230"/>
      <c r="C603" s="231"/>
      <c r="D603" s="217" t="s">
        <v>140</v>
      </c>
      <c r="E603" s="232" t="s">
        <v>1</v>
      </c>
      <c r="F603" s="233" t="s">
        <v>646</v>
      </c>
      <c r="G603" s="231"/>
      <c r="H603" s="234">
        <v>22.120000000000001</v>
      </c>
      <c r="I603" s="235"/>
      <c r="J603" s="231"/>
      <c r="K603" s="231"/>
      <c r="L603" s="236"/>
      <c r="M603" s="237"/>
      <c r="N603" s="238"/>
      <c r="O603" s="238"/>
      <c r="P603" s="238"/>
      <c r="Q603" s="238"/>
      <c r="R603" s="238"/>
      <c r="S603" s="238"/>
      <c r="T603" s="239"/>
      <c r="AT603" s="240" t="s">
        <v>140</v>
      </c>
      <c r="AU603" s="240" t="s">
        <v>80</v>
      </c>
      <c r="AV603" s="12" t="s">
        <v>80</v>
      </c>
      <c r="AW603" s="12" t="s">
        <v>33</v>
      </c>
      <c r="AX603" s="12" t="s">
        <v>78</v>
      </c>
      <c r="AY603" s="240" t="s">
        <v>129</v>
      </c>
    </row>
    <row r="604" s="1" customFormat="1" ht="16.5" customHeight="1">
      <c r="B604" s="36"/>
      <c r="C604" s="205" t="s">
        <v>647</v>
      </c>
      <c r="D604" s="205" t="s">
        <v>131</v>
      </c>
      <c r="E604" s="206" t="s">
        <v>648</v>
      </c>
      <c r="F604" s="207" t="s">
        <v>649</v>
      </c>
      <c r="G604" s="208" t="s">
        <v>403</v>
      </c>
      <c r="H604" s="209">
        <v>1</v>
      </c>
      <c r="I604" s="210"/>
      <c r="J604" s="211">
        <f>ROUND(I604*H604,2)</f>
        <v>0</v>
      </c>
      <c r="K604" s="207" t="s">
        <v>164</v>
      </c>
      <c r="L604" s="41"/>
      <c r="M604" s="212" t="s">
        <v>1</v>
      </c>
      <c r="N604" s="213" t="s">
        <v>43</v>
      </c>
      <c r="O604" s="77"/>
      <c r="P604" s="214">
        <f>O604*H604</f>
        <v>0</v>
      </c>
      <c r="Q604" s="214">
        <v>0.46009</v>
      </c>
      <c r="R604" s="214">
        <f>Q604*H604</f>
        <v>0.46009</v>
      </c>
      <c r="S604" s="214">
        <v>0</v>
      </c>
      <c r="T604" s="215">
        <f>S604*H604</f>
        <v>0</v>
      </c>
      <c r="AR604" s="15" t="s">
        <v>136</v>
      </c>
      <c r="AT604" s="15" t="s">
        <v>131</v>
      </c>
      <c r="AU604" s="15" t="s">
        <v>80</v>
      </c>
      <c r="AY604" s="15" t="s">
        <v>129</v>
      </c>
      <c r="BE604" s="216">
        <f>IF(N604="základní",J604,0)</f>
        <v>0</v>
      </c>
      <c r="BF604" s="216">
        <f>IF(N604="snížená",J604,0)</f>
        <v>0</v>
      </c>
      <c r="BG604" s="216">
        <f>IF(N604="zákl. přenesená",J604,0)</f>
        <v>0</v>
      </c>
      <c r="BH604" s="216">
        <f>IF(N604="sníž. přenesená",J604,0)</f>
        <v>0</v>
      </c>
      <c r="BI604" s="216">
        <f>IF(N604="nulová",J604,0)</f>
        <v>0</v>
      </c>
      <c r="BJ604" s="15" t="s">
        <v>78</v>
      </c>
      <c r="BK604" s="216">
        <f>ROUND(I604*H604,2)</f>
        <v>0</v>
      </c>
      <c r="BL604" s="15" t="s">
        <v>136</v>
      </c>
      <c r="BM604" s="15" t="s">
        <v>650</v>
      </c>
    </row>
    <row r="605" s="1" customFormat="1" ht="16.5" customHeight="1">
      <c r="B605" s="36"/>
      <c r="C605" s="205" t="s">
        <v>651</v>
      </c>
      <c r="D605" s="205" t="s">
        <v>131</v>
      </c>
      <c r="E605" s="206" t="s">
        <v>652</v>
      </c>
      <c r="F605" s="207" t="s">
        <v>653</v>
      </c>
      <c r="G605" s="208" t="s">
        <v>403</v>
      </c>
      <c r="H605" s="209">
        <v>2</v>
      </c>
      <c r="I605" s="210"/>
      <c r="J605" s="211">
        <f>ROUND(I605*H605,2)</f>
        <v>0</v>
      </c>
      <c r="K605" s="207" t="s">
        <v>159</v>
      </c>
      <c r="L605" s="41"/>
      <c r="M605" s="212" t="s">
        <v>1</v>
      </c>
      <c r="N605" s="213" t="s">
        <v>43</v>
      </c>
      <c r="O605" s="77"/>
      <c r="P605" s="214">
        <f>O605*H605</f>
        <v>0</v>
      </c>
      <c r="Q605" s="214">
        <v>0.47155000000000002</v>
      </c>
      <c r="R605" s="214">
        <f>Q605*H605</f>
        <v>0.94310000000000005</v>
      </c>
      <c r="S605" s="214">
        <v>0</v>
      </c>
      <c r="T605" s="215">
        <f>S605*H605</f>
        <v>0</v>
      </c>
      <c r="AR605" s="15" t="s">
        <v>136</v>
      </c>
      <c r="AT605" s="15" t="s">
        <v>131</v>
      </c>
      <c r="AU605" s="15" t="s">
        <v>80</v>
      </c>
      <c r="AY605" s="15" t="s">
        <v>129</v>
      </c>
      <c r="BE605" s="216">
        <f>IF(N605="základní",J605,0)</f>
        <v>0</v>
      </c>
      <c r="BF605" s="216">
        <f>IF(N605="snížená",J605,0)</f>
        <v>0</v>
      </c>
      <c r="BG605" s="216">
        <f>IF(N605="zákl. přenesená",J605,0)</f>
        <v>0</v>
      </c>
      <c r="BH605" s="216">
        <f>IF(N605="sníž. přenesená",J605,0)</f>
        <v>0</v>
      </c>
      <c r="BI605" s="216">
        <f>IF(N605="nulová",J605,0)</f>
        <v>0</v>
      </c>
      <c r="BJ605" s="15" t="s">
        <v>78</v>
      </c>
      <c r="BK605" s="216">
        <f>ROUND(I605*H605,2)</f>
        <v>0</v>
      </c>
      <c r="BL605" s="15" t="s">
        <v>136</v>
      </c>
      <c r="BM605" s="15" t="s">
        <v>654</v>
      </c>
    </row>
    <row r="606" s="1" customFormat="1" ht="16.5" customHeight="1">
      <c r="B606" s="36"/>
      <c r="C606" s="205" t="s">
        <v>655</v>
      </c>
      <c r="D606" s="205" t="s">
        <v>131</v>
      </c>
      <c r="E606" s="206" t="s">
        <v>656</v>
      </c>
      <c r="F606" s="207" t="s">
        <v>657</v>
      </c>
      <c r="G606" s="208" t="s">
        <v>403</v>
      </c>
      <c r="H606" s="209">
        <v>6</v>
      </c>
      <c r="I606" s="210"/>
      <c r="J606" s="211">
        <f>ROUND(I606*H606,2)</f>
        <v>0</v>
      </c>
      <c r="K606" s="207" t="s">
        <v>159</v>
      </c>
      <c r="L606" s="41"/>
      <c r="M606" s="212" t="s">
        <v>1</v>
      </c>
      <c r="N606" s="213" t="s">
        <v>43</v>
      </c>
      <c r="O606" s="77"/>
      <c r="P606" s="214">
        <f>O606*H606</f>
        <v>0</v>
      </c>
      <c r="Q606" s="214">
        <v>0.035729999999999998</v>
      </c>
      <c r="R606" s="214">
        <f>Q606*H606</f>
        <v>0.21437999999999999</v>
      </c>
      <c r="S606" s="214">
        <v>0</v>
      </c>
      <c r="T606" s="215">
        <f>S606*H606</f>
        <v>0</v>
      </c>
      <c r="AR606" s="15" t="s">
        <v>136</v>
      </c>
      <c r="AT606" s="15" t="s">
        <v>131</v>
      </c>
      <c r="AU606" s="15" t="s">
        <v>80</v>
      </c>
      <c r="AY606" s="15" t="s">
        <v>129</v>
      </c>
      <c r="BE606" s="216">
        <f>IF(N606="základní",J606,0)</f>
        <v>0</v>
      </c>
      <c r="BF606" s="216">
        <f>IF(N606="snížená",J606,0)</f>
        <v>0</v>
      </c>
      <c r="BG606" s="216">
        <f>IF(N606="zákl. přenesená",J606,0)</f>
        <v>0</v>
      </c>
      <c r="BH606" s="216">
        <f>IF(N606="sníž. přenesená",J606,0)</f>
        <v>0</v>
      </c>
      <c r="BI606" s="216">
        <f>IF(N606="nulová",J606,0)</f>
        <v>0</v>
      </c>
      <c r="BJ606" s="15" t="s">
        <v>78</v>
      </c>
      <c r="BK606" s="216">
        <f>ROUND(I606*H606,2)</f>
        <v>0</v>
      </c>
      <c r="BL606" s="15" t="s">
        <v>136</v>
      </c>
      <c r="BM606" s="15" t="s">
        <v>658</v>
      </c>
    </row>
    <row r="607" s="1" customFormat="1">
      <c r="B607" s="36"/>
      <c r="C607" s="37"/>
      <c r="D607" s="217" t="s">
        <v>138</v>
      </c>
      <c r="E607" s="37"/>
      <c r="F607" s="218" t="s">
        <v>659</v>
      </c>
      <c r="G607" s="37"/>
      <c r="H607" s="37"/>
      <c r="I607" s="130"/>
      <c r="J607" s="37"/>
      <c r="K607" s="37"/>
      <c r="L607" s="41"/>
      <c r="M607" s="219"/>
      <c r="N607" s="77"/>
      <c r="O607" s="77"/>
      <c r="P607" s="77"/>
      <c r="Q607" s="77"/>
      <c r="R607" s="77"/>
      <c r="S607" s="77"/>
      <c r="T607" s="78"/>
      <c r="AT607" s="15" t="s">
        <v>138</v>
      </c>
      <c r="AU607" s="15" t="s">
        <v>80</v>
      </c>
    </row>
    <row r="608" s="12" customFormat="1">
      <c r="B608" s="230"/>
      <c r="C608" s="231"/>
      <c r="D608" s="217" t="s">
        <v>140</v>
      </c>
      <c r="E608" s="232" t="s">
        <v>1</v>
      </c>
      <c r="F608" s="233" t="s">
        <v>182</v>
      </c>
      <c r="G608" s="231"/>
      <c r="H608" s="234">
        <v>6</v>
      </c>
      <c r="I608" s="235"/>
      <c r="J608" s="231"/>
      <c r="K608" s="231"/>
      <c r="L608" s="236"/>
      <c r="M608" s="237"/>
      <c r="N608" s="238"/>
      <c r="O608" s="238"/>
      <c r="P608" s="238"/>
      <c r="Q608" s="238"/>
      <c r="R608" s="238"/>
      <c r="S608" s="238"/>
      <c r="T608" s="239"/>
      <c r="AT608" s="240" t="s">
        <v>140</v>
      </c>
      <c r="AU608" s="240" t="s">
        <v>80</v>
      </c>
      <c r="AV608" s="12" t="s">
        <v>80</v>
      </c>
      <c r="AW608" s="12" t="s">
        <v>33</v>
      </c>
      <c r="AX608" s="12" t="s">
        <v>78</v>
      </c>
      <c r="AY608" s="240" t="s">
        <v>129</v>
      </c>
    </row>
    <row r="609" s="1" customFormat="1" ht="22.5" customHeight="1">
      <c r="B609" s="36"/>
      <c r="C609" s="252" t="s">
        <v>660</v>
      </c>
      <c r="D609" s="252" t="s">
        <v>362</v>
      </c>
      <c r="E609" s="253" t="s">
        <v>661</v>
      </c>
      <c r="F609" s="254" t="s">
        <v>662</v>
      </c>
      <c r="G609" s="255" t="s">
        <v>403</v>
      </c>
      <c r="H609" s="256">
        <v>12</v>
      </c>
      <c r="I609" s="257"/>
      <c r="J609" s="258">
        <f>ROUND(I609*H609,2)</f>
        <v>0</v>
      </c>
      <c r="K609" s="254" t="s">
        <v>159</v>
      </c>
      <c r="L609" s="259"/>
      <c r="M609" s="260" t="s">
        <v>1</v>
      </c>
      <c r="N609" s="261" t="s">
        <v>43</v>
      </c>
      <c r="O609" s="77"/>
      <c r="P609" s="214">
        <f>O609*H609</f>
        <v>0</v>
      </c>
      <c r="Q609" s="214">
        <v>0.002</v>
      </c>
      <c r="R609" s="214">
        <f>Q609*H609</f>
        <v>0.024</v>
      </c>
      <c r="S609" s="214">
        <v>0</v>
      </c>
      <c r="T609" s="215">
        <f>S609*H609</f>
        <v>0</v>
      </c>
      <c r="AR609" s="15" t="s">
        <v>191</v>
      </c>
      <c r="AT609" s="15" t="s">
        <v>362</v>
      </c>
      <c r="AU609" s="15" t="s">
        <v>80</v>
      </c>
      <c r="AY609" s="15" t="s">
        <v>129</v>
      </c>
      <c r="BE609" s="216">
        <f>IF(N609="základní",J609,0)</f>
        <v>0</v>
      </c>
      <c r="BF609" s="216">
        <f>IF(N609="snížená",J609,0)</f>
        <v>0</v>
      </c>
      <c r="BG609" s="216">
        <f>IF(N609="zákl. přenesená",J609,0)</f>
        <v>0</v>
      </c>
      <c r="BH609" s="216">
        <f>IF(N609="sníž. přenesená",J609,0)</f>
        <v>0</v>
      </c>
      <c r="BI609" s="216">
        <f>IF(N609="nulová",J609,0)</f>
        <v>0</v>
      </c>
      <c r="BJ609" s="15" t="s">
        <v>78</v>
      </c>
      <c r="BK609" s="216">
        <f>ROUND(I609*H609,2)</f>
        <v>0</v>
      </c>
      <c r="BL609" s="15" t="s">
        <v>136</v>
      </c>
      <c r="BM609" s="15" t="s">
        <v>663</v>
      </c>
    </row>
    <row r="610" s="1" customFormat="1">
      <c r="B610" s="36"/>
      <c r="C610" s="37"/>
      <c r="D610" s="217" t="s">
        <v>138</v>
      </c>
      <c r="E610" s="37"/>
      <c r="F610" s="218" t="s">
        <v>533</v>
      </c>
      <c r="G610" s="37"/>
      <c r="H610" s="37"/>
      <c r="I610" s="130"/>
      <c r="J610" s="37"/>
      <c r="K610" s="37"/>
      <c r="L610" s="41"/>
      <c r="M610" s="219"/>
      <c r="N610" s="77"/>
      <c r="O610" s="77"/>
      <c r="P610" s="77"/>
      <c r="Q610" s="77"/>
      <c r="R610" s="77"/>
      <c r="S610" s="77"/>
      <c r="T610" s="78"/>
      <c r="AT610" s="15" t="s">
        <v>138</v>
      </c>
      <c r="AU610" s="15" t="s">
        <v>80</v>
      </c>
    </row>
    <row r="611" s="12" customFormat="1">
      <c r="B611" s="230"/>
      <c r="C611" s="231"/>
      <c r="D611" s="217" t="s">
        <v>140</v>
      </c>
      <c r="E611" s="232" t="s">
        <v>1</v>
      </c>
      <c r="F611" s="233" t="s">
        <v>231</v>
      </c>
      <c r="G611" s="231"/>
      <c r="H611" s="234">
        <v>12</v>
      </c>
      <c r="I611" s="235"/>
      <c r="J611" s="231"/>
      <c r="K611" s="231"/>
      <c r="L611" s="236"/>
      <c r="M611" s="237"/>
      <c r="N611" s="238"/>
      <c r="O611" s="238"/>
      <c r="P611" s="238"/>
      <c r="Q611" s="238"/>
      <c r="R611" s="238"/>
      <c r="S611" s="238"/>
      <c r="T611" s="239"/>
      <c r="AT611" s="240" t="s">
        <v>140</v>
      </c>
      <c r="AU611" s="240" t="s">
        <v>80</v>
      </c>
      <c r="AV611" s="12" t="s">
        <v>80</v>
      </c>
      <c r="AW611" s="12" t="s">
        <v>33</v>
      </c>
      <c r="AX611" s="12" t="s">
        <v>78</v>
      </c>
      <c r="AY611" s="240" t="s">
        <v>129</v>
      </c>
    </row>
    <row r="612" s="1" customFormat="1" ht="16.5" customHeight="1">
      <c r="B612" s="36"/>
      <c r="C612" s="252" t="s">
        <v>664</v>
      </c>
      <c r="D612" s="252" t="s">
        <v>362</v>
      </c>
      <c r="E612" s="253" t="s">
        <v>665</v>
      </c>
      <c r="F612" s="254" t="s">
        <v>666</v>
      </c>
      <c r="G612" s="255" t="s">
        <v>403</v>
      </c>
      <c r="H612" s="256">
        <v>2</v>
      </c>
      <c r="I612" s="257"/>
      <c r="J612" s="258">
        <f>ROUND(I612*H612,2)</f>
        <v>0</v>
      </c>
      <c r="K612" s="254" t="s">
        <v>164</v>
      </c>
      <c r="L612" s="259"/>
      <c r="M612" s="260" t="s">
        <v>1</v>
      </c>
      <c r="N612" s="261" t="s">
        <v>43</v>
      </c>
      <c r="O612" s="77"/>
      <c r="P612" s="214">
        <f>O612*H612</f>
        <v>0</v>
      </c>
      <c r="Q612" s="214">
        <v>0.25</v>
      </c>
      <c r="R612" s="214">
        <f>Q612*H612</f>
        <v>0.5</v>
      </c>
      <c r="S612" s="214">
        <v>0</v>
      </c>
      <c r="T612" s="215">
        <f>S612*H612</f>
        <v>0</v>
      </c>
      <c r="AR612" s="15" t="s">
        <v>191</v>
      </c>
      <c r="AT612" s="15" t="s">
        <v>362</v>
      </c>
      <c r="AU612" s="15" t="s">
        <v>80</v>
      </c>
      <c r="AY612" s="15" t="s">
        <v>129</v>
      </c>
      <c r="BE612" s="216">
        <f>IF(N612="základní",J612,0)</f>
        <v>0</v>
      </c>
      <c r="BF612" s="216">
        <f>IF(N612="snížená",J612,0)</f>
        <v>0</v>
      </c>
      <c r="BG612" s="216">
        <f>IF(N612="zákl. přenesená",J612,0)</f>
        <v>0</v>
      </c>
      <c r="BH612" s="216">
        <f>IF(N612="sníž. přenesená",J612,0)</f>
        <v>0</v>
      </c>
      <c r="BI612" s="216">
        <f>IF(N612="nulová",J612,0)</f>
        <v>0</v>
      </c>
      <c r="BJ612" s="15" t="s">
        <v>78</v>
      </c>
      <c r="BK612" s="216">
        <f>ROUND(I612*H612,2)</f>
        <v>0</v>
      </c>
      <c r="BL612" s="15" t="s">
        <v>136</v>
      </c>
      <c r="BM612" s="15" t="s">
        <v>667</v>
      </c>
    </row>
    <row r="613" s="1" customFormat="1">
      <c r="B613" s="36"/>
      <c r="C613" s="37"/>
      <c r="D613" s="217" t="s">
        <v>138</v>
      </c>
      <c r="E613" s="37"/>
      <c r="F613" s="218" t="s">
        <v>659</v>
      </c>
      <c r="G613" s="37"/>
      <c r="H613" s="37"/>
      <c r="I613" s="130"/>
      <c r="J613" s="37"/>
      <c r="K613" s="37"/>
      <c r="L613" s="41"/>
      <c r="M613" s="219"/>
      <c r="N613" s="77"/>
      <c r="O613" s="77"/>
      <c r="P613" s="77"/>
      <c r="Q613" s="77"/>
      <c r="R613" s="77"/>
      <c r="S613" s="77"/>
      <c r="T613" s="78"/>
      <c r="AT613" s="15" t="s">
        <v>138</v>
      </c>
      <c r="AU613" s="15" t="s">
        <v>80</v>
      </c>
    </row>
    <row r="614" s="12" customFormat="1">
      <c r="B614" s="230"/>
      <c r="C614" s="231"/>
      <c r="D614" s="217" t="s">
        <v>140</v>
      </c>
      <c r="E614" s="232" t="s">
        <v>1</v>
      </c>
      <c r="F614" s="233" t="s">
        <v>80</v>
      </c>
      <c r="G614" s="231"/>
      <c r="H614" s="234">
        <v>2</v>
      </c>
      <c r="I614" s="235"/>
      <c r="J614" s="231"/>
      <c r="K614" s="231"/>
      <c r="L614" s="236"/>
      <c r="M614" s="237"/>
      <c r="N614" s="238"/>
      <c r="O614" s="238"/>
      <c r="P614" s="238"/>
      <c r="Q614" s="238"/>
      <c r="R614" s="238"/>
      <c r="S614" s="238"/>
      <c r="T614" s="239"/>
      <c r="AT614" s="240" t="s">
        <v>140</v>
      </c>
      <c r="AU614" s="240" t="s">
        <v>80</v>
      </c>
      <c r="AV614" s="12" t="s">
        <v>80</v>
      </c>
      <c r="AW614" s="12" t="s">
        <v>33</v>
      </c>
      <c r="AX614" s="12" t="s">
        <v>78</v>
      </c>
      <c r="AY614" s="240" t="s">
        <v>129</v>
      </c>
    </row>
    <row r="615" s="1" customFormat="1" ht="16.5" customHeight="1">
      <c r="B615" s="36"/>
      <c r="C615" s="252" t="s">
        <v>668</v>
      </c>
      <c r="D615" s="252" t="s">
        <v>362</v>
      </c>
      <c r="E615" s="253" t="s">
        <v>669</v>
      </c>
      <c r="F615" s="254" t="s">
        <v>670</v>
      </c>
      <c r="G615" s="255" t="s">
        <v>403</v>
      </c>
      <c r="H615" s="256">
        <v>1</v>
      </c>
      <c r="I615" s="257"/>
      <c r="J615" s="258">
        <f>ROUND(I615*H615,2)</f>
        <v>0</v>
      </c>
      <c r="K615" s="254" t="s">
        <v>164</v>
      </c>
      <c r="L615" s="259"/>
      <c r="M615" s="260" t="s">
        <v>1</v>
      </c>
      <c r="N615" s="261" t="s">
        <v>43</v>
      </c>
      <c r="O615" s="77"/>
      <c r="P615" s="214">
        <f>O615*H615</f>
        <v>0</v>
      </c>
      <c r="Q615" s="214">
        <v>0.5</v>
      </c>
      <c r="R615" s="214">
        <f>Q615*H615</f>
        <v>0.5</v>
      </c>
      <c r="S615" s="214">
        <v>0</v>
      </c>
      <c r="T615" s="215">
        <f>S615*H615</f>
        <v>0</v>
      </c>
      <c r="AR615" s="15" t="s">
        <v>191</v>
      </c>
      <c r="AT615" s="15" t="s">
        <v>362</v>
      </c>
      <c r="AU615" s="15" t="s">
        <v>80</v>
      </c>
      <c r="AY615" s="15" t="s">
        <v>129</v>
      </c>
      <c r="BE615" s="216">
        <f>IF(N615="základní",J615,0)</f>
        <v>0</v>
      </c>
      <c r="BF615" s="216">
        <f>IF(N615="snížená",J615,0)</f>
        <v>0</v>
      </c>
      <c r="BG615" s="216">
        <f>IF(N615="zákl. přenesená",J615,0)</f>
        <v>0</v>
      </c>
      <c r="BH615" s="216">
        <f>IF(N615="sníž. přenesená",J615,0)</f>
        <v>0</v>
      </c>
      <c r="BI615" s="216">
        <f>IF(N615="nulová",J615,0)</f>
        <v>0</v>
      </c>
      <c r="BJ615" s="15" t="s">
        <v>78</v>
      </c>
      <c r="BK615" s="216">
        <f>ROUND(I615*H615,2)</f>
        <v>0</v>
      </c>
      <c r="BL615" s="15" t="s">
        <v>136</v>
      </c>
      <c r="BM615" s="15" t="s">
        <v>671</v>
      </c>
    </row>
    <row r="616" s="1" customFormat="1">
      <c r="B616" s="36"/>
      <c r="C616" s="37"/>
      <c r="D616" s="217" t="s">
        <v>138</v>
      </c>
      <c r="E616" s="37"/>
      <c r="F616" s="218" t="s">
        <v>659</v>
      </c>
      <c r="G616" s="37"/>
      <c r="H616" s="37"/>
      <c r="I616" s="130"/>
      <c r="J616" s="37"/>
      <c r="K616" s="37"/>
      <c r="L616" s="41"/>
      <c r="M616" s="219"/>
      <c r="N616" s="77"/>
      <c r="O616" s="77"/>
      <c r="P616" s="77"/>
      <c r="Q616" s="77"/>
      <c r="R616" s="77"/>
      <c r="S616" s="77"/>
      <c r="T616" s="78"/>
      <c r="AT616" s="15" t="s">
        <v>138</v>
      </c>
      <c r="AU616" s="15" t="s">
        <v>80</v>
      </c>
    </row>
    <row r="617" s="12" customFormat="1">
      <c r="B617" s="230"/>
      <c r="C617" s="231"/>
      <c r="D617" s="217" t="s">
        <v>140</v>
      </c>
      <c r="E617" s="232" t="s">
        <v>1</v>
      </c>
      <c r="F617" s="233" t="s">
        <v>78</v>
      </c>
      <c r="G617" s="231"/>
      <c r="H617" s="234">
        <v>1</v>
      </c>
      <c r="I617" s="235"/>
      <c r="J617" s="231"/>
      <c r="K617" s="231"/>
      <c r="L617" s="236"/>
      <c r="M617" s="237"/>
      <c r="N617" s="238"/>
      <c r="O617" s="238"/>
      <c r="P617" s="238"/>
      <c r="Q617" s="238"/>
      <c r="R617" s="238"/>
      <c r="S617" s="238"/>
      <c r="T617" s="239"/>
      <c r="AT617" s="240" t="s">
        <v>140</v>
      </c>
      <c r="AU617" s="240" t="s">
        <v>80</v>
      </c>
      <c r="AV617" s="12" t="s">
        <v>80</v>
      </c>
      <c r="AW617" s="12" t="s">
        <v>33</v>
      </c>
      <c r="AX617" s="12" t="s">
        <v>78</v>
      </c>
      <c r="AY617" s="240" t="s">
        <v>129</v>
      </c>
    </row>
    <row r="618" s="1" customFormat="1" ht="16.5" customHeight="1">
      <c r="B618" s="36"/>
      <c r="C618" s="252" t="s">
        <v>672</v>
      </c>
      <c r="D618" s="252" t="s">
        <v>362</v>
      </c>
      <c r="E618" s="253" t="s">
        <v>673</v>
      </c>
      <c r="F618" s="254" t="s">
        <v>674</v>
      </c>
      <c r="G618" s="255" t="s">
        <v>403</v>
      </c>
      <c r="H618" s="256">
        <v>1</v>
      </c>
      <c r="I618" s="257"/>
      <c r="J618" s="258">
        <f>ROUND(I618*H618,2)</f>
        <v>0</v>
      </c>
      <c r="K618" s="254" t="s">
        <v>164</v>
      </c>
      <c r="L618" s="259"/>
      <c r="M618" s="260" t="s">
        <v>1</v>
      </c>
      <c r="N618" s="261" t="s">
        <v>43</v>
      </c>
      <c r="O618" s="77"/>
      <c r="P618" s="214">
        <f>O618*H618</f>
        <v>0</v>
      </c>
      <c r="Q618" s="214">
        <v>1</v>
      </c>
      <c r="R618" s="214">
        <f>Q618*H618</f>
        <v>1</v>
      </c>
      <c r="S618" s="214">
        <v>0</v>
      </c>
      <c r="T618" s="215">
        <f>S618*H618</f>
        <v>0</v>
      </c>
      <c r="AR618" s="15" t="s">
        <v>191</v>
      </c>
      <c r="AT618" s="15" t="s">
        <v>362</v>
      </c>
      <c r="AU618" s="15" t="s">
        <v>80</v>
      </c>
      <c r="AY618" s="15" t="s">
        <v>129</v>
      </c>
      <c r="BE618" s="216">
        <f>IF(N618="základní",J618,0)</f>
        <v>0</v>
      </c>
      <c r="BF618" s="216">
        <f>IF(N618="snížená",J618,0)</f>
        <v>0</v>
      </c>
      <c r="BG618" s="216">
        <f>IF(N618="zákl. přenesená",J618,0)</f>
        <v>0</v>
      </c>
      <c r="BH618" s="216">
        <f>IF(N618="sníž. přenesená",J618,0)</f>
        <v>0</v>
      </c>
      <c r="BI618" s="216">
        <f>IF(N618="nulová",J618,0)</f>
        <v>0</v>
      </c>
      <c r="BJ618" s="15" t="s">
        <v>78</v>
      </c>
      <c r="BK618" s="216">
        <f>ROUND(I618*H618,2)</f>
        <v>0</v>
      </c>
      <c r="BL618" s="15" t="s">
        <v>136</v>
      </c>
      <c r="BM618" s="15" t="s">
        <v>675</v>
      </c>
    </row>
    <row r="619" s="1" customFormat="1">
      <c r="B619" s="36"/>
      <c r="C619" s="37"/>
      <c r="D619" s="217" t="s">
        <v>138</v>
      </c>
      <c r="E619" s="37"/>
      <c r="F619" s="218" t="s">
        <v>676</v>
      </c>
      <c r="G619" s="37"/>
      <c r="H619" s="37"/>
      <c r="I619" s="130"/>
      <c r="J619" s="37"/>
      <c r="K619" s="37"/>
      <c r="L619" s="41"/>
      <c r="M619" s="219"/>
      <c r="N619" s="77"/>
      <c r="O619" s="77"/>
      <c r="P619" s="77"/>
      <c r="Q619" s="77"/>
      <c r="R619" s="77"/>
      <c r="S619" s="77"/>
      <c r="T619" s="78"/>
      <c r="AT619" s="15" t="s">
        <v>138</v>
      </c>
      <c r="AU619" s="15" t="s">
        <v>80</v>
      </c>
    </row>
    <row r="620" s="12" customFormat="1">
      <c r="B620" s="230"/>
      <c r="C620" s="231"/>
      <c r="D620" s="217" t="s">
        <v>140</v>
      </c>
      <c r="E620" s="232" t="s">
        <v>1</v>
      </c>
      <c r="F620" s="233" t="s">
        <v>78</v>
      </c>
      <c r="G620" s="231"/>
      <c r="H620" s="234">
        <v>1</v>
      </c>
      <c r="I620" s="235"/>
      <c r="J620" s="231"/>
      <c r="K620" s="231"/>
      <c r="L620" s="236"/>
      <c r="M620" s="237"/>
      <c r="N620" s="238"/>
      <c r="O620" s="238"/>
      <c r="P620" s="238"/>
      <c r="Q620" s="238"/>
      <c r="R620" s="238"/>
      <c r="S620" s="238"/>
      <c r="T620" s="239"/>
      <c r="AT620" s="240" t="s">
        <v>140</v>
      </c>
      <c r="AU620" s="240" t="s">
        <v>80</v>
      </c>
      <c r="AV620" s="12" t="s">
        <v>80</v>
      </c>
      <c r="AW620" s="12" t="s">
        <v>33</v>
      </c>
      <c r="AX620" s="12" t="s">
        <v>78</v>
      </c>
      <c r="AY620" s="240" t="s">
        <v>129</v>
      </c>
    </row>
    <row r="621" s="1" customFormat="1" ht="16.5" customHeight="1">
      <c r="B621" s="36"/>
      <c r="C621" s="252" t="s">
        <v>677</v>
      </c>
      <c r="D621" s="252" t="s">
        <v>362</v>
      </c>
      <c r="E621" s="253" t="s">
        <v>678</v>
      </c>
      <c r="F621" s="254" t="s">
        <v>679</v>
      </c>
      <c r="G621" s="255" t="s">
        <v>403</v>
      </c>
      <c r="H621" s="256">
        <v>3</v>
      </c>
      <c r="I621" s="257"/>
      <c r="J621" s="258">
        <f>ROUND(I621*H621,2)</f>
        <v>0</v>
      </c>
      <c r="K621" s="254" t="s">
        <v>164</v>
      </c>
      <c r="L621" s="259"/>
      <c r="M621" s="260" t="s">
        <v>1</v>
      </c>
      <c r="N621" s="261" t="s">
        <v>43</v>
      </c>
      <c r="O621" s="77"/>
      <c r="P621" s="214">
        <f>O621*H621</f>
        <v>0</v>
      </c>
      <c r="Q621" s="214">
        <v>0.58499999999999996</v>
      </c>
      <c r="R621" s="214">
        <f>Q621*H621</f>
        <v>1.7549999999999999</v>
      </c>
      <c r="S621" s="214">
        <v>0</v>
      </c>
      <c r="T621" s="215">
        <f>S621*H621</f>
        <v>0</v>
      </c>
      <c r="AR621" s="15" t="s">
        <v>191</v>
      </c>
      <c r="AT621" s="15" t="s">
        <v>362</v>
      </c>
      <c r="AU621" s="15" t="s">
        <v>80</v>
      </c>
      <c r="AY621" s="15" t="s">
        <v>129</v>
      </c>
      <c r="BE621" s="216">
        <f>IF(N621="základní",J621,0)</f>
        <v>0</v>
      </c>
      <c r="BF621" s="216">
        <f>IF(N621="snížená",J621,0)</f>
        <v>0</v>
      </c>
      <c r="BG621" s="216">
        <f>IF(N621="zákl. přenesená",J621,0)</f>
        <v>0</v>
      </c>
      <c r="BH621" s="216">
        <f>IF(N621="sníž. přenesená",J621,0)</f>
        <v>0</v>
      </c>
      <c r="BI621" s="216">
        <f>IF(N621="nulová",J621,0)</f>
        <v>0</v>
      </c>
      <c r="BJ621" s="15" t="s">
        <v>78</v>
      </c>
      <c r="BK621" s="216">
        <f>ROUND(I621*H621,2)</f>
        <v>0</v>
      </c>
      <c r="BL621" s="15" t="s">
        <v>136</v>
      </c>
      <c r="BM621" s="15" t="s">
        <v>680</v>
      </c>
    </row>
    <row r="622" s="1" customFormat="1">
      <c r="B622" s="36"/>
      <c r="C622" s="37"/>
      <c r="D622" s="217" t="s">
        <v>138</v>
      </c>
      <c r="E622" s="37"/>
      <c r="F622" s="218" t="s">
        <v>659</v>
      </c>
      <c r="G622" s="37"/>
      <c r="H622" s="37"/>
      <c r="I622" s="130"/>
      <c r="J622" s="37"/>
      <c r="K622" s="37"/>
      <c r="L622" s="41"/>
      <c r="M622" s="219"/>
      <c r="N622" s="77"/>
      <c r="O622" s="77"/>
      <c r="P622" s="77"/>
      <c r="Q622" s="77"/>
      <c r="R622" s="77"/>
      <c r="S622" s="77"/>
      <c r="T622" s="78"/>
      <c r="AT622" s="15" t="s">
        <v>138</v>
      </c>
      <c r="AU622" s="15" t="s">
        <v>80</v>
      </c>
    </row>
    <row r="623" s="12" customFormat="1">
      <c r="B623" s="230"/>
      <c r="C623" s="231"/>
      <c r="D623" s="217" t="s">
        <v>140</v>
      </c>
      <c r="E623" s="232" t="s">
        <v>1</v>
      </c>
      <c r="F623" s="233" t="s">
        <v>161</v>
      </c>
      <c r="G623" s="231"/>
      <c r="H623" s="234">
        <v>3</v>
      </c>
      <c r="I623" s="235"/>
      <c r="J623" s="231"/>
      <c r="K623" s="231"/>
      <c r="L623" s="236"/>
      <c r="M623" s="237"/>
      <c r="N623" s="238"/>
      <c r="O623" s="238"/>
      <c r="P623" s="238"/>
      <c r="Q623" s="238"/>
      <c r="R623" s="238"/>
      <c r="S623" s="238"/>
      <c r="T623" s="239"/>
      <c r="AT623" s="240" t="s">
        <v>140</v>
      </c>
      <c r="AU623" s="240" t="s">
        <v>80</v>
      </c>
      <c r="AV623" s="12" t="s">
        <v>80</v>
      </c>
      <c r="AW623" s="12" t="s">
        <v>33</v>
      </c>
      <c r="AX623" s="12" t="s">
        <v>78</v>
      </c>
      <c r="AY623" s="240" t="s">
        <v>129</v>
      </c>
    </row>
    <row r="624" s="1" customFormat="1" ht="16.5" customHeight="1">
      <c r="B624" s="36"/>
      <c r="C624" s="252" t="s">
        <v>681</v>
      </c>
      <c r="D624" s="252" t="s">
        <v>362</v>
      </c>
      <c r="E624" s="253" t="s">
        <v>682</v>
      </c>
      <c r="F624" s="254" t="s">
        <v>683</v>
      </c>
      <c r="G624" s="255" t="s">
        <v>403</v>
      </c>
      <c r="H624" s="256">
        <v>1</v>
      </c>
      <c r="I624" s="257"/>
      <c r="J624" s="258">
        <f>ROUND(I624*H624,2)</f>
        <v>0</v>
      </c>
      <c r="K624" s="254" t="s">
        <v>1</v>
      </c>
      <c r="L624" s="259"/>
      <c r="M624" s="260" t="s">
        <v>1</v>
      </c>
      <c r="N624" s="261" t="s">
        <v>43</v>
      </c>
      <c r="O624" s="77"/>
      <c r="P624" s="214">
        <f>O624*H624</f>
        <v>0</v>
      </c>
      <c r="Q624" s="214">
        <v>1.6000000000000001</v>
      </c>
      <c r="R624" s="214">
        <f>Q624*H624</f>
        <v>1.6000000000000001</v>
      </c>
      <c r="S624" s="214">
        <v>0</v>
      </c>
      <c r="T624" s="215">
        <f>S624*H624</f>
        <v>0</v>
      </c>
      <c r="AR624" s="15" t="s">
        <v>191</v>
      </c>
      <c r="AT624" s="15" t="s">
        <v>362</v>
      </c>
      <c r="AU624" s="15" t="s">
        <v>80</v>
      </c>
      <c r="AY624" s="15" t="s">
        <v>129</v>
      </c>
      <c r="BE624" s="216">
        <f>IF(N624="základní",J624,0)</f>
        <v>0</v>
      </c>
      <c r="BF624" s="216">
        <f>IF(N624="snížená",J624,0)</f>
        <v>0</v>
      </c>
      <c r="BG624" s="216">
        <f>IF(N624="zákl. přenesená",J624,0)</f>
        <v>0</v>
      </c>
      <c r="BH624" s="216">
        <f>IF(N624="sníž. přenesená",J624,0)</f>
        <v>0</v>
      </c>
      <c r="BI624" s="216">
        <f>IF(N624="nulová",J624,0)</f>
        <v>0</v>
      </c>
      <c r="BJ624" s="15" t="s">
        <v>78</v>
      </c>
      <c r="BK624" s="216">
        <f>ROUND(I624*H624,2)</f>
        <v>0</v>
      </c>
      <c r="BL624" s="15" t="s">
        <v>136</v>
      </c>
      <c r="BM624" s="15" t="s">
        <v>684</v>
      </c>
    </row>
    <row r="625" s="1" customFormat="1">
      <c r="B625" s="36"/>
      <c r="C625" s="37"/>
      <c r="D625" s="217" t="s">
        <v>138</v>
      </c>
      <c r="E625" s="37"/>
      <c r="F625" s="218" t="s">
        <v>659</v>
      </c>
      <c r="G625" s="37"/>
      <c r="H625" s="37"/>
      <c r="I625" s="130"/>
      <c r="J625" s="37"/>
      <c r="K625" s="37"/>
      <c r="L625" s="41"/>
      <c r="M625" s="219"/>
      <c r="N625" s="77"/>
      <c r="O625" s="77"/>
      <c r="P625" s="77"/>
      <c r="Q625" s="77"/>
      <c r="R625" s="77"/>
      <c r="S625" s="77"/>
      <c r="T625" s="78"/>
      <c r="AT625" s="15" t="s">
        <v>138</v>
      </c>
      <c r="AU625" s="15" t="s">
        <v>80</v>
      </c>
    </row>
    <row r="626" s="12" customFormat="1">
      <c r="B626" s="230"/>
      <c r="C626" s="231"/>
      <c r="D626" s="217" t="s">
        <v>140</v>
      </c>
      <c r="E626" s="232" t="s">
        <v>1</v>
      </c>
      <c r="F626" s="233" t="s">
        <v>78</v>
      </c>
      <c r="G626" s="231"/>
      <c r="H626" s="234">
        <v>1</v>
      </c>
      <c r="I626" s="235"/>
      <c r="J626" s="231"/>
      <c r="K626" s="231"/>
      <c r="L626" s="236"/>
      <c r="M626" s="237"/>
      <c r="N626" s="238"/>
      <c r="O626" s="238"/>
      <c r="P626" s="238"/>
      <c r="Q626" s="238"/>
      <c r="R626" s="238"/>
      <c r="S626" s="238"/>
      <c r="T626" s="239"/>
      <c r="AT626" s="240" t="s">
        <v>140</v>
      </c>
      <c r="AU626" s="240" t="s">
        <v>80</v>
      </c>
      <c r="AV626" s="12" t="s">
        <v>80</v>
      </c>
      <c r="AW626" s="12" t="s">
        <v>33</v>
      </c>
      <c r="AX626" s="12" t="s">
        <v>78</v>
      </c>
      <c r="AY626" s="240" t="s">
        <v>129</v>
      </c>
    </row>
    <row r="627" s="1" customFormat="1" ht="16.5" customHeight="1">
      <c r="B627" s="36"/>
      <c r="C627" s="252" t="s">
        <v>685</v>
      </c>
      <c r="D627" s="252" t="s">
        <v>362</v>
      </c>
      <c r="E627" s="253" t="s">
        <v>686</v>
      </c>
      <c r="F627" s="254" t="s">
        <v>687</v>
      </c>
      <c r="G627" s="255" t="s">
        <v>403</v>
      </c>
      <c r="H627" s="256">
        <v>1</v>
      </c>
      <c r="I627" s="257"/>
      <c r="J627" s="258">
        <f>ROUND(I627*H627,2)</f>
        <v>0</v>
      </c>
      <c r="K627" s="254" t="s">
        <v>1</v>
      </c>
      <c r="L627" s="259"/>
      <c r="M627" s="260" t="s">
        <v>1</v>
      </c>
      <c r="N627" s="261" t="s">
        <v>43</v>
      </c>
      <c r="O627" s="77"/>
      <c r="P627" s="214">
        <f>O627*H627</f>
        <v>0</v>
      </c>
      <c r="Q627" s="214">
        <v>1.6000000000000001</v>
      </c>
      <c r="R627" s="214">
        <f>Q627*H627</f>
        <v>1.6000000000000001</v>
      </c>
      <c r="S627" s="214">
        <v>0</v>
      </c>
      <c r="T627" s="215">
        <f>S627*H627</f>
        <v>0</v>
      </c>
      <c r="AR627" s="15" t="s">
        <v>191</v>
      </c>
      <c r="AT627" s="15" t="s">
        <v>362</v>
      </c>
      <c r="AU627" s="15" t="s">
        <v>80</v>
      </c>
      <c r="AY627" s="15" t="s">
        <v>129</v>
      </c>
      <c r="BE627" s="216">
        <f>IF(N627="základní",J627,0)</f>
        <v>0</v>
      </c>
      <c r="BF627" s="216">
        <f>IF(N627="snížená",J627,0)</f>
        <v>0</v>
      </c>
      <c r="BG627" s="216">
        <f>IF(N627="zákl. přenesená",J627,0)</f>
        <v>0</v>
      </c>
      <c r="BH627" s="216">
        <f>IF(N627="sníž. přenesená",J627,0)</f>
        <v>0</v>
      </c>
      <c r="BI627" s="216">
        <f>IF(N627="nulová",J627,0)</f>
        <v>0</v>
      </c>
      <c r="BJ627" s="15" t="s">
        <v>78</v>
      </c>
      <c r="BK627" s="216">
        <f>ROUND(I627*H627,2)</f>
        <v>0</v>
      </c>
      <c r="BL627" s="15" t="s">
        <v>136</v>
      </c>
      <c r="BM627" s="15" t="s">
        <v>688</v>
      </c>
    </row>
    <row r="628" s="1" customFormat="1">
      <c r="B628" s="36"/>
      <c r="C628" s="37"/>
      <c r="D628" s="217" t="s">
        <v>138</v>
      </c>
      <c r="E628" s="37"/>
      <c r="F628" s="218" t="s">
        <v>533</v>
      </c>
      <c r="G628" s="37"/>
      <c r="H628" s="37"/>
      <c r="I628" s="130"/>
      <c r="J628" s="37"/>
      <c r="K628" s="37"/>
      <c r="L628" s="41"/>
      <c r="M628" s="219"/>
      <c r="N628" s="77"/>
      <c r="O628" s="77"/>
      <c r="P628" s="77"/>
      <c r="Q628" s="77"/>
      <c r="R628" s="77"/>
      <c r="S628" s="77"/>
      <c r="T628" s="78"/>
      <c r="AT628" s="15" t="s">
        <v>138</v>
      </c>
      <c r="AU628" s="15" t="s">
        <v>80</v>
      </c>
    </row>
    <row r="629" s="12" customFormat="1">
      <c r="B629" s="230"/>
      <c r="C629" s="231"/>
      <c r="D629" s="217" t="s">
        <v>140</v>
      </c>
      <c r="E629" s="232" t="s">
        <v>1</v>
      </c>
      <c r="F629" s="233" t="s">
        <v>78</v>
      </c>
      <c r="G629" s="231"/>
      <c r="H629" s="234">
        <v>1</v>
      </c>
      <c r="I629" s="235"/>
      <c r="J629" s="231"/>
      <c r="K629" s="231"/>
      <c r="L629" s="236"/>
      <c r="M629" s="237"/>
      <c r="N629" s="238"/>
      <c r="O629" s="238"/>
      <c r="P629" s="238"/>
      <c r="Q629" s="238"/>
      <c r="R629" s="238"/>
      <c r="S629" s="238"/>
      <c r="T629" s="239"/>
      <c r="AT629" s="240" t="s">
        <v>140</v>
      </c>
      <c r="AU629" s="240" t="s">
        <v>80</v>
      </c>
      <c r="AV629" s="12" t="s">
        <v>80</v>
      </c>
      <c r="AW629" s="12" t="s">
        <v>33</v>
      </c>
      <c r="AX629" s="12" t="s">
        <v>78</v>
      </c>
      <c r="AY629" s="240" t="s">
        <v>129</v>
      </c>
    </row>
    <row r="630" s="1" customFormat="1" ht="16.5" customHeight="1">
      <c r="B630" s="36"/>
      <c r="C630" s="252" t="s">
        <v>689</v>
      </c>
      <c r="D630" s="252" t="s">
        <v>362</v>
      </c>
      <c r="E630" s="253" t="s">
        <v>690</v>
      </c>
      <c r="F630" s="254" t="s">
        <v>691</v>
      </c>
      <c r="G630" s="255" t="s">
        <v>403</v>
      </c>
      <c r="H630" s="256">
        <v>1</v>
      </c>
      <c r="I630" s="257"/>
      <c r="J630" s="258">
        <f>ROUND(I630*H630,2)</f>
        <v>0</v>
      </c>
      <c r="K630" s="254" t="s">
        <v>1</v>
      </c>
      <c r="L630" s="259"/>
      <c r="M630" s="260" t="s">
        <v>1</v>
      </c>
      <c r="N630" s="261" t="s">
        <v>43</v>
      </c>
      <c r="O630" s="77"/>
      <c r="P630" s="214">
        <f>O630*H630</f>
        <v>0</v>
      </c>
      <c r="Q630" s="214">
        <v>1.6000000000000001</v>
      </c>
      <c r="R630" s="214">
        <f>Q630*H630</f>
        <v>1.6000000000000001</v>
      </c>
      <c r="S630" s="214">
        <v>0</v>
      </c>
      <c r="T630" s="215">
        <f>S630*H630</f>
        <v>0</v>
      </c>
      <c r="AR630" s="15" t="s">
        <v>191</v>
      </c>
      <c r="AT630" s="15" t="s">
        <v>362</v>
      </c>
      <c r="AU630" s="15" t="s">
        <v>80</v>
      </c>
      <c r="AY630" s="15" t="s">
        <v>129</v>
      </c>
      <c r="BE630" s="216">
        <f>IF(N630="základní",J630,0)</f>
        <v>0</v>
      </c>
      <c r="BF630" s="216">
        <f>IF(N630="snížená",J630,0)</f>
        <v>0</v>
      </c>
      <c r="BG630" s="216">
        <f>IF(N630="zákl. přenesená",J630,0)</f>
        <v>0</v>
      </c>
      <c r="BH630" s="216">
        <f>IF(N630="sníž. přenesená",J630,0)</f>
        <v>0</v>
      </c>
      <c r="BI630" s="216">
        <f>IF(N630="nulová",J630,0)</f>
        <v>0</v>
      </c>
      <c r="BJ630" s="15" t="s">
        <v>78</v>
      </c>
      <c r="BK630" s="216">
        <f>ROUND(I630*H630,2)</f>
        <v>0</v>
      </c>
      <c r="BL630" s="15" t="s">
        <v>136</v>
      </c>
      <c r="BM630" s="15" t="s">
        <v>692</v>
      </c>
    </row>
    <row r="631" s="1" customFormat="1">
      <c r="B631" s="36"/>
      <c r="C631" s="37"/>
      <c r="D631" s="217" t="s">
        <v>138</v>
      </c>
      <c r="E631" s="37"/>
      <c r="F631" s="218" t="s">
        <v>659</v>
      </c>
      <c r="G631" s="37"/>
      <c r="H631" s="37"/>
      <c r="I631" s="130"/>
      <c r="J631" s="37"/>
      <c r="K631" s="37"/>
      <c r="L631" s="41"/>
      <c r="M631" s="219"/>
      <c r="N631" s="77"/>
      <c r="O631" s="77"/>
      <c r="P631" s="77"/>
      <c r="Q631" s="77"/>
      <c r="R631" s="77"/>
      <c r="S631" s="77"/>
      <c r="T631" s="78"/>
      <c r="AT631" s="15" t="s">
        <v>138</v>
      </c>
      <c r="AU631" s="15" t="s">
        <v>80</v>
      </c>
    </row>
    <row r="632" s="12" customFormat="1">
      <c r="B632" s="230"/>
      <c r="C632" s="231"/>
      <c r="D632" s="217" t="s">
        <v>140</v>
      </c>
      <c r="E632" s="232" t="s">
        <v>1</v>
      </c>
      <c r="F632" s="233" t="s">
        <v>78</v>
      </c>
      <c r="G632" s="231"/>
      <c r="H632" s="234">
        <v>1</v>
      </c>
      <c r="I632" s="235"/>
      <c r="J632" s="231"/>
      <c r="K632" s="231"/>
      <c r="L632" s="236"/>
      <c r="M632" s="237"/>
      <c r="N632" s="238"/>
      <c r="O632" s="238"/>
      <c r="P632" s="238"/>
      <c r="Q632" s="238"/>
      <c r="R632" s="238"/>
      <c r="S632" s="238"/>
      <c r="T632" s="239"/>
      <c r="AT632" s="240" t="s">
        <v>140</v>
      </c>
      <c r="AU632" s="240" t="s">
        <v>80</v>
      </c>
      <c r="AV632" s="12" t="s">
        <v>80</v>
      </c>
      <c r="AW632" s="12" t="s">
        <v>33</v>
      </c>
      <c r="AX632" s="12" t="s">
        <v>78</v>
      </c>
      <c r="AY632" s="240" t="s">
        <v>129</v>
      </c>
    </row>
    <row r="633" s="1" customFormat="1" ht="16.5" customHeight="1">
      <c r="B633" s="36"/>
      <c r="C633" s="205" t="s">
        <v>693</v>
      </c>
      <c r="D633" s="205" t="s">
        <v>131</v>
      </c>
      <c r="E633" s="206" t="s">
        <v>694</v>
      </c>
      <c r="F633" s="207" t="s">
        <v>695</v>
      </c>
      <c r="G633" s="208" t="s">
        <v>403</v>
      </c>
      <c r="H633" s="209">
        <v>2</v>
      </c>
      <c r="I633" s="210"/>
      <c r="J633" s="211">
        <f>ROUND(I633*H633,2)</f>
        <v>0</v>
      </c>
      <c r="K633" s="207" t="s">
        <v>135</v>
      </c>
      <c r="L633" s="41"/>
      <c r="M633" s="212" t="s">
        <v>1</v>
      </c>
      <c r="N633" s="213" t="s">
        <v>43</v>
      </c>
      <c r="O633" s="77"/>
      <c r="P633" s="214">
        <f>O633*H633</f>
        <v>0</v>
      </c>
      <c r="Q633" s="214">
        <v>0.00010000000000000001</v>
      </c>
      <c r="R633" s="214">
        <f>Q633*H633</f>
        <v>0.00020000000000000001</v>
      </c>
      <c r="S633" s="214">
        <v>0</v>
      </c>
      <c r="T633" s="215">
        <f>S633*H633</f>
        <v>0</v>
      </c>
      <c r="AR633" s="15" t="s">
        <v>136</v>
      </c>
      <c r="AT633" s="15" t="s">
        <v>131</v>
      </c>
      <c r="AU633" s="15" t="s">
        <v>80</v>
      </c>
      <c r="AY633" s="15" t="s">
        <v>129</v>
      </c>
      <c r="BE633" s="216">
        <f>IF(N633="základní",J633,0)</f>
        <v>0</v>
      </c>
      <c r="BF633" s="216">
        <f>IF(N633="snížená",J633,0)</f>
        <v>0</v>
      </c>
      <c r="BG633" s="216">
        <f>IF(N633="zákl. přenesená",J633,0)</f>
        <v>0</v>
      </c>
      <c r="BH633" s="216">
        <f>IF(N633="sníž. přenesená",J633,0)</f>
        <v>0</v>
      </c>
      <c r="BI633" s="216">
        <f>IF(N633="nulová",J633,0)</f>
        <v>0</v>
      </c>
      <c r="BJ633" s="15" t="s">
        <v>78</v>
      </c>
      <c r="BK633" s="216">
        <f>ROUND(I633*H633,2)</f>
        <v>0</v>
      </c>
      <c r="BL633" s="15" t="s">
        <v>136</v>
      </c>
      <c r="BM633" s="15" t="s">
        <v>696</v>
      </c>
    </row>
    <row r="634" s="1" customFormat="1" ht="16.5" customHeight="1">
      <c r="B634" s="36"/>
      <c r="C634" s="252" t="s">
        <v>697</v>
      </c>
      <c r="D634" s="252" t="s">
        <v>362</v>
      </c>
      <c r="E634" s="253" t="s">
        <v>698</v>
      </c>
      <c r="F634" s="254" t="s">
        <v>699</v>
      </c>
      <c r="G634" s="255" t="s">
        <v>403</v>
      </c>
      <c r="H634" s="256">
        <v>2</v>
      </c>
      <c r="I634" s="257"/>
      <c r="J634" s="258">
        <f>ROUND(I634*H634,2)</f>
        <v>0</v>
      </c>
      <c r="K634" s="254" t="s">
        <v>1</v>
      </c>
      <c r="L634" s="259"/>
      <c r="M634" s="260" t="s">
        <v>1</v>
      </c>
      <c r="N634" s="261" t="s">
        <v>43</v>
      </c>
      <c r="O634" s="77"/>
      <c r="P634" s="214">
        <f>O634*H634</f>
        <v>0</v>
      </c>
      <c r="Q634" s="214">
        <v>0.0020999999999999999</v>
      </c>
      <c r="R634" s="214">
        <f>Q634*H634</f>
        <v>0.0041999999999999997</v>
      </c>
      <c r="S634" s="214">
        <v>0</v>
      </c>
      <c r="T634" s="215">
        <f>S634*H634</f>
        <v>0</v>
      </c>
      <c r="AR634" s="15" t="s">
        <v>191</v>
      </c>
      <c r="AT634" s="15" t="s">
        <v>362</v>
      </c>
      <c r="AU634" s="15" t="s">
        <v>80</v>
      </c>
      <c r="AY634" s="15" t="s">
        <v>129</v>
      </c>
      <c r="BE634" s="216">
        <f>IF(N634="základní",J634,0)</f>
        <v>0</v>
      </c>
      <c r="BF634" s="216">
        <f>IF(N634="snížená",J634,0)</f>
        <v>0</v>
      </c>
      <c r="BG634" s="216">
        <f>IF(N634="zákl. přenesená",J634,0)</f>
        <v>0</v>
      </c>
      <c r="BH634" s="216">
        <f>IF(N634="sníž. přenesená",J634,0)</f>
        <v>0</v>
      </c>
      <c r="BI634" s="216">
        <f>IF(N634="nulová",J634,0)</f>
        <v>0</v>
      </c>
      <c r="BJ634" s="15" t="s">
        <v>78</v>
      </c>
      <c r="BK634" s="216">
        <f>ROUND(I634*H634,2)</f>
        <v>0</v>
      </c>
      <c r="BL634" s="15" t="s">
        <v>136</v>
      </c>
      <c r="BM634" s="15" t="s">
        <v>700</v>
      </c>
    </row>
    <row r="635" s="1" customFormat="1">
      <c r="B635" s="36"/>
      <c r="C635" s="37"/>
      <c r="D635" s="217" t="s">
        <v>138</v>
      </c>
      <c r="E635" s="37"/>
      <c r="F635" s="218" t="s">
        <v>701</v>
      </c>
      <c r="G635" s="37"/>
      <c r="H635" s="37"/>
      <c r="I635" s="130"/>
      <c r="J635" s="37"/>
      <c r="K635" s="37"/>
      <c r="L635" s="41"/>
      <c r="M635" s="219"/>
      <c r="N635" s="77"/>
      <c r="O635" s="77"/>
      <c r="P635" s="77"/>
      <c r="Q635" s="77"/>
      <c r="R635" s="77"/>
      <c r="S635" s="77"/>
      <c r="T635" s="78"/>
      <c r="AT635" s="15" t="s">
        <v>138</v>
      </c>
      <c r="AU635" s="15" t="s">
        <v>80</v>
      </c>
    </row>
    <row r="636" s="12" customFormat="1">
      <c r="B636" s="230"/>
      <c r="C636" s="231"/>
      <c r="D636" s="217" t="s">
        <v>140</v>
      </c>
      <c r="E636" s="232" t="s">
        <v>1</v>
      </c>
      <c r="F636" s="233" t="s">
        <v>80</v>
      </c>
      <c r="G636" s="231"/>
      <c r="H636" s="234">
        <v>2</v>
      </c>
      <c r="I636" s="235"/>
      <c r="J636" s="231"/>
      <c r="K636" s="231"/>
      <c r="L636" s="236"/>
      <c r="M636" s="237"/>
      <c r="N636" s="238"/>
      <c r="O636" s="238"/>
      <c r="P636" s="238"/>
      <c r="Q636" s="238"/>
      <c r="R636" s="238"/>
      <c r="S636" s="238"/>
      <c r="T636" s="239"/>
      <c r="AT636" s="240" t="s">
        <v>140</v>
      </c>
      <c r="AU636" s="240" t="s">
        <v>80</v>
      </c>
      <c r="AV636" s="12" t="s">
        <v>80</v>
      </c>
      <c r="AW636" s="12" t="s">
        <v>33</v>
      </c>
      <c r="AX636" s="12" t="s">
        <v>78</v>
      </c>
      <c r="AY636" s="240" t="s">
        <v>129</v>
      </c>
    </row>
    <row r="637" s="1" customFormat="1" ht="16.5" customHeight="1">
      <c r="B637" s="36"/>
      <c r="C637" s="205" t="s">
        <v>702</v>
      </c>
      <c r="D637" s="205" t="s">
        <v>131</v>
      </c>
      <c r="E637" s="206" t="s">
        <v>703</v>
      </c>
      <c r="F637" s="207" t="s">
        <v>704</v>
      </c>
      <c r="G637" s="208" t="s">
        <v>403</v>
      </c>
      <c r="H637" s="209">
        <v>1</v>
      </c>
      <c r="I637" s="210"/>
      <c r="J637" s="211">
        <f>ROUND(I637*H637,2)</f>
        <v>0</v>
      </c>
      <c r="K637" s="207" t="s">
        <v>135</v>
      </c>
      <c r="L637" s="41"/>
      <c r="M637" s="212" t="s">
        <v>1</v>
      </c>
      <c r="N637" s="213" t="s">
        <v>43</v>
      </c>
      <c r="O637" s="77"/>
      <c r="P637" s="214">
        <f>O637*H637</f>
        <v>0</v>
      </c>
      <c r="Q637" s="214">
        <v>0.00010000000000000001</v>
      </c>
      <c r="R637" s="214">
        <f>Q637*H637</f>
        <v>0.00010000000000000001</v>
      </c>
      <c r="S637" s="214">
        <v>0</v>
      </c>
      <c r="T637" s="215">
        <f>S637*H637</f>
        <v>0</v>
      </c>
      <c r="AR637" s="15" t="s">
        <v>136</v>
      </c>
      <c r="AT637" s="15" t="s">
        <v>131</v>
      </c>
      <c r="AU637" s="15" t="s">
        <v>80</v>
      </c>
      <c r="AY637" s="15" t="s">
        <v>129</v>
      </c>
      <c r="BE637" s="216">
        <f>IF(N637="základní",J637,0)</f>
        <v>0</v>
      </c>
      <c r="BF637" s="216">
        <f>IF(N637="snížená",J637,0)</f>
        <v>0</v>
      </c>
      <c r="BG637" s="216">
        <f>IF(N637="zákl. přenesená",J637,0)</f>
        <v>0</v>
      </c>
      <c r="BH637" s="216">
        <f>IF(N637="sníž. přenesená",J637,0)</f>
        <v>0</v>
      </c>
      <c r="BI637" s="216">
        <f>IF(N637="nulová",J637,0)</f>
        <v>0</v>
      </c>
      <c r="BJ637" s="15" t="s">
        <v>78</v>
      </c>
      <c r="BK637" s="216">
        <f>ROUND(I637*H637,2)</f>
        <v>0</v>
      </c>
      <c r="BL637" s="15" t="s">
        <v>136</v>
      </c>
      <c r="BM637" s="15" t="s">
        <v>705</v>
      </c>
    </row>
    <row r="638" s="1" customFormat="1" ht="16.5" customHeight="1">
      <c r="B638" s="36"/>
      <c r="C638" s="252" t="s">
        <v>706</v>
      </c>
      <c r="D638" s="252" t="s">
        <v>362</v>
      </c>
      <c r="E638" s="253" t="s">
        <v>707</v>
      </c>
      <c r="F638" s="254" t="s">
        <v>708</v>
      </c>
      <c r="G638" s="255" t="s">
        <v>403</v>
      </c>
      <c r="H638" s="256">
        <v>1</v>
      </c>
      <c r="I638" s="257"/>
      <c r="J638" s="258">
        <f>ROUND(I638*H638,2)</f>
        <v>0</v>
      </c>
      <c r="K638" s="254" t="s">
        <v>135</v>
      </c>
      <c r="L638" s="259"/>
      <c r="M638" s="260" t="s">
        <v>1</v>
      </c>
      <c r="N638" s="261" t="s">
        <v>43</v>
      </c>
      <c r="O638" s="77"/>
      <c r="P638" s="214">
        <f>O638*H638</f>
        <v>0</v>
      </c>
      <c r="Q638" s="214">
        <v>0.0020999999999999999</v>
      </c>
      <c r="R638" s="214">
        <f>Q638*H638</f>
        <v>0.0020999999999999999</v>
      </c>
      <c r="S638" s="214">
        <v>0</v>
      </c>
      <c r="T638" s="215">
        <f>S638*H638</f>
        <v>0</v>
      </c>
      <c r="AR638" s="15" t="s">
        <v>191</v>
      </c>
      <c r="AT638" s="15" t="s">
        <v>362</v>
      </c>
      <c r="AU638" s="15" t="s">
        <v>80</v>
      </c>
      <c r="AY638" s="15" t="s">
        <v>129</v>
      </c>
      <c r="BE638" s="216">
        <f>IF(N638="základní",J638,0)</f>
        <v>0</v>
      </c>
      <c r="BF638" s="216">
        <f>IF(N638="snížená",J638,0)</f>
        <v>0</v>
      </c>
      <c r="BG638" s="216">
        <f>IF(N638="zákl. přenesená",J638,0)</f>
        <v>0</v>
      </c>
      <c r="BH638" s="216">
        <f>IF(N638="sníž. přenesená",J638,0)</f>
        <v>0</v>
      </c>
      <c r="BI638" s="216">
        <f>IF(N638="nulová",J638,0)</f>
        <v>0</v>
      </c>
      <c r="BJ638" s="15" t="s">
        <v>78</v>
      </c>
      <c r="BK638" s="216">
        <f>ROUND(I638*H638,2)</f>
        <v>0</v>
      </c>
      <c r="BL638" s="15" t="s">
        <v>136</v>
      </c>
      <c r="BM638" s="15" t="s">
        <v>709</v>
      </c>
    </row>
    <row r="639" s="1" customFormat="1">
      <c r="B639" s="36"/>
      <c r="C639" s="37"/>
      <c r="D639" s="217" t="s">
        <v>138</v>
      </c>
      <c r="E639" s="37"/>
      <c r="F639" s="218" t="s">
        <v>710</v>
      </c>
      <c r="G639" s="37"/>
      <c r="H639" s="37"/>
      <c r="I639" s="130"/>
      <c r="J639" s="37"/>
      <c r="K639" s="37"/>
      <c r="L639" s="41"/>
      <c r="M639" s="219"/>
      <c r="N639" s="77"/>
      <c r="O639" s="77"/>
      <c r="P639" s="77"/>
      <c r="Q639" s="77"/>
      <c r="R639" s="77"/>
      <c r="S639" s="77"/>
      <c r="T639" s="78"/>
      <c r="AT639" s="15" t="s">
        <v>138</v>
      </c>
      <c r="AU639" s="15" t="s">
        <v>80</v>
      </c>
    </row>
    <row r="640" s="1" customFormat="1" ht="16.5" customHeight="1">
      <c r="B640" s="36"/>
      <c r="C640" s="205" t="s">
        <v>711</v>
      </c>
      <c r="D640" s="205" t="s">
        <v>131</v>
      </c>
      <c r="E640" s="206" t="s">
        <v>712</v>
      </c>
      <c r="F640" s="207" t="s">
        <v>713</v>
      </c>
      <c r="G640" s="208" t="s">
        <v>403</v>
      </c>
      <c r="H640" s="209">
        <v>14</v>
      </c>
      <c r="I640" s="210"/>
      <c r="J640" s="211">
        <f>ROUND(I640*H640,2)</f>
        <v>0</v>
      </c>
      <c r="K640" s="207" t="s">
        <v>1</v>
      </c>
      <c r="L640" s="41"/>
      <c r="M640" s="212" t="s">
        <v>1</v>
      </c>
      <c r="N640" s="213" t="s">
        <v>43</v>
      </c>
      <c r="O640" s="77"/>
      <c r="P640" s="214">
        <f>O640*H640</f>
        <v>0</v>
      </c>
      <c r="Q640" s="214">
        <v>1.0000000000000001E-05</v>
      </c>
      <c r="R640" s="214">
        <f>Q640*H640</f>
        <v>0.00014000000000000002</v>
      </c>
      <c r="S640" s="214">
        <v>0</v>
      </c>
      <c r="T640" s="215">
        <f>S640*H640</f>
        <v>0</v>
      </c>
      <c r="AR640" s="15" t="s">
        <v>608</v>
      </c>
      <c r="AT640" s="15" t="s">
        <v>131</v>
      </c>
      <c r="AU640" s="15" t="s">
        <v>80</v>
      </c>
      <c r="AY640" s="15" t="s">
        <v>129</v>
      </c>
      <c r="BE640" s="216">
        <f>IF(N640="základní",J640,0)</f>
        <v>0</v>
      </c>
      <c r="BF640" s="216">
        <f>IF(N640="snížená",J640,0)</f>
        <v>0</v>
      </c>
      <c r="BG640" s="216">
        <f>IF(N640="zákl. přenesená",J640,0)</f>
        <v>0</v>
      </c>
      <c r="BH640" s="216">
        <f>IF(N640="sníž. přenesená",J640,0)</f>
        <v>0</v>
      </c>
      <c r="BI640" s="216">
        <f>IF(N640="nulová",J640,0)</f>
        <v>0</v>
      </c>
      <c r="BJ640" s="15" t="s">
        <v>78</v>
      </c>
      <c r="BK640" s="216">
        <f>ROUND(I640*H640,2)</f>
        <v>0</v>
      </c>
      <c r="BL640" s="15" t="s">
        <v>608</v>
      </c>
      <c r="BM640" s="15" t="s">
        <v>714</v>
      </c>
    </row>
    <row r="641" s="1" customFormat="1">
      <c r="B641" s="36"/>
      <c r="C641" s="37"/>
      <c r="D641" s="217" t="s">
        <v>138</v>
      </c>
      <c r="E641" s="37"/>
      <c r="F641" s="218" t="s">
        <v>636</v>
      </c>
      <c r="G641" s="37"/>
      <c r="H641" s="37"/>
      <c r="I641" s="130"/>
      <c r="J641" s="37"/>
      <c r="K641" s="37"/>
      <c r="L641" s="41"/>
      <c r="M641" s="219"/>
      <c r="N641" s="77"/>
      <c r="O641" s="77"/>
      <c r="P641" s="77"/>
      <c r="Q641" s="77"/>
      <c r="R641" s="77"/>
      <c r="S641" s="77"/>
      <c r="T641" s="78"/>
      <c r="AT641" s="15" t="s">
        <v>138</v>
      </c>
      <c r="AU641" s="15" t="s">
        <v>80</v>
      </c>
    </row>
    <row r="642" s="1" customFormat="1" ht="16.5" customHeight="1">
      <c r="B642" s="36"/>
      <c r="C642" s="205" t="s">
        <v>715</v>
      </c>
      <c r="D642" s="205" t="s">
        <v>131</v>
      </c>
      <c r="E642" s="206" t="s">
        <v>716</v>
      </c>
      <c r="F642" s="207" t="s">
        <v>717</v>
      </c>
      <c r="G642" s="208" t="s">
        <v>403</v>
      </c>
      <c r="H642" s="209">
        <v>10</v>
      </c>
      <c r="I642" s="210"/>
      <c r="J642" s="211">
        <f>ROUND(I642*H642,2)</f>
        <v>0</v>
      </c>
      <c r="K642" s="207" t="s">
        <v>1</v>
      </c>
      <c r="L642" s="41"/>
      <c r="M642" s="212" t="s">
        <v>1</v>
      </c>
      <c r="N642" s="213" t="s">
        <v>43</v>
      </c>
      <c r="O642" s="77"/>
      <c r="P642" s="214">
        <f>O642*H642</f>
        <v>0</v>
      </c>
      <c r="Q642" s="214">
        <v>1.0000000000000001E-05</v>
      </c>
      <c r="R642" s="214">
        <f>Q642*H642</f>
        <v>0.00010000000000000001</v>
      </c>
      <c r="S642" s="214">
        <v>0</v>
      </c>
      <c r="T642" s="215">
        <f>S642*H642</f>
        <v>0</v>
      </c>
      <c r="AR642" s="15" t="s">
        <v>608</v>
      </c>
      <c r="AT642" s="15" t="s">
        <v>131</v>
      </c>
      <c r="AU642" s="15" t="s">
        <v>80</v>
      </c>
      <c r="AY642" s="15" t="s">
        <v>129</v>
      </c>
      <c r="BE642" s="216">
        <f>IF(N642="základní",J642,0)</f>
        <v>0</v>
      </c>
      <c r="BF642" s="216">
        <f>IF(N642="snížená",J642,0)</f>
        <v>0</v>
      </c>
      <c r="BG642" s="216">
        <f>IF(N642="zákl. přenesená",J642,0)</f>
        <v>0</v>
      </c>
      <c r="BH642" s="216">
        <f>IF(N642="sníž. přenesená",J642,0)</f>
        <v>0</v>
      </c>
      <c r="BI642" s="216">
        <f>IF(N642="nulová",J642,0)</f>
        <v>0</v>
      </c>
      <c r="BJ642" s="15" t="s">
        <v>78</v>
      </c>
      <c r="BK642" s="216">
        <f>ROUND(I642*H642,2)</f>
        <v>0</v>
      </c>
      <c r="BL642" s="15" t="s">
        <v>608</v>
      </c>
      <c r="BM642" s="15" t="s">
        <v>718</v>
      </c>
    </row>
    <row r="643" s="1" customFormat="1">
      <c r="B643" s="36"/>
      <c r="C643" s="37"/>
      <c r="D643" s="217" t="s">
        <v>138</v>
      </c>
      <c r="E643" s="37"/>
      <c r="F643" s="218" t="s">
        <v>636</v>
      </c>
      <c r="G643" s="37"/>
      <c r="H643" s="37"/>
      <c r="I643" s="130"/>
      <c r="J643" s="37"/>
      <c r="K643" s="37"/>
      <c r="L643" s="41"/>
      <c r="M643" s="219"/>
      <c r="N643" s="77"/>
      <c r="O643" s="77"/>
      <c r="P643" s="77"/>
      <c r="Q643" s="77"/>
      <c r="R643" s="77"/>
      <c r="S643" s="77"/>
      <c r="T643" s="78"/>
      <c r="AT643" s="15" t="s">
        <v>138</v>
      </c>
      <c r="AU643" s="15" t="s">
        <v>80</v>
      </c>
    </row>
    <row r="644" s="1" customFormat="1" ht="16.5" customHeight="1">
      <c r="B644" s="36"/>
      <c r="C644" s="252" t="s">
        <v>719</v>
      </c>
      <c r="D644" s="252" t="s">
        <v>362</v>
      </c>
      <c r="E644" s="253" t="s">
        <v>720</v>
      </c>
      <c r="F644" s="254" t="s">
        <v>721</v>
      </c>
      <c r="G644" s="255" t="s">
        <v>403</v>
      </c>
      <c r="H644" s="256">
        <v>2</v>
      </c>
      <c r="I644" s="257"/>
      <c r="J644" s="258">
        <f>ROUND(I644*H644,2)</f>
        <v>0</v>
      </c>
      <c r="K644" s="254" t="s">
        <v>1</v>
      </c>
      <c r="L644" s="259"/>
      <c r="M644" s="260" t="s">
        <v>1</v>
      </c>
      <c r="N644" s="261" t="s">
        <v>43</v>
      </c>
      <c r="O644" s="77"/>
      <c r="P644" s="214">
        <f>O644*H644</f>
        <v>0</v>
      </c>
      <c r="Q644" s="214">
        <v>0.00051000000000000004</v>
      </c>
      <c r="R644" s="214">
        <f>Q644*H644</f>
        <v>0.0010200000000000001</v>
      </c>
      <c r="S644" s="214">
        <v>0</v>
      </c>
      <c r="T644" s="215">
        <f>S644*H644</f>
        <v>0</v>
      </c>
      <c r="AR644" s="15" t="s">
        <v>722</v>
      </c>
      <c r="AT644" s="15" t="s">
        <v>362</v>
      </c>
      <c r="AU644" s="15" t="s">
        <v>80</v>
      </c>
      <c r="AY644" s="15" t="s">
        <v>129</v>
      </c>
      <c r="BE644" s="216">
        <f>IF(N644="základní",J644,0)</f>
        <v>0</v>
      </c>
      <c r="BF644" s="216">
        <f>IF(N644="snížená",J644,0)</f>
        <v>0</v>
      </c>
      <c r="BG644" s="216">
        <f>IF(N644="zákl. přenesená",J644,0)</f>
        <v>0</v>
      </c>
      <c r="BH644" s="216">
        <f>IF(N644="sníž. přenesená",J644,0)</f>
        <v>0</v>
      </c>
      <c r="BI644" s="216">
        <f>IF(N644="nulová",J644,0)</f>
        <v>0</v>
      </c>
      <c r="BJ644" s="15" t="s">
        <v>78</v>
      </c>
      <c r="BK644" s="216">
        <f>ROUND(I644*H644,2)</f>
        <v>0</v>
      </c>
      <c r="BL644" s="15" t="s">
        <v>722</v>
      </c>
      <c r="BM644" s="15" t="s">
        <v>723</v>
      </c>
    </row>
    <row r="645" s="1" customFormat="1">
      <c r="B645" s="36"/>
      <c r="C645" s="37"/>
      <c r="D645" s="217" t="s">
        <v>138</v>
      </c>
      <c r="E645" s="37"/>
      <c r="F645" s="218" t="s">
        <v>636</v>
      </c>
      <c r="G645" s="37"/>
      <c r="H645" s="37"/>
      <c r="I645" s="130"/>
      <c r="J645" s="37"/>
      <c r="K645" s="37"/>
      <c r="L645" s="41"/>
      <c r="M645" s="219"/>
      <c r="N645" s="77"/>
      <c r="O645" s="77"/>
      <c r="P645" s="77"/>
      <c r="Q645" s="77"/>
      <c r="R645" s="77"/>
      <c r="S645" s="77"/>
      <c r="T645" s="78"/>
      <c r="AT645" s="15" t="s">
        <v>138</v>
      </c>
      <c r="AU645" s="15" t="s">
        <v>80</v>
      </c>
    </row>
    <row r="646" s="1" customFormat="1" ht="16.5" customHeight="1">
      <c r="B646" s="36"/>
      <c r="C646" s="252" t="s">
        <v>724</v>
      </c>
      <c r="D646" s="252" t="s">
        <v>362</v>
      </c>
      <c r="E646" s="253" t="s">
        <v>725</v>
      </c>
      <c r="F646" s="254" t="s">
        <v>726</v>
      </c>
      <c r="G646" s="255" t="s">
        <v>403</v>
      </c>
      <c r="H646" s="256">
        <v>2</v>
      </c>
      <c r="I646" s="257"/>
      <c r="J646" s="258">
        <f>ROUND(I646*H646,2)</f>
        <v>0</v>
      </c>
      <c r="K646" s="254" t="s">
        <v>1</v>
      </c>
      <c r="L646" s="259"/>
      <c r="M646" s="260" t="s">
        <v>1</v>
      </c>
      <c r="N646" s="261" t="s">
        <v>43</v>
      </c>
      <c r="O646" s="77"/>
      <c r="P646" s="214">
        <f>O646*H646</f>
        <v>0</v>
      </c>
      <c r="Q646" s="214">
        <v>0.00051000000000000004</v>
      </c>
      <c r="R646" s="214">
        <f>Q646*H646</f>
        <v>0.0010200000000000001</v>
      </c>
      <c r="S646" s="214">
        <v>0</v>
      </c>
      <c r="T646" s="215">
        <f>S646*H646</f>
        <v>0</v>
      </c>
      <c r="AR646" s="15" t="s">
        <v>722</v>
      </c>
      <c r="AT646" s="15" t="s">
        <v>362</v>
      </c>
      <c r="AU646" s="15" t="s">
        <v>80</v>
      </c>
      <c r="AY646" s="15" t="s">
        <v>129</v>
      </c>
      <c r="BE646" s="216">
        <f>IF(N646="základní",J646,0)</f>
        <v>0</v>
      </c>
      <c r="BF646" s="216">
        <f>IF(N646="snížená",J646,0)</f>
        <v>0</v>
      </c>
      <c r="BG646" s="216">
        <f>IF(N646="zákl. přenesená",J646,0)</f>
        <v>0</v>
      </c>
      <c r="BH646" s="216">
        <f>IF(N646="sníž. přenesená",J646,0)</f>
        <v>0</v>
      </c>
      <c r="BI646" s="216">
        <f>IF(N646="nulová",J646,0)</f>
        <v>0</v>
      </c>
      <c r="BJ646" s="15" t="s">
        <v>78</v>
      </c>
      <c r="BK646" s="216">
        <f>ROUND(I646*H646,2)</f>
        <v>0</v>
      </c>
      <c r="BL646" s="15" t="s">
        <v>722</v>
      </c>
      <c r="BM646" s="15" t="s">
        <v>727</v>
      </c>
    </row>
    <row r="647" s="1" customFormat="1">
      <c r="B647" s="36"/>
      <c r="C647" s="37"/>
      <c r="D647" s="217" t="s">
        <v>138</v>
      </c>
      <c r="E647" s="37"/>
      <c r="F647" s="218" t="s">
        <v>636</v>
      </c>
      <c r="G647" s="37"/>
      <c r="H647" s="37"/>
      <c r="I647" s="130"/>
      <c r="J647" s="37"/>
      <c r="K647" s="37"/>
      <c r="L647" s="41"/>
      <c r="M647" s="219"/>
      <c r="N647" s="77"/>
      <c r="O647" s="77"/>
      <c r="P647" s="77"/>
      <c r="Q647" s="77"/>
      <c r="R647" s="77"/>
      <c r="S647" s="77"/>
      <c r="T647" s="78"/>
      <c r="AT647" s="15" t="s">
        <v>138</v>
      </c>
      <c r="AU647" s="15" t="s">
        <v>80</v>
      </c>
    </row>
    <row r="648" s="1" customFormat="1" ht="16.5" customHeight="1">
      <c r="B648" s="36"/>
      <c r="C648" s="252" t="s">
        <v>728</v>
      </c>
      <c r="D648" s="252" t="s">
        <v>362</v>
      </c>
      <c r="E648" s="253" t="s">
        <v>729</v>
      </c>
      <c r="F648" s="254" t="s">
        <v>730</v>
      </c>
      <c r="G648" s="255" t="s">
        <v>403</v>
      </c>
      <c r="H648" s="256">
        <v>2</v>
      </c>
      <c r="I648" s="257"/>
      <c r="J648" s="258">
        <f>ROUND(I648*H648,2)</f>
        <v>0</v>
      </c>
      <c r="K648" s="254" t="s">
        <v>1</v>
      </c>
      <c r="L648" s="259"/>
      <c r="M648" s="260" t="s">
        <v>1</v>
      </c>
      <c r="N648" s="261" t="s">
        <v>43</v>
      </c>
      <c r="O648" s="77"/>
      <c r="P648" s="214">
        <f>O648*H648</f>
        <v>0</v>
      </c>
      <c r="Q648" s="214">
        <v>0.028000000000000001</v>
      </c>
      <c r="R648" s="214">
        <f>Q648*H648</f>
        <v>0.056000000000000001</v>
      </c>
      <c r="S648" s="214">
        <v>0</v>
      </c>
      <c r="T648" s="215">
        <f>S648*H648</f>
        <v>0</v>
      </c>
      <c r="AR648" s="15" t="s">
        <v>722</v>
      </c>
      <c r="AT648" s="15" t="s">
        <v>362</v>
      </c>
      <c r="AU648" s="15" t="s">
        <v>80</v>
      </c>
      <c r="AY648" s="15" t="s">
        <v>129</v>
      </c>
      <c r="BE648" s="216">
        <f>IF(N648="základní",J648,0)</f>
        <v>0</v>
      </c>
      <c r="BF648" s="216">
        <f>IF(N648="snížená",J648,0)</f>
        <v>0</v>
      </c>
      <c r="BG648" s="216">
        <f>IF(N648="zákl. přenesená",J648,0)</f>
        <v>0</v>
      </c>
      <c r="BH648" s="216">
        <f>IF(N648="sníž. přenesená",J648,0)</f>
        <v>0</v>
      </c>
      <c r="BI648" s="216">
        <f>IF(N648="nulová",J648,0)</f>
        <v>0</v>
      </c>
      <c r="BJ648" s="15" t="s">
        <v>78</v>
      </c>
      <c r="BK648" s="216">
        <f>ROUND(I648*H648,2)</f>
        <v>0</v>
      </c>
      <c r="BL648" s="15" t="s">
        <v>722</v>
      </c>
      <c r="BM648" s="15" t="s">
        <v>731</v>
      </c>
    </row>
    <row r="649" s="1" customFormat="1">
      <c r="B649" s="36"/>
      <c r="C649" s="37"/>
      <c r="D649" s="217" t="s">
        <v>138</v>
      </c>
      <c r="E649" s="37"/>
      <c r="F649" s="218" t="s">
        <v>636</v>
      </c>
      <c r="G649" s="37"/>
      <c r="H649" s="37"/>
      <c r="I649" s="130"/>
      <c r="J649" s="37"/>
      <c r="K649" s="37"/>
      <c r="L649" s="41"/>
      <c r="M649" s="219"/>
      <c r="N649" s="77"/>
      <c r="O649" s="77"/>
      <c r="P649" s="77"/>
      <c r="Q649" s="77"/>
      <c r="R649" s="77"/>
      <c r="S649" s="77"/>
      <c r="T649" s="78"/>
      <c r="AT649" s="15" t="s">
        <v>138</v>
      </c>
      <c r="AU649" s="15" t="s">
        <v>80</v>
      </c>
    </row>
    <row r="650" s="1" customFormat="1" ht="16.5" customHeight="1">
      <c r="B650" s="36"/>
      <c r="C650" s="252" t="s">
        <v>732</v>
      </c>
      <c r="D650" s="252" t="s">
        <v>362</v>
      </c>
      <c r="E650" s="253" t="s">
        <v>733</v>
      </c>
      <c r="F650" s="254" t="s">
        <v>734</v>
      </c>
      <c r="G650" s="255" t="s">
        <v>403</v>
      </c>
      <c r="H650" s="256">
        <v>10</v>
      </c>
      <c r="I650" s="257"/>
      <c r="J650" s="258">
        <f>ROUND(I650*H650,2)</f>
        <v>0</v>
      </c>
      <c r="K650" s="254" t="s">
        <v>1</v>
      </c>
      <c r="L650" s="259"/>
      <c r="M650" s="260" t="s">
        <v>1</v>
      </c>
      <c r="N650" s="261" t="s">
        <v>43</v>
      </c>
      <c r="O650" s="77"/>
      <c r="P650" s="214">
        <f>O650*H650</f>
        <v>0</v>
      </c>
      <c r="Q650" s="214">
        <v>0.028000000000000001</v>
      </c>
      <c r="R650" s="214">
        <f>Q650*H650</f>
        <v>0.28000000000000003</v>
      </c>
      <c r="S650" s="214">
        <v>0</v>
      </c>
      <c r="T650" s="215">
        <f>S650*H650</f>
        <v>0</v>
      </c>
      <c r="AR650" s="15" t="s">
        <v>722</v>
      </c>
      <c r="AT650" s="15" t="s">
        <v>362</v>
      </c>
      <c r="AU650" s="15" t="s">
        <v>80</v>
      </c>
      <c r="AY650" s="15" t="s">
        <v>129</v>
      </c>
      <c r="BE650" s="216">
        <f>IF(N650="základní",J650,0)</f>
        <v>0</v>
      </c>
      <c r="BF650" s="216">
        <f>IF(N650="snížená",J650,0)</f>
        <v>0</v>
      </c>
      <c r="BG650" s="216">
        <f>IF(N650="zákl. přenesená",J650,0)</f>
        <v>0</v>
      </c>
      <c r="BH650" s="216">
        <f>IF(N650="sníž. přenesená",J650,0)</f>
        <v>0</v>
      </c>
      <c r="BI650" s="216">
        <f>IF(N650="nulová",J650,0)</f>
        <v>0</v>
      </c>
      <c r="BJ650" s="15" t="s">
        <v>78</v>
      </c>
      <c r="BK650" s="216">
        <f>ROUND(I650*H650,2)</f>
        <v>0</v>
      </c>
      <c r="BL650" s="15" t="s">
        <v>722</v>
      </c>
      <c r="BM650" s="15" t="s">
        <v>735</v>
      </c>
    </row>
    <row r="651" s="1" customFormat="1">
      <c r="B651" s="36"/>
      <c r="C651" s="37"/>
      <c r="D651" s="217" t="s">
        <v>138</v>
      </c>
      <c r="E651" s="37"/>
      <c r="F651" s="218" t="s">
        <v>636</v>
      </c>
      <c r="G651" s="37"/>
      <c r="H651" s="37"/>
      <c r="I651" s="130"/>
      <c r="J651" s="37"/>
      <c r="K651" s="37"/>
      <c r="L651" s="41"/>
      <c r="M651" s="219"/>
      <c r="N651" s="77"/>
      <c r="O651" s="77"/>
      <c r="P651" s="77"/>
      <c r="Q651" s="77"/>
      <c r="R651" s="77"/>
      <c r="S651" s="77"/>
      <c r="T651" s="78"/>
      <c r="AT651" s="15" t="s">
        <v>138</v>
      </c>
      <c r="AU651" s="15" t="s">
        <v>80</v>
      </c>
    </row>
    <row r="652" s="1" customFormat="1" ht="16.5" customHeight="1">
      <c r="B652" s="36"/>
      <c r="C652" s="205" t="s">
        <v>736</v>
      </c>
      <c r="D652" s="205" t="s">
        <v>131</v>
      </c>
      <c r="E652" s="206" t="s">
        <v>737</v>
      </c>
      <c r="F652" s="207" t="s">
        <v>738</v>
      </c>
      <c r="G652" s="208" t="s">
        <v>194</v>
      </c>
      <c r="H652" s="209">
        <v>7</v>
      </c>
      <c r="I652" s="210"/>
      <c r="J652" s="211">
        <f>ROUND(I652*H652,2)</f>
        <v>0</v>
      </c>
      <c r="K652" s="207" t="s">
        <v>1</v>
      </c>
      <c r="L652" s="41"/>
      <c r="M652" s="212" t="s">
        <v>1</v>
      </c>
      <c r="N652" s="213" t="s">
        <v>43</v>
      </c>
      <c r="O652" s="77"/>
      <c r="P652" s="214">
        <f>O652*H652</f>
        <v>0</v>
      </c>
      <c r="Q652" s="214">
        <v>0</v>
      </c>
      <c r="R652" s="214">
        <f>Q652*H652</f>
        <v>0</v>
      </c>
      <c r="S652" s="214">
        <v>0</v>
      </c>
      <c r="T652" s="215">
        <f>S652*H652</f>
        <v>0</v>
      </c>
      <c r="AR652" s="15" t="s">
        <v>608</v>
      </c>
      <c r="AT652" s="15" t="s">
        <v>131</v>
      </c>
      <c r="AU652" s="15" t="s">
        <v>80</v>
      </c>
      <c r="AY652" s="15" t="s">
        <v>129</v>
      </c>
      <c r="BE652" s="216">
        <f>IF(N652="základní",J652,0)</f>
        <v>0</v>
      </c>
      <c r="BF652" s="216">
        <f>IF(N652="snížená",J652,0)</f>
        <v>0</v>
      </c>
      <c r="BG652" s="216">
        <f>IF(N652="zákl. přenesená",J652,0)</f>
        <v>0</v>
      </c>
      <c r="BH652" s="216">
        <f>IF(N652="sníž. přenesená",J652,0)</f>
        <v>0</v>
      </c>
      <c r="BI652" s="216">
        <f>IF(N652="nulová",J652,0)</f>
        <v>0</v>
      </c>
      <c r="BJ652" s="15" t="s">
        <v>78</v>
      </c>
      <c r="BK652" s="216">
        <f>ROUND(I652*H652,2)</f>
        <v>0</v>
      </c>
      <c r="BL652" s="15" t="s">
        <v>608</v>
      </c>
      <c r="BM652" s="15" t="s">
        <v>739</v>
      </c>
    </row>
    <row r="653" s="1" customFormat="1">
      <c r="B653" s="36"/>
      <c r="C653" s="37"/>
      <c r="D653" s="217" t="s">
        <v>138</v>
      </c>
      <c r="E653" s="37"/>
      <c r="F653" s="218" t="s">
        <v>636</v>
      </c>
      <c r="G653" s="37"/>
      <c r="H653" s="37"/>
      <c r="I653" s="130"/>
      <c r="J653" s="37"/>
      <c r="K653" s="37"/>
      <c r="L653" s="41"/>
      <c r="M653" s="219"/>
      <c r="N653" s="77"/>
      <c r="O653" s="77"/>
      <c r="P653" s="77"/>
      <c r="Q653" s="77"/>
      <c r="R653" s="77"/>
      <c r="S653" s="77"/>
      <c r="T653" s="78"/>
      <c r="AT653" s="15" t="s">
        <v>138</v>
      </c>
      <c r="AU653" s="15" t="s">
        <v>80</v>
      </c>
    </row>
    <row r="654" s="1" customFormat="1" ht="16.5" customHeight="1">
      <c r="B654" s="36"/>
      <c r="C654" s="205" t="s">
        <v>740</v>
      </c>
      <c r="D654" s="205" t="s">
        <v>131</v>
      </c>
      <c r="E654" s="206" t="s">
        <v>741</v>
      </c>
      <c r="F654" s="207" t="s">
        <v>742</v>
      </c>
      <c r="G654" s="208" t="s">
        <v>194</v>
      </c>
      <c r="H654" s="209">
        <v>5.5999999999999996</v>
      </c>
      <c r="I654" s="210"/>
      <c r="J654" s="211">
        <f>ROUND(I654*H654,2)</f>
        <v>0</v>
      </c>
      <c r="K654" s="207" t="s">
        <v>1</v>
      </c>
      <c r="L654" s="41"/>
      <c r="M654" s="212" t="s">
        <v>1</v>
      </c>
      <c r="N654" s="213" t="s">
        <v>43</v>
      </c>
      <c r="O654" s="77"/>
      <c r="P654" s="214">
        <f>O654*H654</f>
        <v>0</v>
      </c>
      <c r="Q654" s="214">
        <v>2.0000000000000002E-05</v>
      </c>
      <c r="R654" s="214">
        <f>Q654*H654</f>
        <v>0.000112</v>
      </c>
      <c r="S654" s="214">
        <v>0</v>
      </c>
      <c r="T654" s="215">
        <f>S654*H654</f>
        <v>0</v>
      </c>
      <c r="AR654" s="15" t="s">
        <v>608</v>
      </c>
      <c r="AT654" s="15" t="s">
        <v>131</v>
      </c>
      <c r="AU654" s="15" t="s">
        <v>80</v>
      </c>
      <c r="AY654" s="15" t="s">
        <v>129</v>
      </c>
      <c r="BE654" s="216">
        <f>IF(N654="základní",J654,0)</f>
        <v>0</v>
      </c>
      <c r="BF654" s="216">
        <f>IF(N654="snížená",J654,0)</f>
        <v>0</v>
      </c>
      <c r="BG654" s="216">
        <f>IF(N654="zákl. přenesená",J654,0)</f>
        <v>0</v>
      </c>
      <c r="BH654" s="216">
        <f>IF(N654="sníž. přenesená",J654,0)</f>
        <v>0</v>
      </c>
      <c r="BI654" s="216">
        <f>IF(N654="nulová",J654,0)</f>
        <v>0</v>
      </c>
      <c r="BJ654" s="15" t="s">
        <v>78</v>
      </c>
      <c r="BK654" s="216">
        <f>ROUND(I654*H654,2)</f>
        <v>0</v>
      </c>
      <c r="BL654" s="15" t="s">
        <v>608</v>
      </c>
      <c r="BM654" s="15" t="s">
        <v>743</v>
      </c>
    </row>
    <row r="655" s="1" customFormat="1">
      <c r="B655" s="36"/>
      <c r="C655" s="37"/>
      <c r="D655" s="217" t="s">
        <v>138</v>
      </c>
      <c r="E655" s="37"/>
      <c r="F655" s="218" t="s">
        <v>636</v>
      </c>
      <c r="G655" s="37"/>
      <c r="H655" s="37"/>
      <c r="I655" s="130"/>
      <c r="J655" s="37"/>
      <c r="K655" s="37"/>
      <c r="L655" s="41"/>
      <c r="M655" s="219"/>
      <c r="N655" s="77"/>
      <c r="O655" s="77"/>
      <c r="P655" s="77"/>
      <c r="Q655" s="77"/>
      <c r="R655" s="77"/>
      <c r="S655" s="77"/>
      <c r="T655" s="78"/>
      <c r="AT655" s="15" t="s">
        <v>138</v>
      </c>
      <c r="AU655" s="15" t="s">
        <v>80</v>
      </c>
    </row>
    <row r="656" s="1" customFormat="1" ht="16.5" customHeight="1">
      <c r="B656" s="36"/>
      <c r="C656" s="252" t="s">
        <v>744</v>
      </c>
      <c r="D656" s="252" t="s">
        <v>362</v>
      </c>
      <c r="E656" s="253" t="s">
        <v>745</v>
      </c>
      <c r="F656" s="254" t="s">
        <v>746</v>
      </c>
      <c r="G656" s="255" t="s">
        <v>194</v>
      </c>
      <c r="H656" s="256">
        <v>5.5999999999999996</v>
      </c>
      <c r="I656" s="257"/>
      <c r="J656" s="258">
        <f>ROUND(I656*H656,2)</f>
        <v>0</v>
      </c>
      <c r="K656" s="254" t="s">
        <v>1</v>
      </c>
      <c r="L656" s="259"/>
      <c r="M656" s="260" t="s">
        <v>1</v>
      </c>
      <c r="N656" s="261" t="s">
        <v>43</v>
      </c>
      <c r="O656" s="77"/>
      <c r="P656" s="214">
        <f>O656*H656</f>
        <v>0</v>
      </c>
      <c r="Q656" s="214">
        <v>0.00051000000000000004</v>
      </c>
      <c r="R656" s="214">
        <f>Q656*H656</f>
        <v>0.002856</v>
      </c>
      <c r="S656" s="214">
        <v>0</v>
      </c>
      <c r="T656" s="215">
        <f>S656*H656</f>
        <v>0</v>
      </c>
      <c r="AR656" s="15" t="s">
        <v>722</v>
      </c>
      <c r="AT656" s="15" t="s">
        <v>362</v>
      </c>
      <c r="AU656" s="15" t="s">
        <v>80</v>
      </c>
      <c r="AY656" s="15" t="s">
        <v>129</v>
      </c>
      <c r="BE656" s="216">
        <f>IF(N656="základní",J656,0)</f>
        <v>0</v>
      </c>
      <c r="BF656" s="216">
        <f>IF(N656="snížená",J656,0)</f>
        <v>0</v>
      </c>
      <c r="BG656" s="216">
        <f>IF(N656="zákl. přenesená",J656,0)</f>
        <v>0</v>
      </c>
      <c r="BH656" s="216">
        <f>IF(N656="sníž. přenesená",J656,0)</f>
        <v>0</v>
      </c>
      <c r="BI656" s="216">
        <f>IF(N656="nulová",J656,0)</f>
        <v>0</v>
      </c>
      <c r="BJ656" s="15" t="s">
        <v>78</v>
      </c>
      <c r="BK656" s="216">
        <f>ROUND(I656*H656,2)</f>
        <v>0</v>
      </c>
      <c r="BL656" s="15" t="s">
        <v>722</v>
      </c>
      <c r="BM656" s="15" t="s">
        <v>747</v>
      </c>
    </row>
    <row r="657" s="1" customFormat="1">
      <c r="B657" s="36"/>
      <c r="C657" s="37"/>
      <c r="D657" s="217" t="s">
        <v>138</v>
      </c>
      <c r="E657" s="37"/>
      <c r="F657" s="218" t="s">
        <v>636</v>
      </c>
      <c r="G657" s="37"/>
      <c r="H657" s="37"/>
      <c r="I657" s="130"/>
      <c r="J657" s="37"/>
      <c r="K657" s="37"/>
      <c r="L657" s="41"/>
      <c r="M657" s="219"/>
      <c r="N657" s="77"/>
      <c r="O657" s="77"/>
      <c r="P657" s="77"/>
      <c r="Q657" s="77"/>
      <c r="R657" s="77"/>
      <c r="S657" s="77"/>
      <c r="T657" s="78"/>
      <c r="AT657" s="15" t="s">
        <v>138</v>
      </c>
      <c r="AU657" s="15" t="s">
        <v>80</v>
      </c>
    </row>
    <row r="658" s="12" customFormat="1">
      <c r="B658" s="230"/>
      <c r="C658" s="231"/>
      <c r="D658" s="217" t="s">
        <v>140</v>
      </c>
      <c r="E658" s="232" t="s">
        <v>1</v>
      </c>
      <c r="F658" s="233" t="s">
        <v>748</v>
      </c>
      <c r="G658" s="231"/>
      <c r="H658" s="234">
        <v>5.5999999999999996</v>
      </c>
      <c r="I658" s="235"/>
      <c r="J658" s="231"/>
      <c r="K658" s="231"/>
      <c r="L658" s="236"/>
      <c r="M658" s="237"/>
      <c r="N658" s="238"/>
      <c r="O658" s="238"/>
      <c r="P658" s="238"/>
      <c r="Q658" s="238"/>
      <c r="R658" s="238"/>
      <c r="S658" s="238"/>
      <c r="T658" s="239"/>
      <c r="AT658" s="240" t="s">
        <v>140</v>
      </c>
      <c r="AU658" s="240" t="s">
        <v>80</v>
      </c>
      <c r="AV658" s="12" t="s">
        <v>80</v>
      </c>
      <c r="AW658" s="12" t="s">
        <v>33</v>
      </c>
      <c r="AX658" s="12" t="s">
        <v>78</v>
      </c>
      <c r="AY658" s="240" t="s">
        <v>129</v>
      </c>
    </row>
    <row r="659" s="1" customFormat="1" ht="16.5" customHeight="1">
      <c r="B659" s="36"/>
      <c r="C659" s="205" t="s">
        <v>749</v>
      </c>
      <c r="D659" s="205" t="s">
        <v>131</v>
      </c>
      <c r="E659" s="206" t="s">
        <v>750</v>
      </c>
      <c r="F659" s="207" t="s">
        <v>751</v>
      </c>
      <c r="G659" s="208" t="s">
        <v>752</v>
      </c>
      <c r="H659" s="209">
        <v>1</v>
      </c>
      <c r="I659" s="210"/>
      <c r="J659" s="211">
        <f>ROUND(I659*H659,2)</f>
        <v>0</v>
      </c>
      <c r="K659" s="207" t="s">
        <v>1</v>
      </c>
      <c r="L659" s="41"/>
      <c r="M659" s="212" t="s">
        <v>1</v>
      </c>
      <c r="N659" s="213" t="s">
        <v>43</v>
      </c>
      <c r="O659" s="77"/>
      <c r="P659" s="214">
        <f>O659*H659</f>
        <v>0</v>
      </c>
      <c r="Q659" s="214">
        <v>0</v>
      </c>
      <c r="R659" s="214">
        <f>Q659*H659</f>
        <v>0</v>
      </c>
      <c r="S659" s="214">
        <v>0</v>
      </c>
      <c r="T659" s="215">
        <f>S659*H659</f>
        <v>0</v>
      </c>
      <c r="AR659" s="15" t="s">
        <v>136</v>
      </c>
      <c r="AT659" s="15" t="s">
        <v>131</v>
      </c>
      <c r="AU659" s="15" t="s">
        <v>80</v>
      </c>
      <c r="AY659" s="15" t="s">
        <v>129</v>
      </c>
      <c r="BE659" s="216">
        <f>IF(N659="základní",J659,0)</f>
        <v>0</v>
      </c>
      <c r="BF659" s="216">
        <f>IF(N659="snížená",J659,0)</f>
        <v>0</v>
      </c>
      <c r="BG659" s="216">
        <f>IF(N659="zákl. přenesená",J659,0)</f>
        <v>0</v>
      </c>
      <c r="BH659" s="216">
        <f>IF(N659="sníž. přenesená",J659,0)</f>
        <v>0</v>
      </c>
      <c r="BI659" s="216">
        <f>IF(N659="nulová",J659,0)</f>
        <v>0</v>
      </c>
      <c r="BJ659" s="15" t="s">
        <v>78</v>
      </c>
      <c r="BK659" s="216">
        <f>ROUND(I659*H659,2)</f>
        <v>0</v>
      </c>
      <c r="BL659" s="15" t="s">
        <v>136</v>
      </c>
      <c r="BM659" s="15" t="s">
        <v>753</v>
      </c>
    </row>
    <row r="660" s="1" customFormat="1">
      <c r="B660" s="36"/>
      <c r="C660" s="37"/>
      <c r="D660" s="217" t="s">
        <v>138</v>
      </c>
      <c r="E660" s="37"/>
      <c r="F660" s="218" t="s">
        <v>754</v>
      </c>
      <c r="G660" s="37"/>
      <c r="H660" s="37"/>
      <c r="I660" s="130"/>
      <c r="J660" s="37"/>
      <c r="K660" s="37"/>
      <c r="L660" s="41"/>
      <c r="M660" s="219"/>
      <c r="N660" s="77"/>
      <c r="O660" s="77"/>
      <c r="P660" s="77"/>
      <c r="Q660" s="77"/>
      <c r="R660" s="77"/>
      <c r="S660" s="77"/>
      <c r="T660" s="78"/>
      <c r="AT660" s="15" t="s">
        <v>138</v>
      </c>
      <c r="AU660" s="15" t="s">
        <v>80</v>
      </c>
    </row>
    <row r="661" s="1" customFormat="1" ht="16.5" customHeight="1">
      <c r="B661" s="36"/>
      <c r="C661" s="205" t="s">
        <v>755</v>
      </c>
      <c r="D661" s="205" t="s">
        <v>131</v>
      </c>
      <c r="E661" s="206" t="s">
        <v>756</v>
      </c>
      <c r="F661" s="207" t="s">
        <v>757</v>
      </c>
      <c r="G661" s="208" t="s">
        <v>403</v>
      </c>
      <c r="H661" s="209">
        <v>1</v>
      </c>
      <c r="I661" s="210"/>
      <c r="J661" s="211">
        <f>ROUND(I661*H661,2)</f>
        <v>0</v>
      </c>
      <c r="K661" s="207" t="s">
        <v>1</v>
      </c>
      <c r="L661" s="41"/>
      <c r="M661" s="212" t="s">
        <v>1</v>
      </c>
      <c r="N661" s="213" t="s">
        <v>43</v>
      </c>
      <c r="O661" s="77"/>
      <c r="P661" s="214">
        <f>O661*H661</f>
        <v>0</v>
      </c>
      <c r="Q661" s="214">
        <v>0</v>
      </c>
      <c r="R661" s="214">
        <f>Q661*H661</f>
        <v>0</v>
      </c>
      <c r="S661" s="214">
        <v>0</v>
      </c>
      <c r="T661" s="215">
        <f>S661*H661</f>
        <v>0</v>
      </c>
      <c r="AR661" s="15" t="s">
        <v>136</v>
      </c>
      <c r="AT661" s="15" t="s">
        <v>131</v>
      </c>
      <c r="AU661" s="15" t="s">
        <v>80</v>
      </c>
      <c r="AY661" s="15" t="s">
        <v>129</v>
      </c>
      <c r="BE661" s="216">
        <f>IF(N661="základní",J661,0)</f>
        <v>0</v>
      </c>
      <c r="BF661" s="216">
        <f>IF(N661="snížená",J661,0)</f>
        <v>0</v>
      </c>
      <c r="BG661" s="216">
        <f>IF(N661="zákl. přenesená",J661,0)</f>
        <v>0</v>
      </c>
      <c r="BH661" s="216">
        <f>IF(N661="sníž. přenesená",J661,0)</f>
        <v>0</v>
      </c>
      <c r="BI661" s="216">
        <f>IF(N661="nulová",J661,0)</f>
        <v>0</v>
      </c>
      <c r="BJ661" s="15" t="s">
        <v>78</v>
      </c>
      <c r="BK661" s="216">
        <f>ROUND(I661*H661,2)</f>
        <v>0</v>
      </c>
      <c r="BL661" s="15" t="s">
        <v>136</v>
      </c>
      <c r="BM661" s="15" t="s">
        <v>758</v>
      </c>
    </row>
    <row r="662" s="1" customFormat="1">
      <c r="B662" s="36"/>
      <c r="C662" s="37"/>
      <c r="D662" s="217" t="s">
        <v>138</v>
      </c>
      <c r="E662" s="37"/>
      <c r="F662" s="218" t="s">
        <v>754</v>
      </c>
      <c r="G662" s="37"/>
      <c r="H662" s="37"/>
      <c r="I662" s="130"/>
      <c r="J662" s="37"/>
      <c r="K662" s="37"/>
      <c r="L662" s="41"/>
      <c r="M662" s="219"/>
      <c r="N662" s="77"/>
      <c r="O662" s="77"/>
      <c r="P662" s="77"/>
      <c r="Q662" s="77"/>
      <c r="R662" s="77"/>
      <c r="S662" s="77"/>
      <c r="T662" s="78"/>
      <c r="AT662" s="15" t="s">
        <v>138</v>
      </c>
      <c r="AU662" s="15" t="s">
        <v>80</v>
      </c>
    </row>
    <row r="663" s="1" customFormat="1" ht="22.5" customHeight="1">
      <c r="B663" s="36"/>
      <c r="C663" s="205" t="s">
        <v>759</v>
      </c>
      <c r="D663" s="205" t="s">
        <v>131</v>
      </c>
      <c r="E663" s="206" t="s">
        <v>760</v>
      </c>
      <c r="F663" s="207" t="s">
        <v>761</v>
      </c>
      <c r="G663" s="208" t="s">
        <v>403</v>
      </c>
      <c r="H663" s="209">
        <v>2</v>
      </c>
      <c r="I663" s="210"/>
      <c r="J663" s="211">
        <f>ROUND(I663*H663,2)</f>
        <v>0</v>
      </c>
      <c r="K663" s="207" t="s">
        <v>1</v>
      </c>
      <c r="L663" s="41"/>
      <c r="M663" s="212" t="s">
        <v>1</v>
      </c>
      <c r="N663" s="213" t="s">
        <v>43</v>
      </c>
      <c r="O663" s="77"/>
      <c r="P663" s="214">
        <f>O663*H663</f>
        <v>0</v>
      </c>
      <c r="Q663" s="214">
        <v>0</v>
      </c>
      <c r="R663" s="214">
        <f>Q663*H663</f>
        <v>0</v>
      </c>
      <c r="S663" s="214">
        <v>0</v>
      </c>
      <c r="T663" s="215">
        <f>S663*H663</f>
        <v>0</v>
      </c>
      <c r="AR663" s="15" t="s">
        <v>136</v>
      </c>
      <c r="AT663" s="15" t="s">
        <v>131</v>
      </c>
      <c r="AU663" s="15" t="s">
        <v>80</v>
      </c>
      <c r="AY663" s="15" t="s">
        <v>129</v>
      </c>
      <c r="BE663" s="216">
        <f>IF(N663="základní",J663,0)</f>
        <v>0</v>
      </c>
      <c r="BF663" s="216">
        <f>IF(N663="snížená",J663,0)</f>
        <v>0</v>
      </c>
      <c r="BG663" s="216">
        <f>IF(N663="zákl. přenesená",J663,0)</f>
        <v>0</v>
      </c>
      <c r="BH663" s="216">
        <f>IF(N663="sníž. přenesená",J663,0)</f>
        <v>0</v>
      </c>
      <c r="BI663" s="216">
        <f>IF(N663="nulová",J663,0)</f>
        <v>0</v>
      </c>
      <c r="BJ663" s="15" t="s">
        <v>78</v>
      </c>
      <c r="BK663" s="216">
        <f>ROUND(I663*H663,2)</f>
        <v>0</v>
      </c>
      <c r="BL663" s="15" t="s">
        <v>136</v>
      </c>
      <c r="BM663" s="15" t="s">
        <v>762</v>
      </c>
    </row>
    <row r="664" s="1" customFormat="1">
      <c r="B664" s="36"/>
      <c r="C664" s="37"/>
      <c r="D664" s="217" t="s">
        <v>138</v>
      </c>
      <c r="E664" s="37"/>
      <c r="F664" s="218" t="s">
        <v>763</v>
      </c>
      <c r="G664" s="37"/>
      <c r="H664" s="37"/>
      <c r="I664" s="130"/>
      <c r="J664" s="37"/>
      <c r="K664" s="37"/>
      <c r="L664" s="41"/>
      <c r="M664" s="219"/>
      <c r="N664" s="77"/>
      <c r="O664" s="77"/>
      <c r="P664" s="77"/>
      <c r="Q664" s="77"/>
      <c r="R664" s="77"/>
      <c r="S664" s="77"/>
      <c r="T664" s="78"/>
      <c r="AT664" s="15" t="s">
        <v>138</v>
      </c>
      <c r="AU664" s="15" t="s">
        <v>80</v>
      </c>
    </row>
    <row r="665" s="1" customFormat="1" ht="16.5" customHeight="1">
      <c r="B665" s="36"/>
      <c r="C665" s="205" t="s">
        <v>764</v>
      </c>
      <c r="D665" s="205" t="s">
        <v>131</v>
      </c>
      <c r="E665" s="206" t="s">
        <v>765</v>
      </c>
      <c r="F665" s="207" t="s">
        <v>766</v>
      </c>
      <c r="G665" s="208" t="s">
        <v>403</v>
      </c>
      <c r="H665" s="209">
        <v>1</v>
      </c>
      <c r="I665" s="210"/>
      <c r="J665" s="211">
        <f>ROUND(I665*H665,2)</f>
        <v>0</v>
      </c>
      <c r="K665" s="207" t="s">
        <v>1</v>
      </c>
      <c r="L665" s="41"/>
      <c r="M665" s="212" t="s">
        <v>1</v>
      </c>
      <c r="N665" s="213" t="s">
        <v>43</v>
      </c>
      <c r="O665" s="77"/>
      <c r="P665" s="214">
        <f>O665*H665</f>
        <v>0</v>
      </c>
      <c r="Q665" s="214">
        <v>0</v>
      </c>
      <c r="R665" s="214">
        <f>Q665*H665</f>
        <v>0</v>
      </c>
      <c r="S665" s="214">
        <v>0</v>
      </c>
      <c r="T665" s="215">
        <f>S665*H665</f>
        <v>0</v>
      </c>
      <c r="AR665" s="15" t="s">
        <v>136</v>
      </c>
      <c r="AT665" s="15" t="s">
        <v>131</v>
      </c>
      <c r="AU665" s="15" t="s">
        <v>80</v>
      </c>
      <c r="AY665" s="15" t="s">
        <v>129</v>
      </c>
      <c r="BE665" s="216">
        <f>IF(N665="základní",J665,0)</f>
        <v>0</v>
      </c>
      <c r="BF665" s="216">
        <f>IF(N665="snížená",J665,0)</f>
        <v>0</v>
      </c>
      <c r="BG665" s="216">
        <f>IF(N665="zákl. přenesená",J665,0)</f>
        <v>0</v>
      </c>
      <c r="BH665" s="216">
        <f>IF(N665="sníž. přenesená",J665,0)</f>
        <v>0</v>
      </c>
      <c r="BI665" s="216">
        <f>IF(N665="nulová",J665,0)</f>
        <v>0</v>
      </c>
      <c r="BJ665" s="15" t="s">
        <v>78</v>
      </c>
      <c r="BK665" s="216">
        <f>ROUND(I665*H665,2)</f>
        <v>0</v>
      </c>
      <c r="BL665" s="15" t="s">
        <v>136</v>
      </c>
      <c r="BM665" s="15" t="s">
        <v>767</v>
      </c>
    </row>
    <row r="666" s="1" customFormat="1">
      <c r="B666" s="36"/>
      <c r="C666" s="37"/>
      <c r="D666" s="217" t="s">
        <v>138</v>
      </c>
      <c r="E666" s="37"/>
      <c r="F666" s="218" t="s">
        <v>768</v>
      </c>
      <c r="G666" s="37"/>
      <c r="H666" s="37"/>
      <c r="I666" s="130"/>
      <c r="J666" s="37"/>
      <c r="K666" s="37"/>
      <c r="L666" s="41"/>
      <c r="M666" s="219"/>
      <c r="N666" s="77"/>
      <c r="O666" s="77"/>
      <c r="P666" s="77"/>
      <c r="Q666" s="77"/>
      <c r="R666" s="77"/>
      <c r="S666" s="77"/>
      <c r="T666" s="78"/>
      <c r="AT666" s="15" t="s">
        <v>138</v>
      </c>
      <c r="AU666" s="15" t="s">
        <v>80</v>
      </c>
    </row>
    <row r="667" s="1" customFormat="1" ht="16.5" customHeight="1">
      <c r="B667" s="36"/>
      <c r="C667" s="205" t="s">
        <v>769</v>
      </c>
      <c r="D667" s="205" t="s">
        <v>131</v>
      </c>
      <c r="E667" s="206" t="s">
        <v>770</v>
      </c>
      <c r="F667" s="207" t="s">
        <v>771</v>
      </c>
      <c r="G667" s="208" t="s">
        <v>403</v>
      </c>
      <c r="H667" s="209">
        <v>2</v>
      </c>
      <c r="I667" s="210"/>
      <c r="J667" s="211">
        <f>ROUND(I667*H667,2)</f>
        <v>0</v>
      </c>
      <c r="K667" s="207" t="s">
        <v>1</v>
      </c>
      <c r="L667" s="41"/>
      <c r="M667" s="212" t="s">
        <v>1</v>
      </c>
      <c r="N667" s="213" t="s">
        <v>43</v>
      </c>
      <c r="O667" s="77"/>
      <c r="P667" s="214">
        <f>O667*H667</f>
        <v>0</v>
      </c>
      <c r="Q667" s="214">
        <v>0</v>
      </c>
      <c r="R667" s="214">
        <f>Q667*H667</f>
        <v>0</v>
      </c>
      <c r="S667" s="214">
        <v>0</v>
      </c>
      <c r="T667" s="215">
        <f>S667*H667</f>
        <v>0</v>
      </c>
      <c r="AR667" s="15" t="s">
        <v>136</v>
      </c>
      <c r="AT667" s="15" t="s">
        <v>131</v>
      </c>
      <c r="AU667" s="15" t="s">
        <v>80</v>
      </c>
      <c r="AY667" s="15" t="s">
        <v>129</v>
      </c>
      <c r="BE667" s="216">
        <f>IF(N667="základní",J667,0)</f>
        <v>0</v>
      </c>
      <c r="BF667" s="216">
        <f>IF(N667="snížená",J667,0)</f>
        <v>0</v>
      </c>
      <c r="BG667" s="216">
        <f>IF(N667="zákl. přenesená",J667,0)</f>
        <v>0</v>
      </c>
      <c r="BH667" s="216">
        <f>IF(N667="sníž. přenesená",J667,0)</f>
        <v>0</v>
      </c>
      <c r="BI667" s="216">
        <f>IF(N667="nulová",J667,0)</f>
        <v>0</v>
      </c>
      <c r="BJ667" s="15" t="s">
        <v>78</v>
      </c>
      <c r="BK667" s="216">
        <f>ROUND(I667*H667,2)</f>
        <v>0</v>
      </c>
      <c r="BL667" s="15" t="s">
        <v>136</v>
      </c>
      <c r="BM667" s="15" t="s">
        <v>772</v>
      </c>
    </row>
    <row r="668" s="1" customFormat="1">
      <c r="B668" s="36"/>
      <c r="C668" s="37"/>
      <c r="D668" s="217" t="s">
        <v>138</v>
      </c>
      <c r="E668" s="37"/>
      <c r="F668" s="218" t="s">
        <v>768</v>
      </c>
      <c r="G668" s="37"/>
      <c r="H668" s="37"/>
      <c r="I668" s="130"/>
      <c r="J668" s="37"/>
      <c r="K668" s="37"/>
      <c r="L668" s="41"/>
      <c r="M668" s="219"/>
      <c r="N668" s="77"/>
      <c r="O668" s="77"/>
      <c r="P668" s="77"/>
      <c r="Q668" s="77"/>
      <c r="R668" s="77"/>
      <c r="S668" s="77"/>
      <c r="T668" s="78"/>
      <c r="AT668" s="15" t="s">
        <v>138</v>
      </c>
      <c r="AU668" s="15" t="s">
        <v>80</v>
      </c>
    </row>
    <row r="669" s="1" customFormat="1" ht="22.5" customHeight="1">
      <c r="B669" s="36"/>
      <c r="C669" s="205" t="s">
        <v>773</v>
      </c>
      <c r="D669" s="205" t="s">
        <v>131</v>
      </c>
      <c r="E669" s="206" t="s">
        <v>774</v>
      </c>
      <c r="F669" s="207" t="s">
        <v>775</v>
      </c>
      <c r="G669" s="208" t="s">
        <v>403</v>
      </c>
      <c r="H669" s="209">
        <v>1</v>
      </c>
      <c r="I669" s="210"/>
      <c r="J669" s="211">
        <f>ROUND(I669*H669,2)</f>
        <v>0</v>
      </c>
      <c r="K669" s="207" t="s">
        <v>135</v>
      </c>
      <c r="L669" s="41"/>
      <c r="M669" s="212" t="s">
        <v>1</v>
      </c>
      <c r="N669" s="213" t="s">
        <v>43</v>
      </c>
      <c r="O669" s="77"/>
      <c r="P669" s="214">
        <f>O669*H669</f>
        <v>0</v>
      </c>
      <c r="Q669" s="214">
        <v>1.92726</v>
      </c>
      <c r="R669" s="214">
        <f>Q669*H669</f>
        <v>1.92726</v>
      </c>
      <c r="S669" s="214">
        <v>0</v>
      </c>
      <c r="T669" s="215">
        <f>S669*H669</f>
        <v>0</v>
      </c>
      <c r="AR669" s="15" t="s">
        <v>136</v>
      </c>
      <c r="AT669" s="15" t="s">
        <v>131</v>
      </c>
      <c r="AU669" s="15" t="s">
        <v>80</v>
      </c>
      <c r="AY669" s="15" t="s">
        <v>129</v>
      </c>
      <c r="BE669" s="216">
        <f>IF(N669="základní",J669,0)</f>
        <v>0</v>
      </c>
      <c r="BF669" s="216">
        <f>IF(N669="snížená",J669,0)</f>
        <v>0</v>
      </c>
      <c r="BG669" s="216">
        <f>IF(N669="zákl. přenesená",J669,0)</f>
        <v>0</v>
      </c>
      <c r="BH669" s="216">
        <f>IF(N669="sníž. přenesená",J669,0)</f>
        <v>0</v>
      </c>
      <c r="BI669" s="216">
        <f>IF(N669="nulová",J669,0)</f>
        <v>0</v>
      </c>
      <c r="BJ669" s="15" t="s">
        <v>78</v>
      </c>
      <c r="BK669" s="216">
        <f>ROUND(I669*H669,2)</f>
        <v>0</v>
      </c>
      <c r="BL669" s="15" t="s">
        <v>136</v>
      </c>
      <c r="BM669" s="15" t="s">
        <v>776</v>
      </c>
    </row>
    <row r="670" s="1" customFormat="1">
      <c r="B670" s="36"/>
      <c r="C670" s="37"/>
      <c r="D670" s="217" t="s">
        <v>138</v>
      </c>
      <c r="E670" s="37"/>
      <c r="F670" s="218" t="s">
        <v>659</v>
      </c>
      <c r="G670" s="37"/>
      <c r="H670" s="37"/>
      <c r="I670" s="130"/>
      <c r="J670" s="37"/>
      <c r="K670" s="37"/>
      <c r="L670" s="41"/>
      <c r="M670" s="219"/>
      <c r="N670" s="77"/>
      <c r="O670" s="77"/>
      <c r="P670" s="77"/>
      <c r="Q670" s="77"/>
      <c r="R670" s="77"/>
      <c r="S670" s="77"/>
      <c r="T670" s="78"/>
      <c r="AT670" s="15" t="s">
        <v>138</v>
      </c>
      <c r="AU670" s="15" t="s">
        <v>80</v>
      </c>
    </row>
    <row r="671" s="1" customFormat="1" ht="22.5" customHeight="1">
      <c r="B671" s="36"/>
      <c r="C671" s="205" t="s">
        <v>777</v>
      </c>
      <c r="D671" s="205" t="s">
        <v>131</v>
      </c>
      <c r="E671" s="206" t="s">
        <v>778</v>
      </c>
      <c r="F671" s="207" t="s">
        <v>779</v>
      </c>
      <c r="G671" s="208" t="s">
        <v>403</v>
      </c>
      <c r="H671" s="209">
        <v>1</v>
      </c>
      <c r="I671" s="210"/>
      <c r="J671" s="211">
        <f>ROUND(I671*H671,2)</f>
        <v>0</v>
      </c>
      <c r="K671" s="207" t="s">
        <v>159</v>
      </c>
      <c r="L671" s="41"/>
      <c r="M671" s="212" t="s">
        <v>1</v>
      </c>
      <c r="N671" s="213" t="s">
        <v>43</v>
      </c>
      <c r="O671" s="77"/>
      <c r="P671" s="214">
        <f>O671*H671</f>
        <v>0</v>
      </c>
      <c r="Q671" s="214">
        <v>2.2568899999999998</v>
      </c>
      <c r="R671" s="214">
        <f>Q671*H671</f>
        <v>2.2568899999999998</v>
      </c>
      <c r="S671" s="214">
        <v>0</v>
      </c>
      <c r="T671" s="215">
        <f>S671*H671</f>
        <v>0</v>
      </c>
      <c r="AR671" s="15" t="s">
        <v>136</v>
      </c>
      <c r="AT671" s="15" t="s">
        <v>131</v>
      </c>
      <c r="AU671" s="15" t="s">
        <v>80</v>
      </c>
      <c r="AY671" s="15" t="s">
        <v>129</v>
      </c>
      <c r="BE671" s="216">
        <f>IF(N671="základní",J671,0)</f>
        <v>0</v>
      </c>
      <c r="BF671" s="216">
        <f>IF(N671="snížená",J671,0)</f>
        <v>0</v>
      </c>
      <c r="BG671" s="216">
        <f>IF(N671="zákl. přenesená",J671,0)</f>
        <v>0</v>
      </c>
      <c r="BH671" s="216">
        <f>IF(N671="sníž. přenesená",J671,0)</f>
        <v>0</v>
      </c>
      <c r="BI671" s="216">
        <f>IF(N671="nulová",J671,0)</f>
        <v>0</v>
      </c>
      <c r="BJ671" s="15" t="s">
        <v>78</v>
      </c>
      <c r="BK671" s="216">
        <f>ROUND(I671*H671,2)</f>
        <v>0</v>
      </c>
      <c r="BL671" s="15" t="s">
        <v>136</v>
      </c>
      <c r="BM671" s="15" t="s">
        <v>780</v>
      </c>
    </row>
    <row r="672" s="1" customFormat="1">
      <c r="B672" s="36"/>
      <c r="C672" s="37"/>
      <c r="D672" s="217" t="s">
        <v>138</v>
      </c>
      <c r="E672" s="37"/>
      <c r="F672" s="218" t="s">
        <v>659</v>
      </c>
      <c r="G672" s="37"/>
      <c r="H672" s="37"/>
      <c r="I672" s="130"/>
      <c r="J672" s="37"/>
      <c r="K672" s="37"/>
      <c r="L672" s="41"/>
      <c r="M672" s="219"/>
      <c r="N672" s="77"/>
      <c r="O672" s="77"/>
      <c r="P672" s="77"/>
      <c r="Q672" s="77"/>
      <c r="R672" s="77"/>
      <c r="S672" s="77"/>
      <c r="T672" s="78"/>
      <c r="AT672" s="15" t="s">
        <v>138</v>
      </c>
      <c r="AU672" s="15" t="s">
        <v>80</v>
      </c>
    </row>
    <row r="673" s="12" customFormat="1">
      <c r="B673" s="230"/>
      <c r="C673" s="231"/>
      <c r="D673" s="217" t="s">
        <v>140</v>
      </c>
      <c r="E673" s="232" t="s">
        <v>1</v>
      </c>
      <c r="F673" s="233" t="s">
        <v>78</v>
      </c>
      <c r="G673" s="231"/>
      <c r="H673" s="234">
        <v>1</v>
      </c>
      <c r="I673" s="235"/>
      <c r="J673" s="231"/>
      <c r="K673" s="231"/>
      <c r="L673" s="236"/>
      <c r="M673" s="237"/>
      <c r="N673" s="238"/>
      <c r="O673" s="238"/>
      <c r="P673" s="238"/>
      <c r="Q673" s="238"/>
      <c r="R673" s="238"/>
      <c r="S673" s="238"/>
      <c r="T673" s="239"/>
      <c r="AT673" s="240" t="s">
        <v>140</v>
      </c>
      <c r="AU673" s="240" t="s">
        <v>80</v>
      </c>
      <c r="AV673" s="12" t="s">
        <v>80</v>
      </c>
      <c r="AW673" s="12" t="s">
        <v>33</v>
      </c>
      <c r="AX673" s="12" t="s">
        <v>78</v>
      </c>
      <c r="AY673" s="240" t="s">
        <v>129</v>
      </c>
    </row>
    <row r="674" s="1" customFormat="1" ht="22.5" customHeight="1">
      <c r="B674" s="36"/>
      <c r="C674" s="205" t="s">
        <v>781</v>
      </c>
      <c r="D674" s="205" t="s">
        <v>131</v>
      </c>
      <c r="E674" s="206" t="s">
        <v>782</v>
      </c>
      <c r="F674" s="207" t="s">
        <v>783</v>
      </c>
      <c r="G674" s="208" t="s">
        <v>403</v>
      </c>
      <c r="H674" s="209">
        <v>1</v>
      </c>
      <c r="I674" s="210"/>
      <c r="J674" s="211">
        <f>ROUND(I674*H674,2)</f>
        <v>0</v>
      </c>
      <c r="K674" s="207" t="s">
        <v>135</v>
      </c>
      <c r="L674" s="41"/>
      <c r="M674" s="212" t="s">
        <v>1</v>
      </c>
      <c r="N674" s="213" t="s">
        <v>43</v>
      </c>
      <c r="O674" s="77"/>
      <c r="P674" s="214">
        <f>O674*H674</f>
        <v>0</v>
      </c>
      <c r="Q674" s="214">
        <v>2.3765000000000001</v>
      </c>
      <c r="R674" s="214">
        <f>Q674*H674</f>
        <v>2.3765000000000001</v>
      </c>
      <c r="S674" s="214">
        <v>0</v>
      </c>
      <c r="T674" s="215">
        <f>S674*H674</f>
        <v>0</v>
      </c>
      <c r="AR674" s="15" t="s">
        <v>136</v>
      </c>
      <c r="AT674" s="15" t="s">
        <v>131</v>
      </c>
      <c r="AU674" s="15" t="s">
        <v>80</v>
      </c>
      <c r="AY674" s="15" t="s">
        <v>129</v>
      </c>
      <c r="BE674" s="216">
        <f>IF(N674="základní",J674,0)</f>
        <v>0</v>
      </c>
      <c r="BF674" s="216">
        <f>IF(N674="snížená",J674,0)</f>
        <v>0</v>
      </c>
      <c r="BG674" s="216">
        <f>IF(N674="zákl. přenesená",J674,0)</f>
        <v>0</v>
      </c>
      <c r="BH674" s="216">
        <f>IF(N674="sníž. přenesená",J674,0)</f>
        <v>0</v>
      </c>
      <c r="BI674" s="216">
        <f>IF(N674="nulová",J674,0)</f>
        <v>0</v>
      </c>
      <c r="BJ674" s="15" t="s">
        <v>78</v>
      </c>
      <c r="BK674" s="216">
        <f>ROUND(I674*H674,2)</f>
        <v>0</v>
      </c>
      <c r="BL674" s="15" t="s">
        <v>136</v>
      </c>
      <c r="BM674" s="15" t="s">
        <v>784</v>
      </c>
    </row>
    <row r="675" s="1" customFormat="1">
      <c r="B675" s="36"/>
      <c r="C675" s="37"/>
      <c r="D675" s="217" t="s">
        <v>138</v>
      </c>
      <c r="E675" s="37"/>
      <c r="F675" s="218" t="s">
        <v>659</v>
      </c>
      <c r="G675" s="37"/>
      <c r="H675" s="37"/>
      <c r="I675" s="130"/>
      <c r="J675" s="37"/>
      <c r="K675" s="37"/>
      <c r="L675" s="41"/>
      <c r="M675" s="219"/>
      <c r="N675" s="77"/>
      <c r="O675" s="77"/>
      <c r="P675" s="77"/>
      <c r="Q675" s="77"/>
      <c r="R675" s="77"/>
      <c r="S675" s="77"/>
      <c r="T675" s="78"/>
      <c r="AT675" s="15" t="s">
        <v>138</v>
      </c>
      <c r="AU675" s="15" t="s">
        <v>80</v>
      </c>
    </row>
    <row r="676" s="12" customFormat="1">
      <c r="B676" s="230"/>
      <c r="C676" s="231"/>
      <c r="D676" s="217" t="s">
        <v>140</v>
      </c>
      <c r="E676" s="232" t="s">
        <v>1</v>
      </c>
      <c r="F676" s="233" t="s">
        <v>78</v>
      </c>
      <c r="G676" s="231"/>
      <c r="H676" s="234">
        <v>1</v>
      </c>
      <c r="I676" s="235"/>
      <c r="J676" s="231"/>
      <c r="K676" s="231"/>
      <c r="L676" s="236"/>
      <c r="M676" s="237"/>
      <c r="N676" s="238"/>
      <c r="O676" s="238"/>
      <c r="P676" s="238"/>
      <c r="Q676" s="238"/>
      <c r="R676" s="238"/>
      <c r="S676" s="238"/>
      <c r="T676" s="239"/>
      <c r="AT676" s="240" t="s">
        <v>140</v>
      </c>
      <c r="AU676" s="240" t="s">
        <v>80</v>
      </c>
      <c r="AV676" s="12" t="s">
        <v>80</v>
      </c>
      <c r="AW676" s="12" t="s">
        <v>33</v>
      </c>
      <c r="AX676" s="12" t="s">
        <v>78</v>
      </c>
      <c r="AY676" s="240" t="s">
        <v>129</v>
      </c>
    </row>
    <row r="677" s="1" customFormat="1" ht="16.5" customHeight="1">
      <c r="B677" s="36"/>
      <c r="C677" s="205" t="s">
        <v>785</v>
      </c>
      <c r="D677" s="205" t="s">
        <v>131</v>
      </c>
      <c r="E677" s="206" t="s">
        <v>786</v>
      </c>
      <c r="F677" s="207" t="s">
        <v>787</v>
      </c>
      <c r="G677" s="208" t="s">
        <v>403</v>
      </c>
      <c r="H677" s="209">
        <v>4</v>
      </c>
      <c r="I677" s="210"/>
      <c r="J677" s="211">
        <f>ROUND(I677*H677,2)</f>
        <v>0</v>
      </c>
      <c r="K677" s="207" t="s">
        <v>1</v>
      </c>
      <c r="L677" s="41"/>
      <c r="M677" s="212" t="s">
        <v>1</v>
      </c>
      <c r="N677" s="213" t="s">
        <v>43</v>
      </c>
      <c r="O677" s="77"/>
      <c r="P677" s="214">
        <f>O677*H677</f>
        <v>0</v>
      </c>
      <c r="Q677" s="214">
        <v>0.026980000000000001</v>
      </c>
      <c r="R677" s="214">
        <f>Q677*H677</f>
        <v>0.10792</v>
      </c>
      <c r="S677" s="214">
        <v>0</v>
      </c>
      <c r="T677" s="215">
        <f>S677*H677</f>
        <v>0</v>
      </c>
      <c r="AR677" s="15" t="s">
        <v>136</v>
      </c>
      <c r="AT677" s="15" t="s">
        <v>131</v>
      </c>
      <c r="AU677" s="15" t="s">
        <v>80</v>
      </c>
      <c r="AY677" s="15" t="s">
        <v>129</v>
      </c>
      <c r="BE677" s="216">
        <f>IF(N677="základní",J677,0)</f>
        <v>0</v>
      </c>
      <c r="BF677" s="216">
        <f>IF(N677="snížená",J677,0)</f>
        <v>0</v>
      </c>
      <c r="BG677" s="216">
        <f>IF(N677="zákl. přenesená",J677,0)</f>
        <v>0</v>
      </c>
      <c r="BH677" s="216">
        <f>IF(N677="sníž. přenesená",J677,0)</f>
        <v>0</v>
      </c>
      <c r="BI677" s="216">
        <f>IF(N677="nulová",J677,0)</f>
        <v>0</v>
      </c>
      <c r="BJ677" s="15" t="s">
        <v>78</v>
      </c>
      <c r="BK677" s="216">
        <f>ROUND(I677*H677,2)</f>
        <v>0</v>
      </c>
      <c r="BL677" s="15" t="s">
        <v>136</v>
      </c>
      <c r="BM677" s="15" t="s">
        <v>788</v>
      </c>
    </row>
    <row r="678" s="1" customFormat="1">
      <c r="B678" s="36"/>
      <c r="C678" s="37"/>
      <c r="D678" s="217" t="s">
        <v>138</v>
      </c>
      <c r="E678" s="37"/>
      <c r="F678" s="218" t="s">
        <v>789</v>
      </c>
      <c r="G678" s="37"/>
      <c r="H678" s="37"/>
      <c r="I678" s="130"/>
      <c r="J678" s="37"/>
      <c r="K678" s="37"/>
      <c r="L678" s="41"/>
      <c r="M678" s="219"/>
      <c r="N678" s="77"/>
      <c r="O678" s="77"/>
      <c r="P678" s="77"/>
      <c r="Q678" s="77"/>
      <c r="R678" s="77"/>
      <c r="S678" s="77"/>
      <c r="T678" s="78"/>
      <c r="AT678" s="15" t="s">
        <v>138</v>
      </c>
      <c r="AU678" s="15" t="s">
        <v>80</v>
      </c>
    </row>
    <row r="679" s="1" customFormat="1" ht="16.5" customHeight="1">
      <c r="B679" s="36"/>
      <c r="C679" s="252" t="s">
        <v>790</v>
      </c>
      <c r="D679" s="252" t="s">
        <v>362</v>
      </c>
      <c r="E679" s="253" t="s">
        <v>791</v>
      </c>
      <c r="F679" s="254" t="s">
        <v>792</v>
      </c>
      <c r="G679" s="255" t="s">
        <v>194</v>
      </c>
      <c r="H679" s="256">
        <v>18</v>
      </c>
      <c r="I679" s="257"/>
      <c r="J679" s="258">
        <f>ROUND(I679*H679,2)</f>
        <v>0</v>
      </c>
      <c r="K679" s="254" t="s">
        <v>1</v>
      </c>
      <c r="L679" s="259"/>
      <c r="M679" s="260" t="s">
        <v>1</v>
      </c>
      <c r="N679" s="261" t="s">
        <v>43</v>
      </c>
      <c r="O679" s="77"/>
      <c r="P679" s="214">
        <f>O679*H679</f>
        <v>0</v>
      </c>
      <c r="Q679" s="214">
        <v>0.035000000000000003</v>
      </c>
      <c r="R679" s="214">
        <f>Q679*H679</f>
        <v>0.63000000000000012</v>
      </c>
      <c r="S679" s="214">
        <v>0</v>
      </c>
      <c r="T679" s="215">
        <f>S679*H679</f>
        <v>0</v>
      </c>
      <c r="AR679" s="15" t="s">
        <v>191</v>
      </c>
      <c r="AT679" s="15" t="s">
        <v>362</v>
      </c>
      <c r="AU679" s="15" t="s">
        <v>80</v>
      </c>
      <c r="AY679" s="15" t="s">
        <v>129</v>
      </c>
      <c r="BE679" s="216">
        <f>IF(N679="základní",J679,0)</f>
        <v>0</v>
      </c>
      <c r="BF679" s="216">
        <f>IF(N679="snížená",J679,0)</f>
        <v>0</v>
      </c>
      <c r="BG679" s="216">
        <f>IF(N679="zákl. přenesená",J679,0)</f>
        <v>0</v>
      </c>
      <c r="BH679" s="216">
        <f>IF(N679="sníž. přenesená",J679,0)</f>
        <v>0</v>
      </c>
      <c r="BI679" s="216">
        <f>IF(N679="nulová",J679,0)</f>
        <v>0</v>
      </c>
      <c r="BJ679" s="15" t="s">
        <v>78</v>
      </c>
      <c r="BK679" s="216">
        <f>ROUND(I679*H679,2)</f>
        <v>0</v>
      </c>
      <c r="BL679" s="15" t="s">
        <v>136</v>
      </c>
      <c r="BM679" s="15" t="s">
        <v>793</v>
      </c>
    </row>
    <row r="680" s="1" customFormat="1">
      <c r="B680" s="36"/>
      <c r="C680" s="37"/>
      <c r="D680" s="217" t="s">
        <v>138</v>
      </c>
      <c r="E680" s="37"/>
      <c r="F680" s="218" t="s">
        <v>636</v>
      </c>
      <c r="G680" s="37"/>
      <c r="H680" s="37"/>
      <c r="I680" s="130"/>
      <c r="J680" s="37"/>
      <c r="K680" s="37"/>
      <c r="L680" s="41"/>
      <c r="M680" s="219"/>
      <c r="N680" s="77"/>
      <c r="O680" s="77"/>
      <c r="P680" s="77"/>
      <c r="Q680" s="77"/>
      <c r="R680" s="77"/>
      <c r="S680" s="77"/>
      <c r="T680" s="78"/>
      <c r="AT680" s="15" t="s">
        <v>138</v>
      </c>
      <c r="AU680" s="15" t="s">
        <v>80</v>
      </c>
    </row>
    <row r="681" s="12" customFormat="1">
      <c r="B681" s="230"/>
      <c r="C681" s="231"/>
      <c r="D681" s="217" t="s">
        <v>140</v>
      </c>
      <c r="E681" s="232" t="s">
        <v>1</v>
      </c>
      <c r="F681" s="233" t="s">
        <v>794</v>
      </c>
      <c r="G681" s="231"/>
      <c r="H681" s="234">
        <v>18</v>
      </c>
      <c r="I681" s="235"/>
      <c r="J681" s="231"/>
      <c r="K681" s="231"/>
      <c r="L681" s="236"/>
      <c r="M681" s="237"/>
      <c r="N681" s="238"/>
      <c r="O681" s="238"/>
      <c r="P681" s="238"/>
      <c r="Q681" s="238"/>
      <c r="R681" s="238"/>
      <c r="S681" s="238"/>
      <c r="T681" s="239"/>
      <c r="AT681" s="240" t="s">
        <v>140</v>
      </c>
      <c r="AU681" s="240" t="s">
        <v>80</v>
      </c>
      <c r="AV681" s="12" t="s">
        <v>80</v>
      </c>
      <c r="AW681" s="12" t="s">
        <v>33</v>
      </c>
      <c r="AX681" s="12" t="s">
        <v>78</v>
      </c>
      <c r="AY681" s="240" t="s">
        <v>129</v>
      </c>
    </row>
    <row r="682" s="1" customFormat="1" ht="16.5" customHeight="1">
      <c r="B682" s="36"/>
      <c r="C682" s="205" t="s">
        <v>795</v>
      </c>
      <c r="D682" s="205" t="s">
        <v>131</v>
      </c>
      <c r="E682" s="206" t="s">
        <v>796</v>
      </c>
      <c r="F682" s="207" t="s">
        <v>797</v>
      </c>
      <c r="G682" s="208" t="s">
        <v>403</v>
      </c>
      <c r="H682" s="209">
        <v>3</v>
      </c>
      <c r="I682" s="210"/>
      <c r="J682" s="211">
        <f>ROUND(I682*H682,2)</f>
        <v>0</v>
      </c>
      <c r="K682" s="207" t="s">
        <v>135</v>
      </c>
      <c r="L682" s="41"/>
      <c r="M682" s="212" t="s">
        <v>1</v>
      </c>
      <c r="N682" s="213" t="s">
        <v>43</v>
      </c>
      <c r="O682" s="77"/>
      <c r="P682" s="214">
        <f>O682*H682</f>
        <v>0</v>
      </c>
      <c r="Q682" s="214">
        <v>0.00165</v>
      </c>
      <c r="R682" s="214">
        <f>Q682*H682</f>
        <v>0.0049499999999999995</v>
      </c>
      <c r="S682" s="214">
        <v>0</v>
      </c>
      <c r="T682" s="215">
        <f>S682*H682</f>
        <v>0</v>
      </c>
      <c r="AR682" s="15" t="s">
        <v>136</v>
      </c>
      <c r="AT682" s="15" t="s">
        <v>131</v>
      </c>
      <c r="AU682" s="15" t="s">
        <v>80</v>
      </c>
      <c r="AY682" s="15" t="s">
        <v>129</v>
      </c>
      <c r="BE682" s="216">
        <f>IF(N682="základní",J682,0)</f>
        <v>0</v>
      </c>
      <c r="BF682" s="216">
        <f>IF(N682="snížená",J682,0)</f>
        <v>0</v>
      </c>
      <c r="BG682" s="216">
        <f>IF(N682="zákl. přenesená",J682,0)</f>
        <v>0</v>
      </c>
      <c r="BH682" s="216">
        <f>IF(N682="sníž. přenesená",J682,0)</f>
        <v>0</v>
      </c>
      <c r="BI682" s="216">
        <f>IF(N682="nulová",J682,0)</f>
        <v>0</v>
      </c>
      <c r="BJ682" s="15" t="s">
        <v>78</v>
      </c>
      <c r="BK682" s="216">
        <f>ROUND(I682*H682,2)</f>
        <v>0</v>
      </c>
      <c r="BL682" s="15" t="s">
        <v>136</v>
      </c>
      <c r="BM682" s="15" t="s">
        <v>798</v>
      </c>
    </row>
    <row r="683" s="1" customFormat="1">
      <c r="B683" s="36"/>
      <c r="C683" s="37"/>
      <c r="D683" s="217" t="s">
        <v>138</v>
      </c>
      <c r="E683" s="37"/>
      <c r="F683" s="218" t="s">
        <v>636</v>
      </c>
      <c r="G683" s="37"/>
      <c r="H683" s="37"/>
      <c r="I683" s="130"/>
      <c r="J683" s="37"/>
      <c r="K683" s="37"/>
      <c r="L683" s="41"/>
      <c r="M683" s="219"/>
      <c r="N683" s="77"/>
      <c r="O683" s="77"/>
      <c r="P683" s="77"/>
      <c r="Q683" s="77"/>
      <c r="R683" s="77"/>
      <c r="S683" s="77"/>
      <c r="T683" s="78"/>
      <c r="AT683" s="15" t="s">
        <v>138</v>
      </c>
      <c r="AU683" s="15" t="s">
        <v>80</v>
      </c>
    </row>
    <row r="684" s="1" customFormat="1" ht="16.5" customHeight="1">
      <c r="B684" s="36"/>
      <c r="C684" s="205" t="s">
        <v>799</v>
      </c>
      <c r="D684" s="205" t="s">
        <v>131</v>
      </c>
      <c r="E684" s="206" t="s">
        <v>800</v>
      </c>
      <c r="F684" s="207" t="s">
        <v>801</v>
      </c>
      <c r="G684" s="208" t="s">
        <v>403</v>
      </c>
      <c r="H684" s="209">
        <v>3</v>
      </c>
      <c r="I684" s="210"/>
      <c r="J684" s="211">
        <f>ROUND(I684*H684,2)</f>
        <v>0</v>
      </c>
      <c r="K684" s="207" t="s">
        <v>135</v>
      </c>
      <c r="L684" s="41"/>
      <c r="M684" s="212" t="s">
        <v>1</v>
      </c>
      <c r="N684" s="213" t="s">
        <v>43</v>
      </c>
      <c r="O684" s="77"/>
      <c r="P684" s="214">
        <f>O684*H684</f>
        <v>0</v>
      </c>
      <c r="Q684" s="214">
        <v>0</v>
      </c>
      <c r="R684" s="214">
        <f>Q684*H684</f>
        <v>0</v>
      </c>
      <c r="S684" s="214">
        <v>0</v>
      </c>
      <c r="T684" s="215">
        <f>S684*H684</f>
        <v>0</v>
      </c>
      <c r="AR684" s="15" t="s">
        <v>136</v>
      </c>
      <c r="AT684" s="15" t="s">
        <v>131</v>
      </c>
      <c r="AU684" s="15" t="s">
        <v>80</v>
      </c>
      <c r="AY684" s="15" t="s">
        <v>129</v>
      </c>
      <c r="BE684" s="216">
        <f>IF(N684="základní",J684,0)</f>
        <v>0</v>
      </c>
      <c r="BF684" s="216">
        <f>IF(N684="snížená",J684,0)</f>
        <v>0</v>
      </c>
      <c r="BG684" s="216">
        <f>IF(N684="zákl. přenesená",J684,0)</f>
        <v>0</v>
      </c>
      <c r="BH684" s="216">
        <f>IF(N684="sníž. přenesená",J684,0)</f>
        <v>0</v>
      </c>
      <c r="BI684" s="216">
        <f>IF(N684="nulová",J684,0)</f>
        <v>0</v>
      </c>
      <c r="BJ684" s="15" t="s">
        <v>78</v>
      </c>
      <c r="BK684" s="216">
        <f>ROUND(I684*H684,2)</f>
        <v>0</v>
      </c>
      <c r="BL684" s="15" t="s">
        <v>136</v>
      </c>
      <c r="BM684" s="15" t="s">
        <v>802</v>
      </c>
    </row>
    <row r="685" s="1" customFormat="1">
      <c r="B685" s="36"/>
      <c r="C685" s="37"/>
      <c r="D685" s="217" t="s">
        <v>138</v>
      </c>
      <c r="E685" s="37"/>
      <c r="F685" s="218" t="s">
        <v>636</v>
      </c>
      <c r="G685" s="37"/>
      <c r="H685" s="37"/>
      <c r="I685" s="130"/>
      <c r="J685" s="37"/>
      <c r="K685" s="37"/>
      <c r="L685" s="41"/>
      <c r="M685" s="219"/>
      <c r="N685" s="77"/>
      <c r="O685" s="77"/>
      <c r="P685" s="77"/>
      <c r="Q685" s="77"/>
      <c r="R685" s="77"/>
      <c r="S685" s="77"/>
      <c r="T685" s="78"/>
      <c r="AT685" s="15" t="s">
        <v>138</v>
      </c>
      <c r="AU685" s="15" t="s">
        <v>80</v>
      </c>
    </row>
    <row r="686" s="1" customFormat="1" ht="16.5" customHeight="1">
      <c r="B686" s="36"/>
      <c r="C686" s="252" t="s">
        <v>803</v>
      </c>
      <c r="D686" s="252" t="s">
        <v>362</v>
      </c>
      <c r="E686" s="253" t="s">
        <v>804</v>
      </c>
      <c r="F686" s="254" t="s">
        <v>805</v>
      </c>
      <c r="G686" s="255" t="s">
        <v>403</v>
      </c>
      <c r="H686" s="256">
        <v>3</v>
      </c>
      <c r="I686" s="257"/>
      <c r="J686" s="258">
        <f>ROUND(I686*H686,2)</f>
        <v>0</v>
      </c>
      <c r="K686" s="254" t="s">
        <v>135</v>
      </c>
      <c r="L686" s="259"/>
      <c r="M686" s="260" t="s">
        <v>1</v>
      </c>
      <c r="N686" s="261" t="s">
        <v>43</v>
      </c>
      <c r="O686" s="77"/>
      <c r="P686" s="214">
        <f>O686*H686</f>
        <v>0</v>
      </c>
      <c r="Q686" s="214">
        <v>0.014999999999999999</v>
      </c>
      <c r="R686" s="214">
        <f>Q686*H686</f>
        <v>0.044999999999999998</v>
      </c>
      <c r="S686" s="214">
        <v>0</v>
      </c>
      <c r="T686" s="215">
        <f>S686*H686</f>
        <v>0</v>
      </c>
      <c r="AR686" s="15" t="s">
        <v>191</v>
      </c>
      <c r="AT686" s="15" t="s">
        <v>362</v>
      </c>
      <c r="AU686" s="15" t="s">
        <v>80</v>
      </c>
      <c r="AY686" s="15" t="s">
        <v>129</v>
      </c>
      <c r="BE686" s="216">
        <f>IF(N686="základní",J686,0)</f>
        <v>0</v>
      </c>
      <c r="BF686" s="216">
        <f>IF(N686="snížená",J686,0)</f>
        <v>0</v>
      </c>
      <c r="BG686" s="216">
        <f>IF(N686="zákl. přenesená",J686,0)</f>
        <v>0</v>
      </c>
      <c r="BH686" s="216">
        <f>IF(N686="sníž. přenesená",J686,0)</f>
        <v>0</v>
      </c>
      <c r="BI686" s="216">
        <f>IF(N686="nulová",J686,0)</f>
        <v>0</v>
      </c>
      <c r="BJ686" s="15" t="s">
        <v>78</v>
      </c>
      <c r="BK686" s="216">
        <f>ROUND(I686*H686,2)</f>
        <v>0</v>
      </c>
      <c r="BL686" s="15" t="s">
        <v>136</v>
      </c>
      <c r="BM686" s="15" t="s">
        <v>806</v>
      </c>
    </row>
    <row r="687" s="1" customFormat="1">
      <c r="B687" s="36"/>
      <c r="C687" s="37"/>
      <c r="D687" s="217" t="s">
        <v>138</v>
      </c>
      <c r="E687" s="37"/>
      <c r="F687" s="218" t="s">
        <v>636</v>
      </c>
      <c r="G687" s="37"/>
      <c r="H687" s="37"/>
      <c r="I687" s="130"/>
      <c r="J687" s="37"/>
      <c r="K687" s="37"/>
      <c r="L687" s="41"/>
      <c r="M687" s="219"/>
      <c r="N687" s="77"/>
      <c r="O687" s="77"/>
      <c r="P687" s="77"/>
      <c r="Q687" s="77"/>
      <c r="R687" s="77"/>
      <c r="S687" s="77"/>
      <c r="T687" s="78"/>
      <c r="AT687" s="15" t="s">
        <v>138</v>
      </c>
      <c r="AU687" s="15" t="s">
        <v>80</v>
      </c>
    </row>
    <row r="688" s="1" customFormat="1" ht="16.5" customHeight="1">
      <c r="B688" s="36"/>
      <c r="C688" s="205" t="s">
        <v>807</v>
      </c>
      <c r="D688" s="205" t="s">
        <v>131</v>
      </c>
      <c r="E688" s="206" t="s">
        <v>808</v>
      </c>
      <c r="F688" s="207" t="s">
        <v>809</v>
      </c>
      <c r="G688" s="208" t="s">
        <v>403</v>
      </c>
      <c r="H688" s="209">
        <v>2</v>
      </c>
      <c r="I688" s="210"/>
      <c r="J688" s="211">
        <f>ROUND(I688*H688,2)</f>
        <v>0</v>
      </c>
      <c r="K688" s="207" t="s">
        <v>1</v>
      </c>
      <c r="L688" s="41"/>
      <c r="M688" s="212" t="s">
        <v>1</v>
      </c>
      <c r="N688" s="213" t="s">
        <v>43</v>
      </c>
      <c r="O688" s="77"/>
      <c r="P688" s="214">
        <f>O688*H688</f>
        <v>0</v>
      </c>
      <c r="Q688" s="214">
        <v>0.00165</v>
      </c>
      <c r="R688" s="214">
        <f>Q688*H688</f>
        <v>0.0033</v>
      </c>
      <c r="S688" s="214">
        <v>0</v>
      </c>
      <c r="T688" s="215">
        <f>S688*H688</f>
        <v>0</v>
      </c>
      <c r="AR688" s="15" t="s">
        <v>136</v>
      </c>
      <c r="AT688" s="15" t="s">
        <v>131</v>
      </c>
      <c r="AU688" s="15" t="s">
        <v>80</v>
      </c>
      <c r="AY688" s="15" t="s">
        <v>129</v>
      </c>
      <c r="BE688" s="216">
        <f>IF(N688="základní",J688,0)</f>
        <v>0</v>
      </c>
      <c r="BF688" s="216">
        <f>IF(N688="snížená",J688,0)</f>
        <v>0</v>
      </c>
      <c r="BG688" s="216">
        <f>IF(N688="zákl. přenesená",J688,0)</f>
        <v>0</v>
      </c>
      <c r="BH688" s="216">
        <f>IF(N688="sníž. přenesená",J688,0)</f>
        <v>0</v>
      </c>
      <c r="BI688" s="216">
        <f>IF(N688="nulová",J688,0)</f>
        <v>0</v>
      </c>
      <c r="BJ688" s="15" t="s">
        <v>78</v>
      </c>
      <c r="BK688" s="216">
        <f>ROUND(I688*H688,2)</f>
        <v>0</v>
      </c>
      <c r="BL688" s="15" t="s">
        <v>136</v>
      </c>
      <c r="BM688" s="15" t="s">
        <v>810</v>
      </c>
    </row>
    <row r="689" s="1" customFormat="1">
      <c r="B689" s="36"/>
      <c r="C689" s="37"/>
      <c r="D689" s="217" t="s">
        <v>138</v>
      </c>
      <c r="E689" s="37"/>
      <c r="F689" s="218" t="s">
        <v>636</v>
      </c>
      <c r="G689" s="37"/>
      <c r="H689" s="37"/>
      <c r="I689" s="130"/>
      <c r="J689" s="37"/>
      <c r="K689" s="37"/>
      <c r="L689" s="41"/>
      <c r="M689" s="219"/>
      <c r="N689" s="77"/>
      <c r="O689" s="77"/>
      <c r="P689" s="77"/>
      <c r="Q689" s="77"/>
      <c r="R689" s="77"/>
      <c r="S689" s="77"/>
      <c r="T689" s="78"/>
      <c r="AT689" s="15" t="s">
        <v>138</v>
      </c>
      <c r="AU689" s="15" t="s">
        <v>80</v>
      </c>
    </row>
    <row r="690" s="1" customFormat="1" ht="16.5" customHeight="1">
      <c r="B690" s="36"/>
      <c r="C690" s="252" t="s">
        <v>811</v>
      </c>
      <c r="D690" s="252" t="s">
        <v>362</v>
      </c>
      <c r="E690" s="253" t="s">
        <v>812</v>
      </c>
      <c r="F690" s="254" t="s">
        <v>813</v>
      </c>
      <c r="G690" s="255" t="s">
        <v>403</v>
      </c>
      <c r="H690" s="256">
        <v>2</v>
      </c>
      <c r="I690" s="257"/>
      <c r="J690" s="258">
        <f>ROUND(I690*H690,2)</f>
        <v>0</v>
      </c>
      <c r="K690" s="254" t="s">
        <v>1</v>
      </c>
      <c r="L690" s="259"/>
      <c r="M690" s="260" t="s">
        <v>1</v>
      </c>
      <c r="N690" s="261" t="s">
        <v>43</v>
      </c>
      <c r="O690" s="77"/>
      <c r="P690" s="214">
        <f>O690*H690</f>
        <v>0</v>
      </c>
      <c r="Q690" s="214">
        <v>0.029000000000000001</v>
      </c>
      <c r="R690" s="214">
        <f>Q690*H690</f>
        <v>0.058000000000000003</v>
      </c>
      <c r="S690" s="214">
        <v>0</v>
      </c>
      <c r="T690" s="215">
        <f>S690*H690</f>
        <v>0</v>
      </c>
      <c r="AR690" s="15" t="s">
        <v>191</v>
      </c>
      <c r="AT690" s="15" t="s">
        <v>362</v>
      </c>
      <c r="AU690" s="15" t="s">
        <v>80</v>
      </c>
      <c r="AY690" s="15" t="s">
        <v>129</v>
      </c>
      <c r="BE690" s="216">
        <f>IF(N690="základní",J690,0)</f>
        <v>0</v>
      </c>
      <c r="BF690" s="216">
        <f>IF(N690="snížená",J690,0)</f>
        <v>0</v>
      </c>
      <c r="BG690" s="216">
        <f>IF(N690="zákl. přenesená",J690,0)</f>
        <v>0</v>
      </c>
      <c r="BH690" s="216">
        <f>IF(N690="sníž. přenesená",J690,0)</f>
        <v>0</v>
      </c>
      <c r="BI690" s="216">
        <f>IF(N690="nulová",J690,0)</f>
        <v>0</v>
      </c>
      <c r="BJ690" s="15" t="s">
        <v>78</v>
      </c>
      <c r="BK690" s="216">
        <f>ROUND(I690*H690,2)</f>
        <v>0</v>
      </c>
      <c r="BL690" s="15" t="s">
        <v>136</v>
      </c>
      <c r="BM690" s="15" t="s">
        <v>814</v>
      </c>
    </row>
    <row r="691" s="1" customFormat="1">
      <c r="B691" s="36"/>
      <c r="C691" s="37"/>
      <c r="D691" s="217" t="s">
        <v>138</v>
      </c>
      <c r="E691" s="37"/>
      <c r="F691" s="218" t="s">
        <v>636</v>
      </c>
      <c r="G691" s="37"/>
      <c r="H691" s="37"/>
      <c r="I691" s="130"/>
      <c r="J691" s="37"/>
      <c r="K691" s="37"/>
      <c r="L691" s="41"/>
      <c r="M691" s="219"/>
      <c r="N691" s="77"/>
      <c r="O691" s="77"/>
      <c r="P691" s="77"/>
      <c r="Q691" s="77"/>
      <c r="R691" s="77"/>
      <c r="S691" s="77"/>
      <c r="T691" s="78"/>
      <c r="AT691" s="15" t="s">
        <v>138</v>
      </c>
      <c r="AU691" s="15" t="s">
        <v>80</v>
      </c>
    </row>
    <row r="692" s="1" customFormat="1" ht="16.5" customHeight="1">
      <c r="B692" s="36"/>
      <c r="C692" s="205" t="s">
        <v>815</v>
      </c>
      <c r="D692" s="205" t="s">
        <v>131</v>
      </c>
      <c r="E692" s="206" t="s">
        <v>816</v>
      </c>
      <c r="F692" s="207" t="s">
        <v>817</v>
      </c>
      <c r="G692" s="208" t="s">
        <v>403</v>
      </c>
      <c r="H692" s="209">
        <v>3</v>
      </c>
      <c r="I692" s="210"/>
      <c r="J692" s="211">
        <f>ROUND(I692*H692,2)</f>
        <v>0</v>
      </c>
      <c r="K692" s="207" t="s">
        <v>1</v>
      </c>
      <c r="L692" s="41"/>
      <c r="M692" s="212" t="s">
        <v>1</v>
      </c>
      <c r="N692" s="213" t="s">
        <v>43</v>
      </c>
      <c r="O692" s="77"/>
      <c r="P692" s="214">
        <f>O692*H692</f>
        <v>0</v>
      </c>
      <c r="Q692" s="214">
        <v>0.00165</v>
      </c>
      <c r="R692" s="214">
        <f>Q692*H692</f>
        <v>0.0049499999999999995</v>
      </c>
      <c r="S692" s="214">
        <v>0</v>
      </c>
      <c r="T692" s="215">
        <f>S692*H692</f>
        <v>0</v>
      </c>
      <c r="AR692" s="15" t="s">
        <v>136</v>
      </c>
      <c r="AT692" s="15" t="s">
        <v>131</v>
      </c>
      <c r="AU692" s="15" t="s">
        <v>80</v>
      </c>
      <c r="AY692" s="15" t="s">
        <v>129</v>
      </c>
      <c r="BE692" s="216">
        <f>IF(N692="základní",J692,0)</f>
        <v>0</v>
      </c>
      <c r="BF692" s="216">
        <f>IF(N692="snížená",J692,0)</f>
        <v>0</v>
      </c>
      <c r="BG692" s="216">
        <f>IF(N692="zákl. přenesená",J692,0)</f>
        <v>0</v>
      </c>
      <c r="BH692" s="216">
        <f>IF(N692="sníž. přenesená",J692,0)</f>
        <v>0</v>
      </c>
      <c r="BI692" s="216">
        <f>IF(N692="nulová",J692,0)</f>
        <v>0</v>
      </c>
      <c r="BJ692" s="15" t="s">
        <v>78</v>
      </c>
      <c r="BK692" s="216">
        <f>ROUND(I692*H692,2)</f>
        <v>0</v>
      </c>
      <c r="BL692" s="15" t="s">
        <v>136</v>
      </c>
      <c r="BM692" s="15" t="s">
        <v>818</v>
      </c>
    </row>
    <row r="693" s="1" customFormat="1">
      <c r="B693" s="36"/>
      <c r="C693" s="37"/>
      <c r="D693" s="217" t="s">
        <v>138</v>
      </c>
      <c r="E693" s="37"/>
      <c r="F693" s="218" t="s">
        <v>547</v>
      </c>
      <c r="G693" s="37"/>
      <c r="H693" s="37"/>
      <c r="I693" s="130"/>
      <c r="J693" s="37"/>
      <c r="K693" s="37"/>
      <c r="L693" s="41"/>
      <c r="M693" s="219"/>
      <c r="N693" s="77"/>
      <c r="O693" s="77"/>
      <c r="P693" s="77"/>
      <c r="Q693" s="77"/>
      <c r="R693" s="77"/>
      <c r="S693" s="77"/>
      <c r="T693" s="78"/>
      <c r="AT693" s="15" t="s">
        <v>138</v>
      </c>
      <c r="AU693" s="15" t="s">
        <v>80</v>
      </c>
    </row>
    <row r="694" s="1" customFormat="1" ht="16.5" customHeight="1">
      <c r="B694" s="36"/>
      <c r="C694" s="252" t="s">
        <v>819</v>
      </c>
      <c r="D694" s="252" t="s">
        <v>362</v>
      </c>
      <c r="E694" s="253" t="s">
        <v>820</v>
      </c>
      <c r="F694" s="254" t="s">
        <v>821</v>
      </c>
      <c r="G694" s="255" t="s">
        <v>403</v>
      </c>
      <c r="H694" s="256">
        <v>1</v>
      </c>
      <c r="I694" s="257"/>
      <c r="J694" s="258">
        <f>ROUND(I694*H694,2)</f>
        <v>0</v>
      </c>
      <c r="K694" s="254" t="s">
        <v>1</v>
      </c>
      <c r="L694" s="259"/>
      <c r="M694" s="260" t="s">
        <v>1</v>
      </c>
      <c r="N694" s="261" t="s">
        <v>43</v>
      </c>
      <c r="O694" s="77"/>
      <c r="P694" s="214">
        <f>O694*H694</f>
        <v>0</v>
      </c>
      <c r="Q694" s="214">
        <v>0.029000000000000001</v>
      </c>
      <c r="R694" s="214">
        <f>Q694*H694</f>
        <v>0.029000000000000001</v>
      </c>
      <c r="S694" s="214">
        <v>0</v>
      </c>
      <c r="T694" s="215">
        <f>S694*H694</f>
        <v>0</v>
      </c>
      <c r="AR694" s="15" t="s">
        <v>191</v>
      </c>
      <c r="AT694" s="15" t="s">
        <v>362</v>
      </c>
      <c r="AU694" s="15" t="s">
        <v>80</v>
      </c>
      <c r="AY694" s="15" t="s">
        <v>129</v>
      </c>
      <c r="BE694" s="216">
        <f>IF(N694="základní",J694,0)</f>
        <v>0</v>
      </c>
      <c r="BF694" s="216">
        <f>IF(N694="snížená",J694,0)</f>
        <v>0</v>
      </c>
      <c r="BG694" s="216">
        <f>IF(N694="zákl. přenesená",J694,0)</f>
        <v>0</v>
      </c>
      <c r="BH694" s="216">
        <f>IF(N694="sníž. přenesená",J694,0)</f>
        <v>0</v>
      </c>
      <c r="BI694" s="216">
        <f>IF(N694="nulová",J694,0)</f>
        <v>0</v>
      </c>
      <c r="BJ694" s="15" t="s">
        <v>78</v>
      </c>
      <c r="BK694" s="216">
        <f>ROUND(I694*H694,2)</f>
        <v>0</v>
      </c>
      <c r="BL694" s="15" t="s">
        <v>136</v>
      </c>
      <c r="BM694" s="15" t="s">
        <v>822</v>
      </c>
    </row>
    <row r="695" s="1" customFormat="1" ht="16.5" customHeight="1">
      <c r="B695" s="36"/>
      <c r="C695" s="252" t="s">
        <v>823</v>
      </c>
      <c r="D695" s="252" t="s">
        <v>362</v>
      </c>
      <c r="E695" s="253" t="s">
        <v>824</v>
      </c>
      <c r="F695" s="254" t="s">
        <v>825</v>
      </c>
      <c r="G695" s="255" t="s">
        <v>403</v>
      </c>
      <c r="H695" s="256">
        <v>1</v>
      </c>
      <c r="I695" s="257"/>
      <c r="J695" s="258">
        <f>ROUND(I695*H695,2)</f>
        <v>0</v>
      </c>
      <c r="K695" s="254" t="s">
        <v>1</v>
      </c>
      <c r="L695" s="259"/>
      <c r="M695" s="260" t="s">
        <v>1</v>
      </c>
      <c r="N695" s="261" t="s">
        <v>43</v>
      </c>
      <c r="O695" s="77"/>
      <c r="P695" s="214">
        <f>O695*H695</f>
        <v>0</v>
      </c>
      <c r="Q695" s="214">
        <v>0.029000000000000001</v>
      </c>
      <c r="R695" s="214">
        <f>Q695*H695</f>
        <v>0.029000000000000001</v>
      </c>
      <c r="S695" s="214">
        <v>0</v>
      </c>
      <c r="T695" s="215">
        <f>S695*H695</f>
        <v>0</v>
      </c>
      <c r="AR695" s="15" t="s">
        <v>191</v>
      </c>
      <c r="AT695" s="15" t="s">
        <v>362</v>
      </c>
      <c r="AU695" s="15" t="s">
        <v>80</v>
      </c>
      <c r="AY695" s="15" t="s">
        <v>129</v>
      </c>
      <c r="BE695" s="216">
        <f>IF(N695="základní",J695,0)</f>
        <v>0</v>
      </c>
      <c r="BF695" s="216">
        <f>IF(N695="snížená",J695,0)</f>
        <v>0</v>
      </c>
      <c r="BG695" s="216">
        <f>IF(N695="zákl. přenesená",J695,0)</f>
        <v>0</v>
      </c>
      <c r="BH695" s="216">
        <f>IF(N695="sníž. přenesená",J695,0)</f>
        <v>0</v>
      </c>
      <c r="BI695" s="216">
        <f>IF(N695="nulová",J695,0)</f>
        <v>0</v>
      </c>
      <c r="BJ695" s="15" t="s">
        <v>78</v>
      </c>
      <c r="BK695" s="216">
        <f>ROUND(I695*H695,2)</f>
        <v>0</v>
      </c>
      <c r="BL695" s="15" t="s">
        <v>136</v>
      </c>
      <c r="BM695" s="15" t="s">
        <v>826</v>
      </c>
    </row>
    <row r="696" s="1" customFormat="1" ht="16.5" customHeight="1">
      <c r="B696" s="36"/>
      <c r="C696" s="252" t="s">
        <v>827</v>
      </c>
      <c r="D696" s="252" t="s">
        <v>362</v>
      </c>
      <c r="E696" s="253" t="s">
        <v>828</v>
      </c>
      <c r="F696" s="254" t="s">
        <v>829</v>
      </c>
      <c r="G696" s="255" t="s">
        <v>403</v>
      </c>
      <c r="H696" s="256">
        <v>1</v>
      </c>
      <c r="I696" s="257"/>
      <c r="J696" s="258">
        <f>ROUND(I696*H696,2)</f>
        <v>0</v>
      </c>
      <c r="K696" s="254" t="s">
        <v>1</v>
      </c>
      <c r="L696" s="259"/>
      <c r="M696" s="260" t="s">
        <v>1</v>
      </c>
      <c r="N696" s="261" t="s">
        <v>43</v>
      </c>
      <c r="O696" s="77"/>
      <c r="P696" s="214">
        <f>O696*H696</f>
        <v>0</v>
      </c>
      <c r="Q696" s="214">
        <v>0.029000000000000001</v>
      </c>
      <c r="R696" s="214">
        <f>Q696*H696</f>
        <v>0.029000000000000001</v>
      </c>
      <c r="S696" s="214">
        <v>0</v>
      </c>
      <c r="T696" s="215">
        <f>S696*H696</f>
        <v>0</v>
      </c>
      <c r="AR696" s="15" t="s">
        <v>191</v>
      </c>
      <c r="AT696" s="15" t="s">
        <v>362</v>
      </c>
      <c r="AU696" s="15" t="s">
        <v>80</v>
      </c>
      <c r="AY696" s="15" t="s">
        <v>129</v>
      </c>
      <c r="BE696" s="216">
        <f>IF(N696="základní",J696,0)</f>
        <v>0</v>
      </c>
      <c r="BF696" s="216">
        <f>IF(N696="snížená",J696,0)</f>
        <v>0</v>
      </c>
      <c r="BG696" s="216">
        <f>IF(N696="zákl. přenesená",J696,0)</f>
        <v>0</v>
      </c>
      <c r="BH696" s="216">
        <f>IF(N696="sníž. přenesená",J696,0)</f>
        <v>0</v>
      </c>
      <c r="BI696" s="216">
        <f>IF(N696="nulová",J696,0)</f>
        <v>0</v>
      </c>
      <c r="BJ696" s="15" t="s">
        <v>78</v>
      </c>
      <c r="BK696" s="216">
        <f>ROUND(I696*H696,2)</f>
        <v>0</v>
      </c>
      <c r="BL696" s="15" t="s">
        <v>136</v>
      </c>
      <c r="BM696" s="15" t="s">
        <v>830</v>
      </c>
    </row>
    <row r="697" s="1" customFormat="1" ht="16.5" customHeight="1">
      <c r="B697" s="36"/>
      <c r="C697" s="205" t="s">
        <v>831</v>
      </c>
      <c r="D697" s="205" t="s">
        <v>131</v>
      </c>
      <c r="E697" s="206" t="s">
        <v>832</v>
      </c>
      <c r="F697" s="207" t="s">
        <v>833</v>
      </c>
      <c r="G697" s="208" t="s">
        <v>403</v>
      </c>
      <c r="H697" s="209">
        <v>1</v>
      </c>
      <c r="I697" s="210"/>
      <c r="J697" s="211">
        <f>ROUND(I697*H697,2)</f>
        <v>0</v>
      </c>
      <c r="K697" s="207" t="s">
        <v>1</v>
      </c>
      <c r="L697" s="41"/>
      <c r="M697" s="212" t="s">
        <v>1</v>
      </c>
      <c r="N697" s="213" t="s">
        <v>43</v>
      </c>
      <c r="O697" s="77"/>
      <c r="P697" s="214">
        <f>O697*H697</f>
        <v>0</v>
      </c>
      <c r="Q697" s="214">
        <v>0</v>
      </c>
      <c r="R697" s="214">
        <f>Q697*H697</f>
        <v>0</v>
      </c>
      <c r="S697" s="214">
        <v>0</v>
      </c>
      <c r="T697" s="215">
        <f>S697*H697</f>
        <v>0</v>
      </c>
      <c r="AR697" s="15" t="s">
        <v>257</v>
      </c>
      <c r="AT697" s="15" t="s">
        <v>131</v>
      </c>
      <c r="AU697" s="15" t="s">
        <v>80</v>
      </c>
      <c r="AY697" s="15" t="s">
        <v>129</v>
      </c>
      <c r="BE697" s="216">
        <f>IF(N697="základní",J697,0)</f>
        <v>0</v>
      </c>
      <c r="BF697" s="216">
        <f>IF(N697="snížená",J697,0)</f>
        <v>0</v>
      </c>
      <c r="BG697" s="216">
        <f>IF(N697="zákl. přenesená",J697,0)</f>
        <v>0</v>
      </c>
      <c r="BH697" s="216">
        <f>IF(N697="sníž. přenesená",J697,0)</f>
        <v>0</v>
      </c>
      <c r="BI697" s="216">
        <f>IF(N697="nulová",J697,0)</f>
        <v>0</v>
      </c>
      <c r="BJ697" s="15" t="s">
        <v>78</v>
      </c>
      <c r="BK697" s="216">
        <f>ROUND(I697*H697,2)</f>
        <v>0</v>
      </c>
      <c r="BL697" s="15" t="s">
        <v>257</v>
      </c>
      <c r="BM697" s="15" t="s">
        <v>834</v>
      </c>
    </row>
    <row r="698" s="1" customFormat="1">
      <c r="B698" s="36"/>
      <c r="C698" s="37"/>
      <c r="D698" s="217" t="s">
        <v>138</v>
      </c>
      <c r="E698" s="37"/>
      <c r="F698" s="218" t="s">
        <v>835</v>
      </c>
      <c r="G698" s="37"/>
      <c r="H698" s="37"/>
      <c r="I698" s="130"/>
      <c r="J698" s="37"/>
      <c r="K698" s="37"/>
      <c r="L698" s="41"/>
      <c r="M698" s="219"/>
      <c r="N698" s="77"/>
      <c r="O698" s="77"/>
      <c r="P698" s="77"/>
      <c r="Q698" s="77"/>
      <c r="R698" s="77"/>
      <c r="S698" s="77"/>
      <c r="T698" s="78"/>
      <c r="AT698" s="15" t="s">
        <v>138</v>
      </c>
      <c r="AU698" s="15" t="s">
        <v>80</v>
      </c>
    </row>
    <row r="699" s="1" customFormat="1" ht="22.5" customHeight="1">
      <c r="B699" s="36"/>
      <c r="C699" s="205" t="s">
        <v>836</v>
      </c>
      <c r="D699" s="205" t="s">
        <v>131</v>
      </c>
      <c r="E699" s="206" t="s">
        <v>837</v>
      </c>
      <c r="F699" s="207" t="s">
        <v>838</v>
      </c>
      <c r="G699" s="208" t="s">
        <v>403</v>
      </c>
      <c r="H699" s="209">
        <v>1</v>
      </c>
      <c r="I699" s="210"/>
      <c r="J699" s="211">
        <f>ROUND(I699*H699,2)</f>
        <v>0</v>
      </c>
      <c r="K699" s="207" t="s">
        <v>1</v>
      </c>
      <c r="L699" s="41"/>
      <c r="M699" s="212" t="s">
        <v>1</v>
      </c>
      <c r="N699" s="213" t="s">
        <v>43</v>
      </c>
      <c r="O699" s="77"/>
      <c r="P699" s="214">
        <f>O699*H699</f>
        <v>0</v>
      </c>
      <c r="Q699" s="214">
        <v>0.00165</v>
      </c>
      <c r="R699" s="214">
        <f>Q699*H699</f>
        <v>0.00165</v>
      </c>
      <c r="S699" s="214">
        <v>0</v>
      </c>
      <c r="T699" s="215">
        <f>S699*H699</f>
        <v>0</v>
      </c>
      <c r="AR699" s="15" t="s">
        <v>136</v>
      </c>
      <c r="AT699" s="15" t="s">
        <v>131</v>
      </c>
      <c r="AU699" s="15" t="s">
        <v>80</v>
      </c>
      <c r="AY699" s="15" t="s">
        <v>129</v>
      </c>
      <c r="BE699" s="216">
        <f>IF(N699="základní",J699,0)</f>
        <v>0</v>
      </c>
      <c r="BF699" s="216">
        <f>IF(N699="snížená",J699,0)</f>
        <v>0</v>
      </c>
      <c r="BG699" s="216">
        <f>IF(N699="zákl. přenesená",J699,0)</f>
        <v>0</v>
      </c>
      <c r="BH699" s="216">
        <f>IF(N699="sníž. přenesená",J699,0)</f>
        <v>0</v>
      </c>
      <c r="BI699" s="216">
        <f>IF(N699="nulová",J699,0)</f>
        <v>0</v>
      </c>
      <c r="BJ699" s="15" t="s">
        <v>78</v>
      </c>
      <c r="BK699" s="216">
        <f>ROUND(I699*H699,2)</f>
        <v>0</v>
      </c>
      <c r="BL699" s="15" t="s">
        <v>136</v>
      </c>
      <c r="BM699" s="15" t="s">
        <v>839</v>
      </c>
    </row>
    <row r="700" s="1" customFormat="1">
      <c r="B700" s="36"/>
      <c r="C700" s="37"/>
      <c r="D700" s="217" t="s">
        <v>138</v>
      </c>
      <c r="E700" s="37"/>
      <c r="F700" s="218" t="s">
        <v>636</v>
      </c>
      <c r="G700" s="37"/>
      <c r="H700" s="37"/>
      <c r="I700" s="130"/>
      <c r="J700" s="37"/>
      <c r="K700" s="37"/>
      <c r="L700" s="41"/>
      <c r="M700" s="219"/>
      <c r="N700" s="77"/>
      <c r="O700" s="77"/>
      <c r="P700" s="77"/>
      <c r="Q700" s="77"/>
      <c r="R700" s="77"/>
      <c r="S700" s="77"/>
      <c r="T700" s="78"/>
      <c r="AT700" s="15" t="s">
        <v>138</v>
      </c>
      <c r="AU700" s="15" t="s">
        <v>80</v>
      </c>
    </row>
    <row r="701" s="1" customFormat="1" ht="16.5" customHeight="1">
      <c r="B701" s="36"/>
      <c r="C701" s="205" t="s">
        <v>840</v>
      </c>
      <c r="D701" s="205" t="s">
        <v>131</v>
      </c>
      <c r="E701" s="206" t="s">
        <v>841</v>
      </c>
      <c r="F701" s="207" t="s">
        <v>809</v>
      </c>
      <c r="G701" s="208" t="s">
        <v>403</v>
      </c>
      <c r="H701" s="209">
        <v>2</v>
      </c>
      <c r="I701" s="210"/>
      <c r="J701" s="211">
        <f>ROUND(I701*H701,2)</f>
        <v>0</v>
      </c>
      <c r="K701" s="207" t="s">
        <v>1</v>
      </c>
      <c r="L701" s="41"/>
      <c r="M701" s="212" t="s">
        <v>1</v>
      </c>
      <c r="N701" s="213" t="s">
        <v>43</v>
      </c>
      <c r="O701" s="77"/>
      <c r="P701" s="214">
        <f>O701*H701</f>
        <v>0</v>
      </c>
      <c r="Q701" s="214">
        <v>0.00165</v>
      </c>
      <c r="R701" s="214">
        <f>Q701*H701</f>
        <v>0.0033</v>
      </c>
      <c r="S701" s="214">
        <v>0</v>
      </c>
      <c r="T701" s="215">
        <f>S701*H701</f>
        <v>0</v>
      </c>
      <c r="AR701" s="15" t="s">
        <v>136</v>
      </c>
      <c r="AT701" s="15" t="s">
        <v>131</v>
      </c>
      <c r="AU701" s="15" t="s">
        <v>80</v>
      </c>
      <c r="AY701" s="15" t="s">
        <v>129</v>
      </c>
      <c r="BE701" s="216">
        <f>IF(N701="základní",J701,0)</f>
        <v>0</v>
      </c>
      <c r="BF701" s="216">
        <f>IF(N701="snížená",J701,0)</f>
        <v>0</v>
      </c>
      <c r="BG701" s="216">
        <f>IF(N701="zákl. přenesená",J701,0)</f>
        <v>0</v>
      </c>
      <c r="BH701" s="216">
        <f>IF(N701="sníž. přenesená",J701,0)</f>
        <v>0</v>
      </c>
      <c r="BI701" s="216">
        <f>IF(N701="nulová",J701,0)</f>
        <v>0</v>
      </c>
      <c r="BJ701" s="15" t="s">
        <v>78</v>
      </c>
      <c r="BK701" s="216">
        <f>ROUND(I701*H701,2)</f>
        <v>0</v>
      </c>
      <c r="BL701" s="15" t="s">
        <v>136</v>
      </c>
      <c r="BM701" s="15" t="s">
        <v>842</v>
      </c>
    </row>
    <row r="702" s="1" customFormat="1" ht="16.5" customHeight="1">
      <c r="B702" s="36"/>
      <c r="C702" s="252" t="s">
        <v>843</v>
      </c>
      <c r="D702" s="252" t="s">
        <v>362</v>
      </c>
      <c r="E702" s="253" t="s">
        <v>844</v>
      </c>
      <c r="F702" s="254" t="s">
        <v>845</v>
      </c>
      <c r="G702" s="255" t="s">
        <v>403</v>
      </c>
      <c r="H702" s="256">
        <v>2</v>
      </c>
      <c r="I702" s="257"/>
      <c r="J702" s="258">
        <f>ROUND(I702*H702,2)</f>
        <v>0</v>
      </c>
      <c r="K702" s="254" t="s">
        <v>1</v>
      </c>
      <c r="L702" s="259"/>
      <c r="M702" s="260" t="s">
        <v>1</v>
      </c>
      <c r="N702" s="261" t="s">
        <v>43</v>
      </c>
      <c r="O702" s="77"/>
      <c r="P702" s="214">
        <f>O702*H702</f>
        <v>0</v>
      </c>
      <c r="Q702" s="214">
        <v>0.029000000000000001</v>
      </c>
      <c r="R702" s="214">
        <f>Q702*H702</f>
        <v>0.058000000000000003</v>
      </c>
      <c r="S702" s="214">
        <v>0</v>
      </c>
      <c r="T702" s="215">
        <f>S702*H702</f>
        <v>0</v>
      </c>
      <c r="AR702" s="15" t="s">
        <v>191</v>
      </c>
      <c r="AT702" s="15" t="s">
        <v>362</v>
      </c>
      <c r="AU702" s="15" t="s">
        <v>80</v>
      </c>
      <c r="AY702" s="15" t="s">
        <v>129</v>
      </c>
      <c r="BE702" s="216">
        <f>IF(N702="základní",J702,0)</f>
        <v>0</v>
      </c>
      <c r="BF702" s="216">
        <f>IF(N702="snížená",J702,0)</f>
        <v>0</v>
      </c>
      <c r="BG702" s="216">
        <f>IF(N702="zákl. přenesená",J702,0)</f>
        <v>0</v>
      </c>
      <c r="BH702" s="216">
        <f>IF(N702="sníž. přenesená",J702,0)</f>
        <v>0</v>
      </c>
      <c r="BI702" s="216">
        <f>IF(N702="nulová",J702,0)</f>
        <v>0</v>
      </c>
      <c r="BJ702" s="15" t="s">
        <v>78</v>
      </c>
      <c r="BK702" s="216">
        <f>ROUND(I702*H702,2)</f>
        <v>0</v>
      </c>
      <c r="BL702" s="15" t="s">
        <v>136</v>
      </c>
      <c r="BM702" s="15" t="s">
        <v>846</v>
      </c>
    </row>
    <row r="703" s="1" customFormat="1">
      <c r="B703" s="36"/>
      <c r="C703" s="37"/>
      <c r="D703" s="217" t="s">
        <v>138</v>
      </c>
      <c r="E703" s="37"/>
      <c r="F703" s="218" t="s">
        <v>636</v>
      </c>
      <c r="G703" s="37"/>
      <c r="H703" s="37"/>
      <c r="I703" s="130"/>
      <c r="J703" s="37"/>
      <c r="K703" s="37"/>
      <c r="L703" s="41"/>
      <c r="M703" s="219"/>
      <c r="N703" s="77"/>
      <c r="O703" s="77"/>
      <c r="P703" s="77"/>
      <c r="Q703" s="77"/>
      <c r="R703" s="77"/>
      <c r="S703" s="77"/>
      <c r="T703" s="78"/>
      <c r="AT703" s="15" t="s">
        <v>138</v>
      </c>
      <c r="AU703" s="15" t="s">
        <v>80</v>
      </c>
    </row>
    <row r="704" s="1" customFormat="1" ht="16.5" customHeight="1">
      <c r="B704" s="36"/>
      <c r="C704" s="205" t="s">
        <v>847</v>
      </c>
      <c r="D704" s="205" t="s">
        <v>131</v>
      </c>
      <c r="E704" s="206" t="s">
        <v>848</v>
      </c>
      <c r="F704" s="207" t="s">
        <v>849</v>
      </c>
      <c r="G704" s="208" t="s">
        <v>403</v>
      </c>
      <c r="H704" s="209">
        <v>4</v>
      </c>
      <c r="I704" s="210"/>
      <c r="J704" s="211">
        <f>ROUND(I704*H704,2)</f>
        <v>0</v>
      </c>
      <c r="K704" s="207" t="s">
        <v>135</v>
      </c>
      <c r="L704" s="41"/>
      <c r="M704" s="212" t="s">
        <v>1</v>
      </c>
      <c r="N704" s="213" t="s">
        <v>43</v>
      </c>
      <c r="O704" s="77"/>
      <c r="P704" s="214">
        <f>O704*H704</f>
        <v>0</v>
      </c>
      <c r="Q704" s="214">
        <v>0.00167</v>
      </c>
      <c r="R704" s="214">
        <f>Q704*H704</f>
        <v>0.0066800000000000002</v>
      </c>
      <c r="S704" s="214">
        <v>0</v>
      </c>
      <c r="T704" s="215">
        <f>S704*H704</f>
        <v>0</v>
      </c>
      <c r="AR704" s="15" t="s">
        <v>136</v>
      </c>
      <c r="AT704" s="15" t="s">
        <v>131</v>
      </c>
      <c r="AU704" s="15" t="s">
        <v>80</v>
      </c>
      <c r="AY704" s="15" t="s">
        <v>129</v>
      </c>
      <c r="BE704" s="216">
        <f>IF(N704="základní",J704,0)</f>
        <v>0</v>
      </c>
      <c r="BF704" s="216">
        <f>IF(N704="snížená",J704,0)</f>
        <v>0</v>
      </c>
      <c r="BG704" s="216">
        <f>IF(N704="zákl. přenesená",J704,0)</f>
        <v>0</v>
      </c>
      <c r="BH704" s="216">
        <f>IF(N704="sníž. přenesená",J704,0)</f>
        <v>0</v>
      </c>
      <c r="BI704" s="216">
        <f>IF(N704="nulová",J704,0)</f>
        <v>0</v>
      </c>
      <c r="BJ704" s="15" t="s">
        <v>78</v>
      </c>
      <c r="BK704" s="216">
        <f>ROUND(I704*H704,2)</f>
        <v>0</v>
      </c>
      <c r="BL704" s="15" t="s">
        <v>136</v>
      </c>
      <c r="BM704" s="15" t="s">
        <v>850</v>
      </c>
    </row>
    <row r="705" s="1" customFormat="1" ht="16.5" customHeight="1">
      <c r="B705" s="36"/>
      <c r="C705" s="252" t="s">
        <v>851</v>
      </c>
      <c r="D705" s="252" t="s">
        <v>362</v>
      </c>
      <c r="E705" s="253" t="s">
        <v>852</v>
      </c>
      <c r="F705" s="254" t="s">
        <v>853</v>
      </c>
      <c r="G705" s="255" t="s">
        <v>403</v>
      </c>
      <c r="H705" s="256">
        <v>3</v>
      </c>
      <c r="I705" s="257"/>
      <c r="J705" s="258">
        <f>ROUND(I705*H705,2)</f>
        <v>0</v>
      </c>
      <c r="K705" s="254" t="s">
        <v>135</v>
      </c>
      <c r="L705" s="259"/>
      <c r="M705" s="260" t="s">
        <v>1</v>
      </c>
      <c r="N705" s="261" t="s">
        <v>43</v>
      </c>
      <c r="O705" s="77"/>
      <c r="P705" s="214">
        <f>O705*H705</f>
        <v>0</v>
      </c>
      <c r="Q705" s="214">
        <v>0.044999999999999998</v>
      </c>
      <c r="R705" s="214">
        <f>Q705*H705</f>
        <v>0.13500000000000001</v>
      </c>
      <c r="S705" s="214">
        <v>0</v>
      </c>
      <c r="T705" s="215">
        <f>S705*H705</f>
        <v>0</v>
      </c>
      <c r="AR705" s="15" t="s">
        <v>191</v>
      </c>
      <c r="AT705" s="15" t="s">
        <v>362</v>
      </c>
      <c r="AU705" s="15" t="s">
        <v>80</v>
      </c>
      <c r="AY705" s="15" t="s">
        <v>129</v>
      </c>
      <c r="BE705" s="216">
        <f>IF(N705="základní",J705,0)</f>
        <v>0</v>
      </c>
      <c r="BF705" s="216">
        <f>IF(N705="snížená",J705,0)</f>
        <v>0</v>
      </c>
      <c r="BG705" s="216">
        <f>IF(N705="zákl. přenesená",J705,0)</f>
        <v>0</v>
      </c>
      <c r="BH705" s="216">
        <f>IF(N705="sníž. přenesená",J705,0)</f>
        <v>0</v>
      </c>
      <c r="BI705" s="216">
        <f>IF(N705="nulová",J705,0)</f>
        <v>0</v>
      </c>
      <c r="BJ705" s="15" t="s">
        <v>78</v>
      </c>
      <c r="BK705" s="216">
        <f>ROUND(I705*H705,2)</f>
        <v>0</v>
      </c>
      <c r="BL705" s="15" t="s">
        <v>136</v>
      </c>
      <c r="BM705" s="15" t="s">
        <v>854</v>
      </c>
    </row>
    <row r="706" s="1" customFormat="1">
      <c r="B706" s="36"/>
      <c r="C706" s="37"/>
      <c r="D706" s="217" t="s">
        <v>138</v>
      </c>
      <c r="E706" s="37"/>
      <c r="F706" s="218" t="s">
        <v>636</v>
      </c>
      <c r="G706" s="37"/>
      <c r="H706" s="37"/>
      <c r="I706" s="130"/>
      <c r="J706" s="37"/>
      <c r="K706" s="37"/>
      <c r="L706" s="41"/>
      <c r="M706" s="219"/>
      <c r="N706" s="77"/>
      <c r="O706" s="77"/>
      <c r="P706" s="77"/>
      <c r="Q706" s="77"/>
      <c r="R706" s="77"/>
      <c r="S706" s="77"/>
      <c r="T706" s="78"/>
      <c r="AT706" s="15" t="s">
        <v>138</v>
      </c>
      <c r="AU706" s="15" t="s">
        <v>80</v>
      </c>
    </row>
    <row r="707" s="1" customFormat="1" ht="16.5" customHeight="1">
      <c r="B707" s="36"/>
      <c r="C707" s="252" t="s">
        <v>855</v>
      </c>
      <c r="D707" s="252" t="s">
        <v>362</v>
      </c>
      <c r="E707" s="253" t="s">
        <v>856</v>
      </c>
      <c r="F707" s="254" t="s">
        <v>857</v>
      </c>
      <c r="G707" s="255" t="s">
        <v>403</v>
      </c>
      <c r="H707" s="256">
        <v>1</v>
      </c>
      <c r="I707" s="257"/>
      <c r="J707" s="258">
        <f>ROUND(I707*H707,2)</f>
        <v>0</v>
      </c>
      <c r="K707" s="254" t="s">
        <v>135</v>
      </c>
      <c r="L707" s="259"/>
      <c r="M707" s="260" t="s">
        <v>1</v>
      </c>
      <c r="N707" s="261" t="s">
        <v>43</v>
      </c>
      <c r="O707" s="77"/>
      <c r="P707" s="214">
        <f>O707*H707</f>
        <v>0</v>
      </c>
      <c r="Q707" s="214">
        <v>0.036499999999999998</v>
      </c>
      <c r="R707" s="214">
        <f>Q707*H707</f>
        <v>0.036499999999999998</v>
      </c>
      <c r="S707" s="214">
        <v>0</v>
      </c>
      <c r="T707" s="215">
        <f>S707*H707</f>
        <v>0</v>
      </c>
      <c r="AR707" s="15" t="s">
        <v>191</v>
      </c>
      <c r="AT707" s="15" t="s">
        <v>362</v>
      </c>
      <c r="AU707" s="15" t="s">
        <v>80</v>
      </c>
      <c r="AY707" s="15" t="s">
        <v>129</v>
      </c>
      <c r="BE707" s="216">
        <f>IF(N707="základní",J707,0)</f>
        <v>0</v>
      </c>
      <c r="BF707" s="216">
        <f>IF(N707="snížená",J707,0)</f>
        <v>0</v>
      </c>
      <c r="BG707" s="216">
        <f>IF(N707="zákl. přenesená",J707,0)</f>
        <v>0</v>
      </c>
      <c r="BH707" s="216">
        <f>IF(N707="sníž. přenesená",J707,0)</f>
        <v>0</v>
      </c>
      <c r="BI707" s="216">
        <f>IF(N707="nulová",J707,0)</f>
        <v>0</v>
      </c>
      <c r="BJ707" s="15" t="s">
        <v>78</v>
      </c>
      <c r="BK707" s="216">
        <f>ROUND(I707*H707,2)</f>
        <v>0</v>
      </c>
      <c r="BL707" s="15" t="s">
        <v>136</v>
      </c>
      <c r="BM707" s="15" t="s">
        <v>858</v>
      </c>
    </row>
    <row r="708" s="1" customFormat="1" ht="16.5" customHeight="1">
      <c r="B708" s="36"/>
      <c r="C708" s="205" t="s">
        <v>859</v>
      </c>
      <c r="D708" s="205" t="s">
        <v>131</v>
      </c>
      <c r="E708" s="206" t="s">
        <v>860</v>
      </c>
      <c r="F708" s="207" t="s">
        <v>861</v>
      </c>
      <c r="G708" s="208" t="s">
        <v>403</v>
      </c>
      <c r="H708" s="209">
        <v>1</v>
      </c>
      <c r="I708" s="210"/>
      <c r="J708" s="211">
        <f>ROUND(I708*H708,2)</f>
        <v>0</v>
      </c>
      <c r="K708" s="207" t="s">
        <v>1</v>
      </c>
      <c r="L708" s="41"/>
      <c r="M708" s="212" t="s">
        <v>1</v>
      </c>
      <c r="N708" s="213" t="s">
        <v>43</v>
      </c>
      <c r="O708" s="77"/>
      <c r="P708" s="214">
        <f>O708*H708</f>
        <v>0</v>
      </c>
      <c r="Q708" s="214">
        <v>0.00038000000000000002</v>
      </c>
      <c r="R708" s="214">
        <f>Q708*H708</f>
        <v>0.00038000000000000002</v>
      </c>
      <c r="S708" s="214">
        <v>0</v>
      </c>
      <c r="T708" s="215">
        <f>S708*H708</f>
        <v>0</v>
      </c>
      <c r="AR708" s="15" t="s">
        <v>136</v>
      </c>
      <c r="AT708" s="15" t="s">
        <v>131</v>
      </c>
      <c r="AU708" s="15" t="s">
        <v>80</v>
      </c>
      <c r="AY708" s="15" t="s">
        <v>129</v>
      </c>
      <c r="BE708" s="216">
        <f>IF(N708="základní",J708,0)</f>
        <v>0</v>
      </c>
      <c r="BF708" s="216">
        <f>IF(N708="snížená",J708,0)</f>
        <v>0</v>
      </c>
      <c r="BG708" s="216">
        <f>IF(N708="zákl. přenesená",J708,0)</f>
        <v>0</v>
      </c>
      <c r="BH708" s="216">
        <f>IF(N708="sníž. přenesená",J708,0)</f>
        <v>0</v>
      </c>
      <c r="BI708" s="216">
        <f>IF(N708="nulová",J708,0)</f>
        <v>0</v>
      </c>
      <c r="BJ708" s="15" t="s">
        <v>78</v>
      </c>
      <c r="BK708" s="216">
        <f>ROUND(I708*H708,2)</f>
        <v>0</v>
      </c>
      <c r="BL708" s="15" t="s">
        <v>136</v>
      </c>
      <c r="BM708" s="15" t="s">
        <v>862</v>
      </c>
    </row>
    <row r="709" s="1" customFormat="1">
      <c r="B709" s="36"/>
      <c r="C709" s="37"/>
      <c r="D709" s="217" t="s">
        <v>138</v>
      </c>
      <c r="E709" s="37"/>
      <c r="F709" s="218" t="s">
        <v>636</v>
      </c>
      <c r="G709" s="37"/>
      <c r="H709" s="37"/>
      <c r="I709" s="130"/>
      <c r="J709" s="37"/>
      <c r="K709" s="37"/>
      <c r="L709" s="41"/>
      <c r="M709" s="219"/>
      <c r="N709" s="77"/>
      <c r="O709" s="77"/>
      <c r="P709" s="77"/>
      <c r="Q709" s="77"/>
      <c r="R709" s="77"/>
      <c r="S709" s="77"/>
      <c r="T709" s="78"/>
      <c r="AT709" s="15" t="s">
        <v>138</v>
      </c>
      <c r="AU709" s="15" t="s">
        <v>80</v>
      </c>
    </row>
    <row r="710" s="1" customFormat="1" ht="16.5" customHeight="1">
      <c r="B710" s="36"/>
      <c r="C710" s="252" t="s">
        <v>863</v>
      </c>
      <c r="D710" s="252" t="s">
        <v>362</v>
      </c>
      <c r="E710" s="253" t="s">
        <v>864</v>
      </c>
      <c r="F710" s="254" t="s">
        <v>865</v>
      </c>
      <c r="G710" s="255" t="s">
        <v>403</v>
      </c>
      <c r="H710" s="256">
        <v>1</v>
      </c>
      <c r="I710" s="257"/>
      <c r="J710" s="258">
        <f>ROUND(I710*H710,2)</f>
        <v>0</v>
      </c>
      <c r="K710" s="254" t="s">
        <v>1</v>
      </c>
      <c r="L710" s="259"/>
      <c r="M710" s="260" t="s">
        <v>1</v>
      </c>
      <c r="N710" s="261" t="s">
        <v>43</v>
      </c>
      <c r="O710" s="77"/>
      <c r="P710" s="214">
        <f>O710*H710</f>
        <v>0</v>
      </c>
      <c r="Q710" s="214">
        <v>0.025999999999999999</v>
      </c>
      <c r="R710" s="214">
        <f>Q710*H710</f>
        <v>0.025999999999999999</v>
      </c>
      <c r="S710" s="214">
        <v>0</v>
      </c>
      <c r="T710" s="215">
        <f>S710*H710</f>
        <v>0</v>
      </c>
      <c r="AR710" s="15" t="s">
        <v>191</v>
      </c>
      <c r="AT710" s="15" t="s">
        <v>362</v>
      </c>
      <c r="AU710" s="15" t="s">
        <v>80</v>
      </c>
      <c r="AY710" s="15" t="s">
        <v>129</v>
      </c>
      <c r="BE710" s="216">
        <f>IF(N710="základní",J710,0)</f>
        <v>0</v>
      </c>
      <c r="BF710" s="216">
        <f>IF(N710="snížená",J710,0)</f>
        <v>0</v>
      </c>
      <c r="BG710" s="216">
        <f>IF(N710="zákl. přenesená",J710,0)</f>
        <v>0</v>
      </c>
      <c r="BH710" s="216">
        <f>IF(N710="sníž. přenesená",J710,0)</f>
        <v>0</v>
      </c>
      <c r="BI710" s="216">
        <f>IF(N710="nulová",J710,0)</f>
        <v>0</v>
      </c>
      <c r="BJ710" s="15" t="s">
        <v>78</v>
      </c>
      <c r="BK710" s="216">
        <f>ROUND(I710*H710,2)</f>
        <v>0</v>
      </c>
      <c r="BL710" s="15" t="s">
        <v>136</v>
      </c>
      <c r="BM710" s="15" t="s">
        <v>866</v>
      </c>
    </row>
    <row r="711" s="1" customFormat="1">
      <c r="B711" s="36"/>
      <c r="C711" s="37"/>
      <c r="D711" s="217" t="s">
        <v>138</v>
      </c>
      <c r="E711" s="37"/>
      <c r="F711" s="218" t="s">
        <v>636</v>
      </c>
      <c r="G711" s="37"/>
      <c r="H711" s="37"/>
      <c r="I711" s="130"/>
      <c r="J711" s="37"/>
      <c r="K711" s="37"/>
      <c r="L711" s="41"/>
      <c r="M711" s="219"/>
      <c r="N711" s="77"/>
      <c r="O711" s="77"/>
      <c r="P711" s="77"/>
      <c r="Q711" s="77"/>
      <c r="R711" s="77"/>
      <c r="S711" s="77"/>
      <c r="T711" s="78"/>
      <c r="AT711" s="15" t="s">
        <v>138</v>
      </c>
      <c r="AU711" s="15" t="s">
        <v>80</v>
      </c>
    </row>
    <row r="712" s="1" customFormat="1" ht="16.5" customHeight="1">
      <c r="B712" s="36"/>
      <c r="C712" s="252" t="s">
        <v>867</v>
      </c>
      <c r="D712" s="252" t="s">
        <v>362</v>
      </c>
      <c r="E712" s="253" t="s">
        <v>868</v>
      </c>
      <c r="F712" s="254" t="s">
        <v>869</v>
      </c>
      <c r="G712" s="255" t="s">
        <v>403</v>
      </c>
      <c r="H712" s="256">
        <v>1</v>
      </c>
      <c r="I712" s="257"/>
      <c r="J712" s="258">
        <f>ROUND(I712*H712,2)</f>
        <v>0</v>
      </c>
      <c r="K712" s="254" t="s">
        <v>1</v>
      </c>
      <c r="L712" s="259"/>
      <c r="M712" s="260" t="s">
        <v>1</v>
      </c>
      <c r="N712" s="261" t="s">
        <v>43</v>
      </c>
      <c r="O712" s="77"/>
      <c r="P712" s="214">
        <f>O712*H712</f>
        <v>0</v>
      </c>
      <c r="Q712" s="214">
        <v>0.025999999999999999</v>
      </c>
      <c r="R712" s="214">
        <f>Q712*H712</f>
        <v>0.025999999999999999</v>
      </c>
      <c r="S712" s="214">
        <v>0</v>
      </c>
      <c r="T712" s="215">
        <f>S712*H712</f>
        <v>0</v>
      </c>
      <c r="AR712" s="15" t="s">
        <v>191</v>
      </c>
      <c r="AT712" s="15" t="s">
        <v>362</v>
      </c>
      <c r="AU712" s="15" t="s">
        <v>80</v>
      </c>
      <c r="AY712" s="15" t="s">
        <v>129</v>
      </c>
      <c r="BE712" s="216">
        <f>IF(N712="základní",J712,0)</f>
        <v>0</v>
      </c>
      <c r="BF712" s="216">
        <f>IF(N712="snížená",J712,0)</f>
        <v>0</v>
      </c>
      <c r="BG712" s="216">
        <f>IF(N712="zákl. přenesená",J712,0)</f>
        <v>0</v>
      </c>
      <c r="BH712" s="216">
        <f>IF(N712="sníž. přenesená",J712,0)</f>
        <v>0</v>
      </c>
      <c r="BI712" s="216">
        <f>IF(N712="nulová",J712,0)</f>
        <v>0</v>
      </c>
      <c r="BJ712" s="15" t="s">
        <v>78</v>
      </c>
      <c r="BK712" s="216">
        <f>ROUND(I712*H712,2)</f>
        <v>0</v>
      </c>
      <c r="BL712" s="15" t="s">
        <v>136</v>
      </c>
      <c r="BM712" s="15" t="s">
        <v>870</v>
      </c>
    </row>
    <row r="713" s="1" customFormat="1">
      <c r="B713" s="36"/>
      <c r="C713" s="37"/>
      <c r="D713" s="217" t="s">
        <v>138</v>
      </c>
      <c r="E713" s="37"/>
      <c r="F713" s="218" t="s">
        <v>636</v>
      </c>
      <c r="G713" s="37"/>
      <c r="H713" s="37"/>
      <c r="I713" s="130"/>
      <c r="J713" s="37"/>
      <c r="K713" s="37"/>
      <c r="L713" s="41"/>
      <c r="M713" s="219"/>
      <c r="N713" s="77"/>
      <c r="O713" s="77"/>
      <c r="P713" s="77"/>
      <c r="Q713" s="77"/>
      <c r="R713" s="77"/>
      <c r="S713" s="77"/>
      <c r="T713" s="78"/>
      <c r="AT713" s="15" t="s">
        <v>138</v>
      </c>
      <c r="AU713" s="15" t="s">
        <v>80</v>
      </c>
    </row>
    <row r="714" s="1" customFormat="1" ht="22.5" customHeight="1">
      <c r="B714" s="36"/>
      <c r="C714" s="205" t="s">
        <v>871</v>
      </c>
      <c r="D714" s="205" t="s">
        <v>131</v>
      </c>
      <c r="E714" s="206" t="s">
        <v>872</v>
      </c>
      <c r="F714" s="207" t="s">
        <v>873</v>
      </c>
      <c r="G714" s="208" t="s">
        <v>403</v>
      </c>
      <c r="H714" s="209">
        <v>2</v>
      </c>
      <c r="I714" s="210"/>
      <c r="J714" s="211">
        <f>ROUND(I714*H714,2)</f>
        <v>0</v>
      </c>
      <c r="K714" s="207" t="s">
        <v>135</v>
      </c>
      <c r="L714" s="41"/>
      <c r="M714" s="212" t="s">
        <v>1</v>
      </c>
      <c r="N714" s="213" t="s">
        <v>43</v>
      </c>
      <c r="O714" s="77"/>
      <c r="P714" s="214">
        <f>O714*H714</f>
        <v>0</v>
      </c>
      <c r="Q714" s="214">
        <v>0.0017099999999999999</v>
      </c>
      <c r="R714" s="214">
        <f>Q714*H714</f>
        <v>0.0034199999999999999</v>
      </c>
      <c r="S714" s="214">
        <v>0</v>
      </c>
      <c r="T714" s="215">
        <f>S714*H714</f>
        <v>0</v>
      </c>
      <c r="AR714" s="15" t="s">
        <v>136</v>
      </c>
      <c r="AT714" s="15" t="s">
        <v>131</v>
      </c>
      <c r="AU714" s="15" t="s">
        <v>80</v>
      </c>
      <c r="AY714" s="15" t="s">
        <v>129</v>
      </c>
      <c r="BE714" s="216">
        <f>IF(N714="základní",J714,0)</f>
        <v>0</v>
      </c>
      <c r="BF714" s="216">
        <f>IF(N714="snížená",J714,0)</f>
        <v>0</v>
      </c>
      <c r="BG714" s="216">
        <f>IF(N714="zákl. přenesená",J714,0)</f>
        <v>0</v>
      </c>
      <c r="BH714" s="216">
        <f>IF(N714="sníž. přenesená",J714,0)</f>
        <v>0</v>
      </c>
      <c r="BI714" s="216">
        <f>IF(N714="nulová",J714,0)</f>
        <v>0</v>
      </c>
      <c r="BJ714" s="15" t="s">
        <v>78</v>
      </c>
      <c r="BK714" s="216">
        <f>ROUND(I714*H714,2)</f>
        <v>0</v>
      </c>
      <c r="BL714" s="15" t="s">
        <v>136</v>
      </c>
      <c r="BM714" s="15" t="s">
        <v>874</v>
      </c>
    </row>
    <row r="715" s="1" customFormat="1" ht="16.5" customHeight="1">
      <c r="B715" s="36"/>
      <c r="C715" s="252" t="s">
        <v>875</v>
      </c>
      <c r="D715" s="252" t="s">
        <v>362</v>
      </c>
      <c r="E715" s="253" t="s">
        <v>876</v>
      </c>
      <c r="F715" s="254" t="s">
        <v>877</v>
      </c>
      <c r="G715" s="255" t="s">
        <v>403</v>
      </c>
      <c r="H715" s="256">
        <v>2</v>
      </c>
      <c r="I715" s="257"/>
      <c r="J715" s="258">
        <f>ROUND(I715*H715,2)</f>
        <v>0</v>
      </c>
      <c r="K715" s="254" t="s">
        <v>135</v>
      </c>
      <c r="L715" s="259"/>
      <c r="M715" s="260" t="s">
        <v>1</v>
      </c>
      <c r="N715" s="261" t="s">
        <v>43</v>
      </c>
      <c r="O715" s="77"/>
      <c r="P715" s="214">
        <f>O715*H715</f>
        <v>0</v>
      </c>
      <c r="Q715" s="214">
        <v>0.0178</v>
      </c>
      <c r="R715" s="214">
        <f>Q715*H715</f>
        <v>0.0356</v>
      </c>
      <c r="S715" s="214">
        <v>0</v>
      </c>
      <c r="T715" s="215">
        <f>S715*H715</f>
        <v>0</v>
      </c>
      <c r="AR715" s="15" t="s">
        <v>191</v>
      </c>
      <c r="AT715" s="15" t="s">
        <v>362</v>
      </c>
      <c r="AU715" s="15" t="s">
        <v>80</v>
      </c>
      <c r="AY715" s="15" t="s">
        <v>129</v>
      </c>
      <c r="BE715" s="216">
        <f>IF(N715="základní",J715,0)</f>
        <v>0</v>
      </c>
      <c r="BF715" s="216">
        <f>IF(N715="snížená",J715,0)</f>
        <v>0</v>
      </c>
      <c r="BG715" s="216">
        <f>IF(N715="zákl. přenesená",J715,0)</f>
        <v>0</v>
      </c>
      <c r="BH715" s="216">
        <f>IF(N715="sníž. přenesená",J715,0)</f>
        <v>0</v>
      </c>
      <c r="BI715" s="216">
        <f>IF(N715="nulová",J715,0)</f>
        <v>0</v>
      </c>
      <c r="BJ715" s="15" t="s">
        <v>78</v>
      </c>
      <c r="BK715" s="216">
        <f>ROUND(I715*H715,2)</f>
        <v>0</v>
      </c>
      <c r="BL715" s="15" t="s">
        <v>136</v>
      </c>
      <c r="BM715" s="15" t="s">
        <v>878</v>
      </c>
    </row>
    <row r="716" s="1" customFormat="1">
      <c r="B716" s="36"/>
      <c r="C716" s="37"/>
      <c r="D716" s="217" t="s">
        <v>138</v>
      </c>
      <c r="E716" s="37"/>
      <c r="F716" s="218" t="s">
        <v>636</v>
      </c>
      <c r="G716" s="37"/>
      <c r="H716" s="37"/>
      <c r="I716" s="130"/>
      <c r="J716" s="37"/>
      <c r="K716" s="37"/>
      <c r="L716" s="41"/>
      <c r="M716" s="219"/>
      <c r="N716" s="77"/>
      <c r="O716" s="77"/>
      <c r="P716" s="77"/>
      <c r="Q716" s="77"/>
      <c r="R716" s="77"/>
      <c r="S716" s="77"/>
      <c r="T716" s="78"/>
      <c r="AT716" s="15" t="s">
        <v>138</v>
      </c>
      <c r="AU716" s="15" t="s">
        <v>80</v>
      </c>
    </row>
    <row r="717" s="1" customFormat="1" ht="22.5" customHeight="1">
      <c r="B717" s="36"/>
      <c r="C717" s="205" t="s">
        <v>722</v>
      </c>
      <c r="D717" s="205" t="s">
        <v>131</v>
      </c>
      <c r="E717" s="206" t="s">
        <v>879</v>
      </c>
      <c r="F717" s="207" t="s">
        <v>880</v>
      </c>
      <c r="G717" s="208" t="s">
        <v>403</v>
      </c>
      <c r="H717" s="209">
        <v>2</v>
      </c>
      <c r="I717" s="210"/>
      <c r="J717" s="211">
        <f>ROUND(I717*H717,2)</f>
        <v>0</v>
      </c>
      <c r="K717" s="207" t="s">
        <v>135</v>
      </c>
      <c r="L717" s="41"/>
      <c r="M717" s="212" t="s">
        <v>1</v>
      </c>
      <c r="N717" s="213" t="s">
        <v>43</v>
      </c>
      <c r="O717" s="77"/>
      <c r="P717" s="214">
        <f>O717*H717</f>
        <v>0</v>
      </c>
      <c r="Q717" s="214">
        <v>0.00167</v>
      </c>
      <c r="R717" s="214">
        <f>Q717*H717</f>
        <v>0.0033400000000000001</v>
      </c>
      <c r="S717" s="214">
        <v>0</v>
      </c>
      <c r="T717" s="215">
        <f>S717*H717</f>
        <v>0</v>
      </c>
      <c r="AR717" s="15" t="s">
        <v>136</v>
      </c>
      <c r="AT717" s="15" t="s">
        <v>131</v>
      </c>
      <c r="AU717" s="15" t="s">
        <v>80</v>
      </c>
      <c r="AY717" s="15" t="s">
        <v>129</v>
      </c>
      <c r="BE717" s="216">
        <f>IF(N717="základní",J717,0)</f>
        <v>0</v>
      </c>
      <c r="BF717" s="216">
        <f>IF(N717="snížená",J717,0)</f>
        <v>0</v>
      </c>
      <c r="BG717" s="216">
        <f>IF(N717="zákl. přenesená",J717,0)</f>
        <v>0</v>
      </c>
      <c r="BH717" s="216">
        <f>IF(N717="sníž. přenesená",J717,0)</f>
        <v>0</v>
      </c>
      <c r="BI717" s="216">
        <f>IF(N717="nulová",J717,0)</f>
        <v>0</v>
      </c>
      <c r="BJ717" s="15" t="s">
        <v>78</v>
      </c>
      <c r="BK717" s="216">
        <f>ROUND(I717*H717,2)</f>
        <v>0</v>
      </c>
      <c r="BL717" s="15" t="s">
        <v>136</v>
      </c>
      <c r="BM717" s="15" t="s">
        <v>881</v>
      </c>
    </row>
    <row r="718" s="1" customFormat="1">
      <c r="B718" s="36"/>
      <c r="C718" s="37"/>
      <c r="D718" s="217" t="s">
        <v>138</v>
      </c>
      <c r="E718" s="37"/>
      <c r="F718" s="218" t="s">
        <v>636</v>
      </c>
      <c r="G718" s="37"/>
      <c r="H718" s="37"/>
      <c r="I718" s="130"/>
      <c r="J718" s="37"/>
      <c r="K718" s="37"/>
      <c r="L718" s="41"/>
      <c r="M718" s="219"/>
      <c r="N718" s="77"/>
      <c r="O718" s="77"/>
      <c r="P718" s="77"/>
      <c r="Q718" s="77"/>
      <c r="R718" s="77"/>
      <c r="S718" s="77"/>
      <c r="T718" s="78"/>
      <c r="AT718" s="15" t="s">
        <v>138</v>
      </c>
      <c r="AU718" s="15" t="s">
        <v>80</v>
      </c>
    </row>
    <row r="719" s="1" customFormat="1" ht="16.5" customHeight="1">
      <c r="B719" s="36"/>
      <c r="C719" s="252" t="s">
        <v>882</v>
      </c>
      <c r="D719" s="252" t="s">
        <v>362</v>
      </c>
      <c r="E719" s="253" t="s">
        <v>883</v>
      </c>
      <c r="F719" s="254" t="s">
        <v>884</v>
      </c>
      <c r="G719" s="255" t="s">
        <v>403</v>
      </c>
      <c r="H719" s="256">
        <v>2</v>
      </c>
      <c r="I719" s="257"/>
      <c r="J719" s="258">
        <f>ROUND(I719*H719,2)</f>
        <v>0</v>
      </c>
      <c r="K719" s="254" t="s">
        <v>135</v>
      </c>
      <c r="L719" s="259"/>
      <c r="M719" s="260" t="s">
        <v>1</v>
      </c>
      <c r="N719" s="261" t="s">
        <v>43</v>
      </c>
      <c r="O719" s="77"/>
      <c r="P719" s="214">
        <f>O719*H719</f>
        <v>0</v>
      </c>
      <c r="Q719" s="214">
        <v>0.01</v>
      </c>
      <c r="R719" s="214">
        <f>Q719*H719</f>
        <v>0.02</v>
      </c>
      <c r="S719" s="214">
        <v>0</v>
      </c>
      <c r="T719" s="215">
        <f>S719*H719</f>
        <v>0</v>
      </c>
      <c r="AR719" s="15" t="s">
        <v>191</v>
      </c>
      <c r="AT719" s="15" t="s">
        <v>362</v>
      </c>
      <c r="AU719" s="15" t="s">
        <v>80</v>
      </c>
      <c r="AY719" s="15" t="s">
        <v>129</v>
      </c>
      <c r="BE719" s="216">
        <f>IF(N719="základní",J719,0)</f>
        <v>0</v>
      </c>
      <c r="BF719" s="216">
        <f>IF(N719="snížená",J719,0)</f>
        <v>0</v>
      </c>
      <c r="BG719" s="216">
        <f>IF(N719="zákl. přenesená",J719,0)</f>
        <v>0</v>
      </c>
      <c r="BH719" s="216">
        <f>IF(N719="sníž. přenesená",J719,0)</f>
        <v>0</v>
      </c>
      <c r="BI719" s="216">
        <f>IF(N719="nulová",J719,0)</f>
        <v>0</v>
      </c>
      <c r="BJ719" s="15" t="s">
        <v>78</v>
      </c>
      <c r="BK719" s="216">
        <f>ROUND(I719*H719,2)</f>
        <v>0</v>
      </c>
      <c r="BL719" s="15" t="s">
        <v>136</v>
      </c>
      <c r="BM719" s="15" t="s">
        <v>885</v>
      </c>
    </row>
    <row r="720" s="1" customFormat="1">
      <c r="B720" s="36"/>
      <c r="C720" s="37"/>
      <c r="D720" s="217" t="s">
        <v>138</v>
      </c>
      <c r="E720" s="37"/>
      <c r="F720" s="218" t="s">
        <v>636</v>
      </c>
      <c r="G720" s="37"/>
      <c r="H720" s="37"/>
      <c r="I720" s="130"/>
      <c r="J720" s="37"/>
      <c r="K720" s="37"/>
      <c r="L720" s="41"/>
      <c r="M720" s="219"/>
      <c r="N720" s="77"/>
      <c r="O720" s="77"/>
      <c r="P720" s="77"/>
      <c r="Q720" s="77"/>
      <c r="R720" s="77"/>
      <c r="S720" s="77"/>
      <c r="T720" s="78"/>
      <c r="AT720" s="15" t="s">
        <v>138</v>
      </c>
      <c r="AU720" s="15" t="s">
        <v>80</v>
      </c>
    </row>
    <row r="721" s="1" customFormat="1" ht="16.5" customHeight="1">
      <c r="B721" s="36"/>
      <c r="C721" s="205" t="s">
        <v>886</v>
      </c>
      <c r="D721" s="205" t="s">
        <v>131</v>
      </c>
      <c r="E721" s="206" t="s">
        <v>887</v>
      </c>
      <c r="F721" s="207" t="s">
        <v>888</v>
      </c>
      <c r="G721" s="208" t="s">
        <v>403</v>
      </c>
      <c r="H721" s="209">
        <v>9</v>
      </c>
      <c r="I721" s="210"/>
      <c r="J721" s="211">
        <f>ROUND(I721*H721,2)</f>
        <v>0</v>
      </c>
      <c r="K721" s="207" t="s">
        <v>159</v>
      </c>
      <c r="L721" s="41"/>
      <c r="M721" s="212" t="s">
        <v>1</v>
      </c>
      <c r="N721" s="213" t="s">
        <v>43</v>
      </c>
      <c r="O721" s="77"/>
      <c r="P721" s="214">
        <f>O721*H721</f>
        <v>0</v>
      </c>
      <c r="Q721" s="214">
        <v>0.0070200000000000002</v>
      </c>
      <c r="R721" s="214">
        <f>Q721*H721</f>
        <v>0.06318</v>
      </c>
      <c r="S721" s="214">
        <v>0</v>
      </c>
      <c r="T721" s="215">
        <f>S721*H721</f>
        <v>0</v>
      </c>
      <c r="AR721" s="15" t="s">
        <v>136</v>
      </c>
      <c r="AT721" s="15" t="s">
        <v>131</v>
      </c>
      <c r="AU721" s="15" t="s">
        <v>80</v>
      </c>
      <c r="AY721" s="15" t="s">
        <v>129</v>
      </c>
      <c r="BE721" s="216">
        <f>IF(N721="základní",J721,0)</f>
        <v>0</v>
      </c>
      <c r="BF721" s="216">
        <f>IF(N721="snížená",J721,0)</f>
        <v>0</v>
      </c>
      <c r="BG721" s="216">
        <f>IF(N721="zákl. přenesená",J721,0)</f>
        <v>0</v>
      </c>
      <c r="BH721" s="216">
        <f>IF(N721="sníž. přenesená",J721,0)</f>
        <v>0</v>
      </c>
      <c r="BI721" s="216">
        <f>IF(N721="nulová",J721,0)</f>
        <v>0</v>
      </c>
      <c r="BJ721" s="15" t="s">
        <v>78</v>
      </c>
      <c r="BK721" s="216">
        <f>ROUND(I721*H721,2)</f>
        <v>0</v>
      </c>
      <c r="BL721" s="15" t="s">
        <v>136</v>
      </c>
      <c r="BM721" s="15" t="s">
        <v>889</v>
      </c>
    </row>
    <row r="722" s="1" customFormat="1">
      <c r="B722" s="36"/>
      <c r="C722" s="37"/>
      <c r="D722" s="217" t="s">
        <v>138</v>
      </c>
      <c r="E722" s="37"/>
      <c r="F722" s="218" t="s">
        <v>890</v>
      </c>
      <c r="G722" s="37"/>
      <c r="H722" s="37"/>
      <c r="I722" s="130"/>
      <c r="J722" s="37"/>
      <c r="K722" s="37"/>
      <c r="L722" s="41"/>
      <c r="M722" s="219"/>
      <c r="N722" s="77"/>
      <c r="O722" s="77"/>
      <c r="P722" s="77"/>
      <c r="Q722" s="77"/>
      <c r="R722" s="77"/>
      <c r="S722" s="77"/>
      <c r="T722" s="78"/>
      <c r="AT722" s="15" t="s">
        <v>138</v>
      </c>
      <c r="AU722" s="15" t="s">
        <v>80</v>
      </c>
    </row>
    <row r="723" s="12" customFormat="1">
      <c r="B723" s="230"/>
      <c r="C723" s="231"/>
      <c r="D723" s="217" t="s">
        <v>140</v>
      </c>
      <c r="E723" s="232" t="s">
        <v>1</v>
      </c>
      <c r="F723" s="233" t="s">
        <v>199</v>
      </c>
      <c r="G723" s="231"/>
      <c r="H723" s="234">
        <v>9</v>
      </c>
      <c r="I723" s="235"/>
      <c r="J723" s="231"/>
      <c r="K723" s="231"/>
      <c r="L723" s="236"/>
      <c r="M723" s="237"/>
      <c r="N723" s="238"/>
      <c r="O723" s="238"/>
      <c r="P723" s="238"/>
      <c r="Q723" s="238"/>
      <c r="R723" s="238"/>
      <c r="S723" s="238"/>
      <c r="T723" s="239"/>
      <c r="AT723" s="240" t="s">
        <v>140</v>
      </c>
      <c r="AU723" s="240" t="s">
        <v>80</v>
      </c>
      <c r="AV723" s="12" t="s">
        <v>80</v>
      </c>
      <c r="AW723" s="12" t="s">
        <v>33</v>
      </c>
      <c r="AX723" s="12" t="s">
        <v>78</v>
      </c>
      <c r="AY723" s="240" t="s">
        <v>129</v>
      </c>
    </row>
    <row r="724" s="1" customFormat="1" ht="16.5" customHeight="1">
      <c r="B724" s="36"/>
      <c r="C724" s="252" t="s">
        <v>891</v>
      </c>
      <c r="D724" s="252" t="s">
        <v>362</v>
      </c>
      <c r="E724" s="253" t="s">
        <v>892</v>
      </c>
      <c r="F724" s="254" t="s">
        <v>893</v>
      </c>
      <c r="G724" s="255" t="s">
        <v>403</v>
      </c>
      <c r="H724" s="256">
        <v>5</v>
      </c>
      <c r="I724" s="257"/>
      <c r="J724" s="258">
        <f>ROUND(I724*H724,2)</f>
        <v>0</v>
      </c>
      <c r="K724" s="254" t="s">
        <v>371</v>
      </c>
      <c r="L724" s="259"/>
      <c r="M724" s="260" t="s">
        <v>1</v>
      </c>
      <c r="N724" s="261" t="s">
        <v>43</v>
      </c>
      <c r="O724" s="77"/>
      <c r="P724" s="214">
        <f>O724*H724</f>
        <v>0</v>
      </c>
      <c r="Q724" s="214">
        <v>0.19400000000000001</v>
      </c>
      <c r="R724" s="214">
        <f>Q724*H724</f>
        <v>0.96999999999999997</v>
      </c>
      <c r="S724" s="214">
        <v>0</v>
      </c>
      <c r="T724" s="215">
        <f>S724*H724</f>
        <v>0</v>
      </c>
      <c r="AR724" s="15" t="s">
        <v>191</v>
      </c>
      <c r="AT724" s="15" t="s">
        <v>362</v>
      </c>
      <c r="AU724" s="15" t="s">
        <v>80</v>
      </c>
      <c r="AY724" s="15" t="s">
        <v>129</v>
      </c>
      <c r="BE724" s="216">
        <f>IF(N724="základní",J724,0)</f>
        <v>0</v>
      </c>
      <c r="BF724" s="216">
        <f>IF(N724="snížená",J724,0)</f>
        <v>0</v>
      </c>
      <c r="BG724" s="216">
        <f>IF(N724="zákl. přenesená",J724,0)</f>
        <v>0</v>
      </c>
      <c r="BH724" s="216">
        <f>IF(N724="sníž. přenesená",J724,0)</f>
        <v>0</v>
      </c>
      <c r="BI724" s="216">
        <f>IF(N724="nulová",J724,0)</f>
        <v>0</v>
      </c>
      <c r="BJ724" s="15" t="s">
        <v>78</v>
      </c>
      <c r="BK724" s="216">
        <f>ROUND(I724*H724,2)</f>
        <v>0</v>
      </c>
      <c r="BL724" s="15" t="s">
        <v>136</v>
      </c>
      <c r="BM724" s="15" t="s">
        <v>894</v>
      </c>
    </row>
    <row r="725" s="1" customFormat="1">
      <c r="B725" s="36"/>
      <c r="C725" s="37"/>
      <c r="D725" s="217" t="s">
        <v>138</v>
      </c>
      <c r="E725" s="37"/>
      <c r="F725" s="218" t="s">
        <v>895</v>
      </c>
      <c r="G725" s="37"/>
      <c r="H725" s="37"/>
      <c r="I725" s="130"/>
      <c r="J725" s="37"/>
      <c r="K725" s="37"/>
      <c r="L725" s="41"/>
      <c r="M725" s="219"/>
      <c r="N725" s="77"/>
      <c r="O725" s="77"/>
      <c r="P725" s="77"/>
      <c r="Q725" s="77"/>
      <c r="R725" s="77"/>
      <c r="S725" s="77"/>
      <c r="T725" s="78"/>
      <c r="AT725" s="15" t="s">
        <v>138</v>
      </c>
      <c r="AU725" s="15" t="s">
        <v>80</v>
      </c>
    </row>
    <row r="726" s="11" customFormat="1">
      <c r="B726" s="220"/>
      <c r="C726" s="221"/>
      <c r="D726" s="217" t="s">
        <v>140</v>
      </c>
      <c r="E726" s="222" t="s">
        <v>1</v>
      </c>
      <c r="F726" s="223" t="s">
        <v>431</v>
      </c>
      <c r="G726" s="221"/>
      <c r="H726" s="222" t="s">
        <v>1</v>
      </c>
      <c r="I726" s="224"/>
      <c r="J726" s="221"/>
      <c r="K726" s="221"/>
      <c r="L726" s="225"/>
      <c r="M726" s="226"/>
      <c r="N726" s="227"/>
      <c r="O726" s="227"/>
      <c r="P726" s="227"/>
      <c r="Q726" s="227"/>
      <c r="R726" s="227"/>
      <c r="S726" s="227"/>
      <c r="T726" s="228"/>
      <c r="AT726" s="229" t="s">
        <v>140</v>
      </c>
      <c r="AU726" s="229" t="s">
        <v>80</v>
      </c>
      <c r="AV726" s="11" t="s">
        <v>78</v>
      </c>
      <c r="AW726" s="11" t="s">
        <v>33</v>
      </c>
      <c r="AX726" s="11" t="s">
        <v>72</v>
      </c>
      <c r="AY726" s="229" t="s">
        <v>129</v>
      </c>
    </row>
    <row r="727" s="12" customFormat="1">
      <c r="B727" s="230"/>
      <c r="C727" s="231"/>
      <c r="D727" s="217" t="s">
        <v>140</v>
      </c>
      <c r="E727" s="232" t="s">
        <v>1</v>
      </c>
      <c r="F727" s="233" t="s">
        <v>161</v>
      </c>
      <c r="G727" s="231"/>
      <c r="H727" s="234">
        <v>3</v>
      </c>
      <c r="I727" s="235"/>
      <c r="J727" s="231"/>
      <c r="K727" s="231"/>
      <c r="L727" s="236"/>
      <c r="M727" s="237"/>
      <c r="N727" s="238"/>
      <c r="O727" s="238"/>
      <c r="P727" s="238"/>
      <c r="Q727" s="238"/>
      <c r="R727" s="238"/>
      <c r="S727" s="238"/>
      <c r="T727" s="239"/>
      <c r="AT727" s="240" t="s">
        <v>140</v>
      </c>
      <c r="AU727" s="240" t="s">
        <v>80</v>
      </c>
      <c r="AV727" s="12" t="s">
        <v>80</v>
      </c>
      <c r="AW727" s="12" t="s">
        <v>33</v>
      </c>
      <c r="AX727" s="12" t="s">
        <v>72</v>
      </c>
      <c r="AY727" s="240" t="s">
        <v>129</v>
      </c>
    </row>
    <row r="728" s="11" customFormat="1">
      <c r="B728" s="220"/>
      <c r="C728" s="221"/>
      <c r="D728" s="217" t="s">
        <v>140</v>
      </c>
      <c r="E728" s="222" t="s">
        <v>1</v>
      </c>
      <c r="F728" s="223" t="s">
        <v>466</v>
      </c>
      <c r="G728" s="221"/>
      <c r="H728" s="222" t="s">
        <v>1</v>
      </c>
      <c r="I728" s="224"/>
      <c r="J728" s="221"/>
      <c r="K728" s="221"/>
      <c r="L728" s="225"/>
      <c r="M728" s="226"/>
      <c r="N728" s="227"/>
      <c r="O728" s="227"/>
      <c r="P728" s="227"/>
      <c r="Q728" s="227"/>
      <c r="R728" s="227"/>
      <c r="S728" s="227"/>
      <c r="T728" s="228"/>
      <c r="AT728" s="229" t="s">
        <v>140</v>
      </c>
      <c r="AU728" s="229" t="s">
        <v>80</v>
      </c>
      <c r="AV728" s="11" t="s">
        <v>78</v>
      </c>
      <c r="AW728" s="11" t="s">
        <v>33</v>
      </c>
      <c r="AX728" s="11" t="s">
        <v>72</v>
      </c>
      <c r="AY728" s="229" t="s">
        <v>129</v>
      </c>
    </row>
    <row r="729" s="12" customFormat="1">
      <c r="B729" s="230"/>
      <c r="C729" s="231"/>
      <c r="D729" s="217" t="s">
        <v>140</v>
      </c>
      <c r="E729" s="232" t="s">
        <v>1</v>
      </c>
      <c r="F729" s="233" t="s">
        <v>80</v>
      </c>
      <c r="G729" s="231"/>
      <c r="H729" s="234">
        <v>2</v>
      </c>
      <c r="I729" s="235"/>
      <c r="J729" s="231"/>
      <c r="K729" s="231"/>
      <c r="L729" s="236"/>
      <c r="M729" s="237"/>
      <c r="N729" s="238"/>
      <c r="O729" s="238"/>
      <c r="P729" s="238"/>
      <c r="Q729" s="238"/>
      <c r="R729" s="238"/>
      <c r="S729" s="238"/>
      <c r="T729" s="239"/>
      <c r="AT729" s="240" t="s">
        <v>140</v>
      </c>
      <c r="AU729" s="240" t="s">
        <v>80</v>
      </c>
      <c r="AV729" s="12" t="s">
        <v>80</v>
      </c>
      <c r="AW729" s="12" t="s">
        <v>33</v>
      </c>
      <c r="AX729" s="12" t="s">
        <v>72</v>
      </c>
      <c r="AY729" s="240" t="s">
        <v>129</v>
      </c>
    </row>
    <row r="730" s="13" customFormat="1">
      <c r="B730" s="241"/>
      <c r="C730" s="242"/>
      <c r="D730" s="217" t="s">
        <v>140</v>
      </c>
      <c r="E730" s="243" t="s">
        <v>1</v>
      </c>
      <c r="F730" s="244" t="s">
        <v>156</v>
      </c>
      <c r="G730" s="242"/>
      <c r="H730" s="245">
        <v>5</v>
      </c>
      <c r="I730" s="246"/>
      <c r="J730" s="242"/>
      <c r="K730" s="242"/>
      <c r="L730" s="247"/>
      <c r="M730" s="248"/>
      <c r="N730" s="249"/>
      <c r="O730" s="249"/>
      <c r="P730" s="249"/>
      <c r="Q730" s="249"/>
      <c r="R730" s="249"/>
      <c r="S730" s="249"/>
      <c r="T730" s="250"/>
      <c r="AT730" s="251" t="s">
        <v>140</v>
      </c>
      <c r="AU730" s="251" t="s">
        <v>80</v>
      </c>
      <c r="AV730" s="13" t="s">
        <v>136</v>
      </c>
      <c r="AW730" s="13" t="s">
        <v>33</v>
      </c>
      <c r="AX730" s="13" t="s">
        <v>78</v>
      </c>
      <c r="AY730" s="251" t="s">
        <v>129</v>
      </c>
    </row>
    <row r="731" s="1" customFormat="1" ht="16.5" customHeight="1">
      <c r="B731" s="36"/>
      <c r="C731" s="252" t="s">
        <v>896</v>
      </c>
      <c r="D731" s="252" t="s">
        <v>362</v>
      </c>
      <c r="E731" s="253" t="s">
        <v>897</v>
      </c>
      <c r="F731" s="254" t="s">
        <v>898</v>
      </c>
      <c r="G731" s="255" t="s">
        <v>403</v>
      </c>
      <c r="H731" s="256">
        <v>1</v>
      </c>
      <c r="I731" s="257"/>
      <c r="J731" s="258">
        <f>ROUND(I731*H731,2)</f>
        <v>0</v>
      </c>
      <c r="K731" s="254" t="s">
        <v>1</v>
      </c>
      <c r="L731" s="259"/>
      <c r="M731" s="260" t="s">
        <v>1</v>
      </c>
      <c r="N731" s="261" t="s">
        <v>43</v>
      </c>
      <c r="O731" s="77"/>
      <c r="P731" s="214">
        <f>O731*H731</f>
        <v>0</v>
      </c>
      <c r="Q731" s="214">
        <v>0.19400000000000001</v>
      </c>
      <c r="R731" s="214">
        <f>Q731*H731</f>
        <v>0.19400000000000001</v>
      </c>
      <c r="S731" s="214">
        <v>0</v>
      </c>
      <c r="T731" s="215">
        <f>S731*H731</f>
        <v>0</v>
      </c>
      <c r="AR731" s="15" t="s">
        <v>191</v>
      </c>
      <c r="AT731" s="15" t="s">
        <v>362</v>
      </c>
      <c r="AU731" s="15" t="s">
        <v>80</v>
      </c>
      <c r="AY731" s="15" t="s">
        <v>129</v>
      </c>
      <c r="BE731" s="216">
        <f>IF(N731="základní",J731,0)</f>
        <v>0</v>
      </c>
      <c r="BF731" s="216">
        <f>IF(N731="snížená",J731,0)</f>
        <v>0</v>
      </c>
      <c r="BG731" s="216">
        <f>IF(N731="zákl. přenesená",J731,0)</f>
        <v>0</v>
      </c>
      <c r="BH731" s="216">
        <f>IF(N731="sníž. přenesená",J731,0)</f>
        <v>0</v>
      </c>
      <c r="BI731" s="216">
        <f>IF(N731="nulová",J731,0)</f>
        <v>0</v>
      </c>
      <c r="BJ731" s="15" t="s">
        <v>78</v>
      </c>
      <c r="BK731" s="216">
        <f>ROUND(I731*H731,2)</f>
        <v>0</v>
      </c>
      <c r="BL731" s="15" t="s">
        <v>136</v>
      </c>
      <c r="BM731" s="15" t="s">
        <v>899</v>
      </c>
    </row>
    <row r="732" s="1" customFormat="1">
      <c r="B732" s="36"/>
      <c r="C732" s="37"/>
      <c r="D732" s="217" t="s">
        <v>138</v>
      </c>
      <c r="E732" s="37"/>
      <c r="F732" s="218" t="s">
        <v>900</v>
      </c>
      <c r="G732" s="37"/>
      <c r="H732" s="37"/>
      <c r="I732" s="130"/>
      <c r="J732" s="37"/>
      <c r="K732" s="37"/>
      <c r="L732" s="41"/>
      <c r="M732" s="219"/>
      <c r="N732" s="77"/>
      <c r="O732" s="77"/>
      <c r="P732" s="77"/>
      <c r="Q732" s="77"/>
      <c r="R732" s="77"/>
      <c r="S732" s="77"/>
      <c r="T732" s="78"/>
      <c r="AT732" s="15" t="s">
        <v>138</v>
      </c>
      <c r="AU732" s="15" t="s">
        <v>80</v>
      </c>
    </row>
    <row r="733" s="1" customFormat="1" ht="16.5" customHeight="1">
      <c r="B733" s="36"/>
      <c r="C733" s="252" t="s">
        <v>901</v>
      </c>
      <c r="D733" s="252" t="s">
        <v>362</v>
      </c>
      <c r="E733" s="253" t="s">
        <v>902</v>
      </c>
      <c r="F733" s="254" t="s">
        <v>903</v>
      </c>
      <c r="G733" s="255" t="s">
        <v>403</v>
      </c>
      <c r="H733" s="256">
        <v>2</v>
      </c>
      <c r="I733" s="257"/>
      <c r="J733" s="258">
        <f>ROUND(I733*H733,2)</f>
        <v>0</v>
      </c>
      <c r="K733" s="254" t="s">
        <v>1</v>
      </c>
      <c r="L733" s="259"/>
      <c r="M733" s="260" t="s">
        <v>1</v>
      </c>
      <c r="N733" s="261" t="s">
        <v>43</v>
      </c>
      <c r="O733" s="77"/>
      <c r="P733" s="214">
        <f>O733*H733</f>
        <v>0</v>
      </c>
      <c r="Q733" s="214">
        <v>0.19400000000000001</v>
      </c>
      <c r="R733" s="214">
        <f>Q733*H733</f>
        <v>0.38800000000000001</v>
      </c>
      <c r="S733" s="214">
        <v>0</v>
      </c>
      <c r="T733" s="215">
        <f>S733*H733</f>
        <v>0</v>
      </c>
      <c r="AR733" s="15" t="s">
        <v>191</v>
      </c>
      <c r="AT733" s="15" t="s">
        <v>362</v>
      </c>
      <c r="AU733" s="15" t="s">
        <v>80</v>
      </c>
      <c r="AY733" s="15" t="s">
        <v>129</v>
      </c>
      <c r="BE733" s="216">
        <f>IF(N733="základní",J733,0)</f>
        <v>0</v>
      </c>
      <c r="BF733" s="216">
        <f>IF(N733="snížená",J733,0)</f>
        <v>0</v>
      </c>
      <c r="BG733" s="216">
        <f>IF(N733="zákl. přenesená",J733,0)</f>
        <v>0</v>
      </c>
      <c r="BH733" s="216">
        <f>IF(N733="sníž. přenesená",J733,0)</f>
        <v>0</v>
      </c>
      <c r="BI733" s="216">
        <f>IF(N733="nulová",J733,0)</f>
        <v>0</v>
      </c>
      <c r="BJ733" s="15" t="s">
        <v>78</v>
      </c>
      <c r="BK733" s="216">
        <f>ROUND(I733*H733,2)</f>
        <v>0</v>
      </c>
      <c r="BL733" s="15" t="s">
        <v>136</v>
      </c>
      <c r="BM733" s="15" t="s">
        <v>904</v>
      </c>
    </row>
    <row r="734" s="1" customFormat="1">
      <c r="B734" s="36"/>
      <c r="C734" s="37"/>
      <c r="D734" s="217" t="s">
        <v>138</v>
      </c>
      <c r="E734" s="37"/>
      <c r="F734" s="218" t="s">
        <v>900</v>
      </c>
      <c r="G734" s="37"/>
      <c r="H734" s="37"/>
      <c r="I734" s="130"/>
      <c r="J734" s="37"/>
      <c r="K734" s="37"/>
      <c r="L734" s="41"/>
      <c r="M734" s="219"/>
      <c r="N734" s="77"/>
      <c r="O734" s="77"/>
      <c r="P734" s="77"/>
      <c r="Q734" s="77"/>
      <c r="R734" s="77"/>
      <c r="S734" s="77"/>
      <c r="T734" s="78"/>
      <c r="AT734" s="15" t="s">
        <v>138</v>
      </c>
      <c r="AU734" s="15" t="s">
        <v>80</v>
      </c>
    </row>
    <row r="735" s="12" customFormat="1">
      <c r="B735" s="230"/>
      <c r="C735" s="231"/>
      <c r="D735" s="217" t="s">
        <v>140</v>
      </c>
      <c r="E735" s="232" t="s">
        <v>1</v>
      </c>
      <c r="F735" s="233" t="s">
        <v>80</v>
      </c>
      <c r="G735" s="231"/>
      <c r="H735" s="234">
        <v>2</v>
      </c>
      <c r="I735" s="235"/>
      <c r="J735" s="231"/>
      <c r="K735" s="231"/>
      <c r="L735" s="236"/>
      <c r="M735" s="237"/>
      <c r="N735" s="238"/>
      <c r="O735" s="238"/>
      <c r="P735" s="238"/>
      <c r="Q735" s="238"/>
      <c r="R735" s="238"/>
      <c r="S735" s="238"/>
      <c r="T735" s="239"/>
      <c r="AT735" s="240" t="s">
        <v>140</v>
      </c>
      <c r="AU735" s="240" t="s">
        <v>80</v>
      </c>
      <c r="AV735" s="12" t="s">
        <v>80</v>
      </c>
      <c r="AW735" s="12" t="s">
        <v>33</v>
      </c>
      <c r="AX735" s="12" t="s">
        <v>78</v>
      </c>
      <c r="AY735" s="240" t="s">
        <v>129</v>
      </c>
    </row>
    <row r="736" s="1" customFormat="1" ht="16.5" customHeight="1">
      <c r="B736" s="36"/>
      <c r="C736" s="252" t="s">
        <v>905</v>
      </c>
      <c r="D736" s="252" t="s">
        <v>362</v>
      </c>
      <c r="E736" s="253" t="s">
        <v>906</v>
      </c>
      <c r="F736" s="254" t="s">
        <v>907</v>
      </c>
      <c r="G736" s="255" t="s">
        <v>403</v>
      </c>
      <c r="H736" s="256">
        <v>1</v>
      </c>
      <c r="I736" s="257"/>
      <c r="J736" s="258">
        <f>ROUND(I736*H736,2)</f>
        <v>0</v>
      </c>
      <c r="K736" s="254" t="s">
        <v>1</v>
      </c>
      <c r="L736" s="259"/>
      <c r="M736" s="260" t="s">
        <v>1</v>
      </c>
      <c r="N736" s="261" t="s">
        <v>43</v>
      </c>
      <c r="O736" s="77"/>
      <c r="P736" s="214">
        <f>O736*H736</f>
        <v>0</v>
      </c>
      <c r="Q736" s="214">
        <v>0.19400000000000001</v>
      </c>
      <c r="R736" s="214">
        <f>Q736*H736</f>
        <v>0.19400000000000001</v>
      </c>
      <c r="S736" s="214">
        <v>0</v>
      </c>
      <c r="T736" s="215">
        <f>S736*H736</f>
        <v>0</v>
      </c>
      <c r="AR736" s="15" t="s">
        <v>191</v>
      </c>
      <c r="AT736" s="15" t="s">
        <v>362</v>
      </c>
      <c r="AU736" s="15" t="s">
        <v>80</v>
      </c>
      <c r="AY736" s="15" t="s">
        <v>129</v>
      </c>
      <c r="BE736" s="216">
        <f>IF(N736="základní",J736,0)</f>
        <v>0</v>
      </c>
      <c r="BF736" s="216">
        <f>IF(N736="snížená",J736,0)</f>
        <v>0</v>
      </c>
      <c r="BG736" s="216">
        <f>IF(N736="zákl. přenesená",J736,0)</f>
        <v>0</v>
      </c>
      <c r="BH736" s="216">
        <f>IF(N736="sníž. přenesená",J736,0)</f>
        <v>0</v>
      </c>
      <c r="BI736" s="216">
        <f>IF(N736="nulová",J736,0)</f>
        <v>0</v>
      </c>
      <c r="BJ736" s="15" t="s">
        <v>78</v>
      </c>
      <c r="BK736" s="216">
        <f>ROUND(I736*H736,2)</f>
        <v>0</v>
      </c>
      <c r="BL736" s="15" t="s">
        <v>136</v>
      </c>
      <c r="BM736" s="15" t="s">
        <v>908</v>
      </c>
    </row>
    <row r="737" s="1" customFormat="1">
      <c r="B737" s="36"/>
      <c r="C737" s="37"/>
      <c r="D737" s="217" t="s">
        <v>138</v>
      </c>
      <c r="E737" s="37"/>
      <c r="F737" s="218" t="s">
        <v>547</v>
      </c>
      <c r="G737" s="37"/>
      <c r="H737" s="37"/>
      <c r="I737" s="130"/>
      <c r="J737" s="37"/>
      <c r="K737" s="37"/>
      <c r="L737" s="41"/>
      <c r="M737" s="219"/>
      <c r="N737" s="77"/>
      <c r="O737" s="77"/>
      <c r="P737" s="77"/>
      <c r="Q737" s="77"/>
      <c r="R737" s="77"/>
      <c r="S737" s="77"/>
      <c r="T737" s="78"/>
      <c r="AT737" s="15" t="s">
        <v>138</v>
      </c>
      <c r="AU737" s="15" t="s">
        <v>80</v>
      </c>
    </row>
    <row r="738" s="12" customFormat="1">
      <c r="B738" s="230"/>
      <c r="C738" s="231"/>
      <c r="D738" s="217" t="s">
        <v>140</v>
      </c>
      <c r="E738" s="232" t="s">
        <v>1</v>
      </c>
      <c r="F738" s="233" t="s">
        <v>78</v>
      </c>
      <c r="G738" s="231"/>
      <c r="H738" s="234">
        <v>1</v>
      </c>
      <c r="I738" s="235"/>
      <c r="J738" s="231"/>
      <c r="K738" s="231"/>
      <c r="L738" s="236"/>
      <c r="M738" s="237"/>
      <c r="N738" s="238"/>
      <c r="O738" s="238"/>
      <c r="P738" s="238"/>
      <c r="Q738" s="238"/>
      <c r="R738" s="238"/>
      <c r="S738" s="238"/>
      <c r="T738" s="239"/>
      <c r="AT738" s="240" t="s">
        <v>140</v>
      </c>
      <c r="AU738" s="240" t="s">
        <v>80</v>
      </c>
      <c r="AV738" s="12" t="s">
        <v>80</v>
      </c>
      <c r="AW738" s="12" t="s">
        <v>33</v>
      </c>
      <c r="AX738" s="12" t="s">
        <v>78</v>
      </c>
      <c r="AY738" s="240" t="s">
        <v>129</v>
      </c>
    </row>
    <row r="739" s="1" customFormat="1" ht="16.5" customHeight="1">
      <c r="B739" s="36"/>
      <c r="C739" s="205" t="s">
        <v>909</v>
      </c>
      <c r="D739" s="205" t="s">
        <v>131</v>
      </c>
      <c r="E739" s="206" t="s">
        <v>910</v>
      </c>
      <c r="F739" s="207" t="s">
        <v>911</v>
      </c>
      <c r="G739" s="208" t="s">
        <v>403</v>
      </c>
      <c r="H739" s="209">
        <v>3</v>
      </c>
      <c r="I739" s="210"/>
      <c r="J739" s="211">
        <f>ROUND(I739*H739,2)</f>
        <v>0</v>
      </c>
      <c r="K739" s="207" t="s">
        <v>135</v>
      </c>
      <c r="L739" s="41"/>
      <c r="M739" s="212" t="s">
        <v>1</v>
      </c>
      <c r="N739" s="213" t="s">
        <v>43</v>
      </c>
      <c r="O739" s="77"/>
      <c r="P739" s="214">
        <f>O739*H739</f>
        <v>0</v>
      </c>
      <c r="Q739" s="214">
        <v>0.00156</v>
      </c>
      <c r="R739" s="214">
        <f>Q739*H739</f>
        <v>0.0046800000000000001</v>
      </c>
      <c r="S739" s="214">
        <v>0</v>
      </c>
      <c r="T739" s="215">
        <f>S739*H739</f>
        <v>0</v>
      </c>
      <c r="AR739" s="15" t="s">
        <v>136</v>
      </c>
      <c r="AT739" s="15" t="s">
        <v>131</v>
      </c>
      <c r="AU739" s="15" t="s">
        <v>80</v>
      </c>
      <c r="AY739" s="15" t="s">
        <v>129</v>
      </c>
      <c r="BE739" s="216">
        <f>IF(N739="základní",J739,0)</f>
        <v>0</v>
      </c>
      <c r="BF739" s="216">
        <f>IF(N739="snížená",J739,0)</f>
        <v>0</v>
      </c>
      <c r="BG739" s="216">
        <f>IF(N739="zákl. přenesená",J739,0)</f>
        <v>0</v>
      </c>
      <c r="BH739" s="216">
        <f>IF(N739="sníž. přenesená",J739,0)</f>
        <v>0</v>
      </c>
      <c r="BI739" s="216">
        <f>IF(N739="nulová",J739,0)</f>
        <v>0</v>
      </c>
      <c r="BJ739" s="15" t="s">
        <v>78</v>
      </c>
      <c r="BK739" s="216">
        <f>ROUND(I739*H739,2)</f>
        <v>0</v>
      </c>
      <c r="BL739" s="15" t="s">
        <v>136</v>
      </c>
      <c r="BM739" s="15" t="s">
        <v>912</v>
      </c>
    </row>
    <row r="740" s="1" customFormat="1">
      <c r="B740" s="36"/>
      <c r="C740" s="37"/>
      <c r="D740" s="217" t="s">
        <v>138</v>
      </c>
      <c r="E740" s="37"/>
      <c r="F740" s="218" t="s">
        <v>636</v>
      </c>
      <c r="G740" s="37"/>
      <c r="H740" s="37"/>
      <c r="I740" s="130"/>
      <c r="J740" s="37"/>
      <c r="K740" s="37"/>
      <c r="L740" s="41"/>
      <c r="M740" s="219"/>
      <c r="N740" s="77"/>
      <c r="O740" s="77"/>
      <c r="P740" s="77"/>
      <c r="Q740" s="77"/>
      <c r="R740" s="77"/>
      <c r="S740" s="77"/>
      <c r="T740" s="78"/>
      <c r="AT740" s="15" t="s">
        <v>138</v>
      </c>
      <c r="AU740" s="15" t="s">
        <v>80</v>
      </c>
    </row>
    <row r="741" s="1" customFormat="1" ht="16.5" customHeight="1">
      <c r="B741" s="36"/>
      <c r="C741" s="252" t="s">
        <v>913</v>
      </c>
      <c r="D741" s="252" t="s">
        <v>362</v>
      </c>
      <c r="E741" s="253" t="s">
        <v>914</v>
      </c>
      <c r="F741" s="254" t="s">
        <v>915</v>
      </c>
      <c r="G741" s="255" t="s">
        <v>403</v>
      </c>
      <c r="H741" s="256">
        <v>3</v>
      </c>
      <c r="I741" s="257"/>
      <c r="J741" s="258">
        <f>ROUND(I741*H741,2)</f>
        <v>0</v>
      </c>
      <c r="K741" s="254" t="s">
        <v>135</v>
      </c>
      <c r="L741" s="259"/>
      <c r="M741" s="260" t="s">
        <v>1</v>
      </c>
      <c r="N741" s="261" t="s">
        <v>43</v>
      </c>
      <c r="O741" s="77"/>
      <c r="P741" s="214">
        <f>O741*H741</f>
        <v>0</v>
      </c>
      <c r="Q741" s="214">
        <v>0.0012800000000000001</v>
      </c>
      <c r="R741" s="214">
        <f>Q741*H741</f>
        <v>0.0038400000000000005</v>
      </c>
      <c r="S741" s="214">
        <v>0</v>
      </c>
      <c r="T741" s="215">
        <f>S741*H741</f>
        <v>0</v>
      </c>
      <c r="AR741" s="15" t="s">
        <v>916</v>
      </c>
      <c r="AT741" s="15" t="s">
        <v>362</v>
      </c>
      <c r="AU741" s="15" t="s">
        <v>80</v>
      </c>
      <c r="AY741" s="15" t="s">
        <v>129</v>
      </c>
      <c r="BE741" s="216">
        <f>IF(N741="základní",J741,0)</f>
        <v>0</v>
      </c>
      <c r="BF741" s="216">
        <f>IF(N741="snížená",J741,0)</f>
        <v>0</v>
      </c>
      <c r="BG741" s="216">
        <f>IF(N741="zákl. přenesená",J741,0)</f>
        <v>0</v>
      </c>
      <c r="BH741" s="216">
        <f>IF(N741="sníž. přenesená",J741,0)</f>
        <v>0</v>
      </c>
      <c r="BI741" s="216">
        <f>IF(N741="nulová",J741,0)</f>
        <v>0</v>
      </c>
      <c r="BJ741" s="15" t="s">
        <v>78</v>
      </c>
      <c r="BK741" s="216">
        <f>ROUND(I741*H741,2)</f>
        <v>0</v>
      </c>
      <c r="BL741" s="15" t="s">
        <v>608</v>
      </c>
      <c r="BM741" s="15" t="s">
        <v>917</v>
      </c>
    </row>
    <row r="742" s="1" customFormat="1">
      <c r="B742" s="36"/>
      <c r="C742" s="37"/>
      <c r="D742" s="217" t="s">
        <v>138</v>
      </c>
      <c r="E742" s="37"/>
      <c r="F742" s="218" t="s">
        <v>636</v>
      </c>
      <c r="G742" s="37"/>
      <c r="H742" s="37"/>
      <c r="I742" s="130"/>
      <c r="J742" s="37"/>
      <c r="K742" s="37"/>
      <c r="L742" s="41"/>
      <c r="M742" s="219"/>
      <c r="N742" s="77"/>
      <c r="O742" s="77"/>
      <c r="P742" s="77"/>
      <c r="Q742" s="77"/>
      <c r="R742" s="77"/>
      <c r="S742" s="77"/>
      <c r="T742" s="78"/>
      <c r="AT742" s="15" t="s">
        <v>138</v>
      </c>
      <c r="AU742" s="15" t="s">
        <v>80</v>
      </c>
    </row>
    <row r="743" s="1" customFormat="1" ht="16.5" customHeight="1">
      <c r="B743" s="36"/>
      <c r="C743" s="252" t="s">
        <v>918</v>
      </c>
      <c r="D743" s="252" t="s">
        <v>362</v>
      </c>
      <c r="E743" s="253" t="s">
        <v>919</v>
      </c>
      <c r="F743" s="254" t="s">
        <v>920</v>
      </c>
      <c r="G743" s="255" t="s">
        <v>403</v>
      </c>
      <c r="H743" s="256">
        <v>3</v>
      </c>
      <c r="I743" s="257"/>
      <c r="J743" s="258">
        <f>ROUND(I743*H743,2)</f>
        <v>0</v>
      </c>
      <c r="K743" s="254" t="s">
        <v>135</v>
      </c>
      <c r="L743" s="259"/>
      <c r="M743" s="260" t="s">
        <v>1</v>
      </c>
      <c r="N743" s="261" t="s">
        <v>43</v>
      </c>
      <c r="O743" s="77"/>
      <c r="P743" s="214">
        <f>O743*H743</f>
        <v>0</v>
      </c>
      <c r="Q743" s="214">
        <v>0.00013999999999999999</v>
      </c>
      <c r="R743" s="214">
        <f>Q743*H743</f>
        <v>0.00041999999999999996</v>
      </c>
      <c r="S743" s="214">
        <v>0</v>
      </c>
      <c r="T743" s="215">
        <f>S743*H743</f>
        <v>0</v>
      </c>
      <c r="AR743" s="15" t="s">
        <v>916</v>
      </c>
      <c r="AT743" s="15" t="s">
        <v>362</v>
      </c>
      <c r="AU743" s="15" t="s">
        <v>80</v>
      </c>
      <c r="AY743" s="15" t="s">
        <v>129</v>
      </c>
      <c r="BE743" s="216">
        <f>IF(N743="základní",J743,0)</f>
        <v>0</v>
      </c>
      <c r="BF743" s="216">
        <f>IF(N743="snížená",J743,0)</f>
        <v>0</v>
      </c>
      <c r="BG743" s="216">
        <f>IF(N743="zákl. přenesená",J743,0)</f>
        <v>0</v>
      </c>
      <c r="BH743" s="216">
        <f>IF(N743="sníž. přenesená",J743,0)</f>
        <v>0</v>
      </c>
      <c r="BI743" s="216">
        <f>IF(N743="nulová",J743,0)</f>
        <v>0</v>
      </c>
      <c r="BJ743" s="15" t="s">
        <v>78</v>
      </c>
      <c r="BK743" s="216">
        <f>ROUND(I743*H743,2)</f>
        <v>0</v>
      </c>
      <c r="BL743" s="15" t="s">
        <v>608</v>
      </c>
      <c r="BM743" s="15" t="s">
        <v>921</v>
      </c>
    </row>
    <row r="744" s="1" customFormat="1">
      <c r="B744" s="36"/>
      <c r="C744" s="37"/>
      <c r="D744" s="217" t="s">
        <v>138</v>
      </c>
      <c r="E744" s="37"/>
      <c r="F744" s="218" t="s">
        <v>636</v>
      </c>
      <c r="G744" s="37"/>
      <c r="H744" s="37"/>
      <c r="I744" s="130"/>
      <c r="J744" s="37"/>
      <c r="K744" s="37"/>
      <c r="L744" s="41"/>
      <c r="M744" s="219"/>
      <c r="N744" s="77"/>
      <c r="O744" s="77"/>
      <c r="P744" s="77"/>
      <c r="Q744" s="77"/>
      <c r="R744" s="77"/>
      <c r="S744" s="77"/>
      <c r="T744" s="78"/>
      <c r="AT744" s="15" t="s">
        <v>138</v>
      </c>
      <c r="AU744" s="15" t="s">
        <v>80</v>
      </c>
    </row>
    <row r="745" s="1" customFormat="1" ht="16.5" customHeight="1">
      <c r="B745" s="36"/>
      <c r="C745" s="252" t="s">
        <v>922</v>
      </c>
      <c r="D745" s="252" t="s">
        <v>362</v>
      </c>
      <c r="E745" s="253" t="s">
        <v>923</v>
      </c>
      <c r="F745" s="254" t="s">
        <v>924</v>
      </c>
      <c r="G745" s="255" t="s">
        <v>403</v>
      </c>
      <c r="H745" s="256">
        <v>3</v>
      </c>
      <c r="I745" s="257"/>
      <c r="J745" s="258">
        <f>ROUND(I745*H745,2)</f>
        <v>0</v>
      </c>
      <c r="K745" s="254" t="s">
        <v>135</v>
      </c>
      <c r="L745" s="259"/>
      <c r="M745" s="260" t="s">
        <v>1</v>
      </c>
      <c r="N745" s="261" t="s">
        <v>43</v>
      </c>
      <c r="O745" s="77"/>
      <c r="P745" s="214">
        <f>O745*H745</f>
        <v>0</v>
      </c>
      <c r="Q745" s="214">
        <v>0.00013999999999999999</v>
      </c>
      <c r="R745" s="214">
        <f>Q745*H745</f>
        <v>0.00041999999999999996</v>
      </c>
      <c r="S745" s="214">
        <v>0</v>
      </c>
      <c r="T745" s="215">
        <f>S745*H745</f>
        <v>0</v>
      </c>
      <c r="AR745" s="15" t="s">
        <v>916</v>
      </c>
      <c r="AT745" s="15" t="s">
        <v>362</v>
      </c>
      <c r="AU745" s="15" t="s">
        <v>80</v>
      </c>
      <c r="AY745" s="15" t="s">
        <v>129</v>
      </c>
      <c r="BE745" s="216">
        <f>IF(N745="základní",J745,0)</f>
        <v>0</v>
      </c>
      <c r="BF745" s="216">
        <f>IF(N745="snížená",J745,0)</f>
        <v>0</v>
      </c>
      <c r="BG745" s="216">
        <f>IF(N745="zákl. přenesená",J745,0)</f>
        <v>0</v>
      </c>
      <c r="BH745" s="216">
        <f>IF(N745="sníž. přenesená",J745,0)</f>
        <v>0</v>
      </c>
      <c r="BI745" s="216">
        <f>IF(N745="nulová",J745,0)</f>
        <v>0</v>
      </c>
      <c r="BJ745" s="15" t="s">
        <v>78</v>
      </c>
      <c r="BK745" s="216">
        <f>ROUND(I745*H745,2)</f>
        <v>0</v>
      </c>
      <c r="BL745" s="15" t="s">
        <v>608</v>
      </c>
      <c r="BM745" s="15" t="s">
        <v>925</v>
      </c>
    </row>
    <row r="746" s="1" customFormat="1">
      <c r="B746" s="36"/>
      <c r="C746" s="37"/>
      <c r="D746" s="217" t="s">
        <v>138</v>
      </c>
      <c r="E746" s="37"/>
      <c r="F746" s="218" t="s">
        <v>636</v>
      </c>
      <c r="G746" s="37"/>
      <c r="H746" s="37"/>
      <c r="I746" s="130"/>
      <c r="J746" s="37"/>
      <c r="K746" s="37"/>
      <c r="L746" s="41"/>
      <c r="M746" s="219"/>
      <c r="N746" s="77"/>
      <c r="O746" s="77"/>
      <c r="P746" s="77"/>
      <c r="Q746" s="77"/>
      <c r="R746" s="77"/>
      <c r="S746" s="77"/>
      <c r="T746" s="78"/>
      <c r="AT746" s="15" t="s">
        <v>138</v>
      </c>
      <c r="AU746" s="15" t="s">
        <v>80</v>
      </c>
    </row>
    <row r="747" s="1" customFormat="1" ht="22.5" customHeight="1">
      <c r="B747" s="36"/>
      <c r="C747" s="205" t="s">
        <v>926</v>
      </c>
      <c r="D747" s="205" t="s">
        <v>131</v>
      </c>
      <c r="E747" s="206" t="s">
        <v>927</v>
      </c>
      <c r="F747" s="207" t="s">
        <v>928</v>
      </c>
      <c r="G747" s="208" t="s">
        <v>194</v>
      </c>
      <c r="H747" s="209">
        <v>11.699999999999999</v>
      </c>
      <c r="I747" s="210"/>
      <c r="J747" s="211">
        <f>ROUND(I747*H747,2)</f>
        <v>0</v>
      </c>
      <c r="K747" s="207" t="s">
        <v>135</v>
      </c>
      <c r="L747" s="41"/>
      <c r="M747" s="212" t="s">
        <v>1</v>
      </c>
      <c r="N747" s="213" t="s">
        <v>43</v>
      </c>
      <c r="O747" s="77"/>
      <c r="P747" s="214">
        <f>O747*H747</f>
        <v>0</v>
      </c>
      <c r="Q747" s="214">
        <v>0</v>
      </c>
      <c r="R747" s="214">
        <f>Q747*H747</f>
        <v>0</v>
      </c>
      <c r="S747" s="214">
        <v>0</v>
      </c>
      <c r="T747" s="215">
        <f>S747*H747</f>
        <v>0</v>
      </c>
      <c r="AR747" s="15" t="s">
        <v>136</v>
      </c>
      <c r="AT747" s="15" t="s">
        <v>131</v>
      </c>
      <c r="AU747" s="15" t="s">
        <v>80</v>
      </c>
      <c r="AY747" s="15" t="s">
        <v>129</v>
      </c>
      <c r="BE747" s="216">
        <f>IF(N747="základní",J747,0)</f>
        <v>0</v>
      </c>
      <c r="BF747" s="216">
        <f>IF(N747="snížená",J747,0)</f>
        <v>0</v>
      </c>
      <c r="BG747" s="216">
        <f>IF(N747="zákl. přenesená",J747,0)</f>
        <v>0</v>
      </c>
      <c r="BH747" s="216">
        <f>IF(N747="sníž. přenesená",J747,0)</f>
        <v>0</v>
      </c>
      <c r="BI747" s="216">
        <f>IF(N747="nulová",J747,0)</f>
        <v>0</v>
      </c>
      <c r="BJ747" s="15" t="s">
        <v>78</v>
      </c>
      <c r="BK747" s="216">
        <f>ROUND(I747*H747,2)</f>
        <v>0</v>
      </c>
      <c r="BL747" s="15" t="s">
        <v>136</v>
      </c>
      <c r="BM747" s="15" t="s">
        <v>929</v>
      </c>
    </row>
    <row r="748" s="1" customFormat="1" ht="16.5" customHeight="1">
      <c r="B748" s="36"/>
      <c r="C748" s="252" t="s">
        <v>930</v>
      </c>
      <c r="D748" s="252" t="s">
        <v>362</v>
      </c>
      <c r="E748" s="253" t="s">
        <v>931</v>
      </c>
      <c r="F748" s="254" t="s">
        <v>932</v>
      </c>
      <c r="G748" s="255" t="s">
        <v>194</v>
      </c>
      <c r="H748" s="256">
        <v>11.699999999999999</v>
      </c>
      <c r="I748" s="257"/>
      <c r="J748" s="258">
        <f>ROUND(I748*H748,2)</f>
        <v>0</v>
      </c>
      <c r="K748" s="254" t="s">
        <v>135</v>
      </c>
      <c r="L748" s="259"/>
      <c r="M748" s="260" t="s">
        <v>1</v>
      </c>
      <c r="N748" s="261" t="s">
        <v>43</v>
      </c>
      <c r="O748" s="77"/>
      <c r="P748" s="214">
        <f>O748*H748</f>
        <v>0</v>
      </c>
      <c r="Q748" s="214">
        <v>0.0067400000000000003</v>
      </c>
      <c r="R748" s="214">
        <f>Q748*H748</f>
        <v>0.078857999999999998</v>
      </c>
      <c r="S748" s="214">
        <v>0</v>
      </c>
      <c r="T748" s="215">
        <f>S748*H748</f>
        <v>0</v>
      </c>
      <c r="AR748" s="15" t="s">
        <v>191</v>
      </c>
      <c r="AT748" s="15" t="s">
        <v>362</v>
      </c>
      <c r="AU748" s="15" t="s">
        <v>80</v>
      </c>
      <c r="AY748" s="15" t="s">
        <v>129</v>
      </c>
      <c r="BE748" s="216">
        <f>IF(N748="základní",J748,0)</f>
        <v>0</v>
      </c>
      <c r="BF748" s="216">
        <f>IF(N748="snížená",J748,0)</f>
        <v>0</v>
      </c>
      <c r="BG748" s="216">
        <f>IF(N748="zákl. přenesená",J748,0)</f>
        <v>0</v>
      </c>
      <c r="BH748" s="216">
        <f>IF(N748="sníž. přenesená",J748,0)</f>
        <v>0</v>
      </c>
      <c r="BI748" s="216">
        <f>IF(N748="nulová",J748,0)</f>
        <v>0</v>
      </c>
      <c r="BJ748" s="15" t="s">
        <v>78</v>
      </c>
      <c r="BK748" s="216">
        <f>ROUND(I748*H748,2)</f>
        <v>0</v>
      </c>
      <c r="BL748" s="15" t="s">
        <v>136</v>
      </c>
      <c r="BM748" s="15" t="s">
        <v>933</v>
      </c>
    </row>
    <row r="749" s="1" customFormat="1">
      <c r="B749" s="36"/>
      <c r="C749" s="37"/>
      <c r="D749" s="217" t="s">
        <v>138</v>
      </c>
      <c r="E749" s="37"/>
      <c r="F749" s="218" t="s">
        <v>934</v>
      </c>
      <c r="G749" s="37"/>
      <c r="H749" s="37"/>
      <c r="I749" s="130"/>
      <c r="J749" s="37"/>
      <c r="K749" s="37"/>
      <c r="L749" s="41"/>
      <c r="M749" s="219"/>
      <c r="N749" s="77"/>
      <c r="O749" s="77"/>
      <c r="P749" s="77"/>
      <c r="Q749" s="77"/>
      <c r="R749" s="77"/>
      <c r="S749" s="77"/>
      <c r="T749" s="78"/>
      <c r="AT749" s="15" t="s">
        <v>138</v>
      </c>
      <c r="AU749" s="15" t="s">
        <v>80</v>
      </c>
    </row>
    <row r="750" s="1" customFormat="1" ht="16.5" customHeight="1">
      <c r="B750" s="36"/>
      <c r="C750" s="205" t="s">
        <v>935</v>
      </c>
      <c r="D750" s="205" t="s">
        <v>131</v>
      </c>
      <c r="E750" s="206" t="s">
        <v>936</v>
      </c>
      <c r="F750" s="207" t="s">
        <v>937</v>
      </c>
      <c r="G750" s="208" t="s">
        <v>403</v>
      </c>
      <c r="H750" s="209">
        <v>2</v>
      </c>
      <c r="I750" s="210"/>
      <c r="J750" s="211">
        <f>ROUND(I750*H750,2)</f>
        <v>0</v>
      </c>
      <c r="K750" s="207" t="s">
        <v>135</v>
      </c>
      <c r="L750" s="41"/>
      <c r="M750" s="212" t="s">
        <v>1</v>
      </c>
      <c r="N750" s="213" t="s">
        <v>43</v>
      </c>
      <c r="O750" s="77"/>
      <c r="P750" s="214">
        <f>O750*H750</f>
        <v>0</v>
      </c>
      <c r="Q750" s="214">
        <v>0</v>
      </c>
      <c r="R750" s="214">
        <f>Q750*H750</f>
        <v>0</v>
      </c>
      <c r="S750" s="214">
        <v>0</v>
      </c>
      <c r="T750" s="215">
        <f>S750*H750</f>
        <v>0</v>
      </c>
      <c r="AR750" s="15" t="s">
        <v>136</v>
      </c>
      <c r="AT750" s="15" t="s">
        <v>131</v>
      </c>
      <c r="AU750" s="15" t="s">
        <v>80</v>
      </c>
      <c r="AY750" s="15" t="s">
        <v>129</v>
      </c>
      <c r="BE750" s="216">
        <f>IF(N750="základní",J750,0)</f>
        <v>0</v>
      </c>
      <c r="BF750" s="216">
        <f>IF(N750="snížená",J750,0)</f>
        <v>0</v>
      </c>
      <c r="BG750" s="216">
        <f>IF(N750="zákl. přenesená",J750,0)</f>
        <v>0</v>
      </c>
      <c r="BH750" s="216">
        <f>IF(N750="sníž. přenesená",J750,0)</f>
        <v>0</v>
      </c>
      <c r="BI750" s="216">
        <f>IF(N750="nulová",J750,0)</f>
        <v>0</v>
      </c>
      <c r="BJ750" s="15" t="s">
        <v>78</v>
      </c>
      <c r="BK750" s="216">
        <f>ROUND(I750*H750,2)</f>
        <v>0</v>
      </c>
      <c r="BL750" s="15" t="s">
        <v>136</v>
      </c>
      <c r="BM750" s="15" t="s">
        <v>938</v>
      </c>
    </row>
    <row r="751" s="1" customFormat="1">
      <c r="B751" s="36"/>
      <c r="C751" s="37"/>
      <c r="D751" s="217" t="s">
        <v>138</v>
      </c>
      <c r="E751" s="37"/>
      <c r="F751" s="218" t="s">
        <v>934</v>
      </c>
      <c r="G751" s="37"/>
      <c r="H751" s="37"/>
      <c r="I751" s="130"/>
      <c r="J751" s="37"/>
      <c r="K751" s="37"/>
      <c r="L751" s="41"/>
      <c r="M751" s="219"/>
      <c r="N751" s="77"/>
      <c r="O751" s="77"/>
      <c r="P751" s="77"/>
      <c r="Q751" s="77"/>
      <c r="R751" s="77"/>
      <c r="S751" s="77"/>
      <c r="T751" s="78"/>
      <c r="AT751" s="15" t="s">
        <v>138</v>
      </c>
      <c r="AU751" s="15" t="s">
        <v>80</v>
      </c>
    </row>
    <row r="752" s="1" customFormat="1" ht="16.5" customHeight="1">
      <c r="B752" s="36"/>
      <c r="C752" s="252" t="s">
        <v>939</v>
      </c>
      <c r="D752" s="252" t="s">
        <v>362</v>
      </c>
      <c r="E752" s="253" t="s">
        <v>940</v>
      </c>
      <c r="F752" s="254" t="s">
        <v>941</v>
      </c>
      <c r="G752" s="255" t="s">
        <v>403</v>
      </c>
      <c r="H752" s="256">
        <v>1</v>
      </c>
      <c r="I752" s="257"/>
      <c r="J752" s="258">
        <f>ROUND(I752*H752,2)</f>
        <v>0</v>
      </c>
      <c r="K752" s="254" t="s">
        <v>1</v>
      </c>
      <c r="L752" s="259"/>
      <c r="M752" s="260" t="s">
        <v>1</v>
      </c>
      <c r="N752" s="261" t="s">
        <v>43</v>
      </c>
      <c r="O752" s="77"/>
      <c r="P752" s="214">
        <f>O752*H752</f>
        <v>0</v>
      </c>
      <c r="Q752" s="214">
        <v>0.0018</v>
      </c>
      <c r="R752" s="214">
        <f>Q752*H752</f>
        <v>0.0018</v>
      </c>
      <c r="S752" s="214">
        <v>0</v>
      </c>
      <c r="T752" s="215">
        <f>S752*H752</f>
        <v>0</v>
      </c>
      <c r="AR752" s="15" t="s">
        <v>191</v>
      </c>
      <c r="AT752" s="15" t="s">
        <v>362</v>
      </c>
      <c r="AU752" s="15" t="s">
        <v>80</v>
      </c>
      <c r="AY752" s="15" t="s">
        <v>129</v>
      </c>
      <c r="BE752" s="216">
        <f>IF(N752="základní",J752,0)</f>
        <v>0</v>
      </c>
      <c r="BF752" s="216">
        <f>IF(N752="snížená",J752,0)</f>
        <v>0</v>
      </c>
      <c r="BG752" s="216">
        <f>IF(N752="zákl. přenesená",J752,0)</f>
        <v>0</v>
      </c>
      <c r="BH752" s="216">
        <f>IF(N752="sníž. přenesená",J752,0)</f>
        <v>0</v>
      </c>
      <c r="BI752" s="216">
        <f>IF(N752="nulová",J752,0)</f>
        <v>0</v>
      </c>
      <c r="BJ752" s="15" t="s">
        <v>78</v>
      </c>
      <c r="BK752" s="216">
        <f>ROUND(I752*H752,2)</f>
        <v>0</v>
      </c>
      <c r="BL752" s="15" t="s">
        <v>136</v>
      </c>
      <c r="BM752" s="15" t="s">
        <v>942</v>
      </c>
    </row>
    <row r="753" s="1" customFormat="1">
      <c r="B753" s="36"/>
      <c r="C753" s="37"/>
      <c r="D753" s="217" t="s">
        <v>138</v>
      </c>
      <c r="E753" s="37"/>
      <c r="F753" s="218" t="s">
        <v>934</v>
      </c>
      <c r="G753" s="37"/>
      <c r="H753" s="37"/>
      <c r="I753" s="130"/>
      <c r="J753" s="37"/>
      <c r="K753" s="37"/>
      <c r="L753" s="41"/>
      <c r="M753" s="219"/>
      <c r="N753" s="77"/>
      <c r="O753" s="77"/>
      <c r="P753" s="77"/>
      <c r="Q753" s="77"/>
      <c r="R753" s="77"/>
      <c r="S753" s="77"/>
      <c r="T753" s="78"/>
      <c r="AT753" s="15" t="s">
        <v>138</v>
      </c>
      <c r="AU753" s="15" t="s">
        <v>80</v>
      </c>
    </row>
    <row r="754" s="1" customFormat="1" ht="16.5" customHeight="1">
      <c r="B754" s="36"/>
      <c r="C754" s="252" t="s">
        <v>943</v>
      </c>
      <c r="D754" s="252" t="s">
        <v>362</v>
      </c>
      <c r="E754" s="253" t="s">
        <v>944</v>
      </c>
      <c r="F754" s="254" t="s">
        <v>941</v>
      </c>
      <c r="G754" s="255" t="s">
        <v>403</v>
      </c>
      <c r="H754" s="256">
        <v>1</v>
      </c>
      <c r="I754" s="257"/>
      <c r="J754" s="258">
        <f>ROUND(I754*H754,2)</f>
        <v>0</v>
      </c>
      <c r="K754" s="254" t="s">
        <v>1</v>
      </c>
      <c r="L754" s="259"/>
      <c r="M754" s="260" t="s">
        <v>1</v>
      </c>
      <c r="N754" s="261" t="s">
        <v>43</v>
      </c>
      <c r="O754" s="77"/>
      <c r="P754" s="214">
        <f>O754*H754</f>
        <v>0</v>
      </c>
      <c r="Q754" s="214">
        <v>0.0018</v>
      </c>
      <c r="R754" s="214">
        <f>Q754*H754</f>
        <v>0.0018</v>
      </c>
      <c r="S754" s="214">
        <v>0</v>
      </c>
      <c r="T754" s="215">
        <f>S754*H754</f>
        <v>0</v>
      </c>
      <c r="AR754" s="15" t="s">
        <v>191</v>
      </c>
      <c r="AT754" s="15" t="s">
        <v>362</v>
      </c>
      <c r="AU754" s="15" t="s">
        <v>80</v>
      </c>
      <c r="AY754" s="15" t="s">
        <v>129</v>
      </c>
      <c r="BE754" s="216">
        <f>IF(N754="základní",J754,0)</f>
        <v>0</v>
      </c>
      <c r="BF754" s="216">
        <f>IF(N754="snížená",J754,0)</f>
        <v>0</v>
      </c>
      <c r="BG754" s="216">
        <f>IF(N754="zákl. přenesená",J754,0)</f>
        <v>0</v>
      </c>
      <c r="BH754" s="216">
        <f>IF(N754="sníž. přenesená",J754,0)</f>
        <v>0</v>
      </c>
      <c r="BI754" s="216">
        <f>IF(N754="nulová",J754,0)</f>
        <v>0</v>
      </c>
      <c r="BJ754" s="15" t="s">
        <v>78</v>
      </c>
      <c r="BK754" s="216">
        <f>ROUND(I754*H754,2)</f>
        <v>0</v>
      </c>
      <c r="BL754" s="15" t="s">
        <v>136</v>
      </c>
      <c r="BM754" s="15" t="s">
        <v>945</v>
      </c>
    </row>
    <row r="755" s="1" customFormat="1">
      <c r="B755" s="36"/>
      <c r="C755" s="37"/>
      <c r="D755" s="217" t="s">
        <v>138</v>
      </c>
      <c r="E755" s="37"/>
      <c r="F755" s="218" t="s">
        <v>934</v>
      </c>
      <c r="G755" s="37"/>
      <c r="H755" s="37"/>
      <c r="I755" s="130"/>
      <c r="J755" s="37"/>
      <c r="K755" s="37"/>
      <c r="L755" s="41"/>
      <c r="M755" s="219"/>
      <c r="N755" s="77"/>
      <c r="O755" s="77"/>
      <c r="P755" s="77"/>
      <c r="Q755" s="77"/>
      <c r="R755" s="77"/>
      <c r="S755" s="77"/>
      <c r="T755" s="78"/>
      <c r="AT755" s="15" t="s">
        <v>138</v>
      </c>
      <c r="AU755" s="15" t="s">
        <v>80</v>
      </c>
    </row>
    <row r="756" s="1" customFormat="1" ht="22.5" customHeight="1">
      <c r="B756" s="36"/>
      <c r="C756" s="205" t="s">
        <v>946</v>
      </c>
      <c r="D756" s="205" t="s">
        <v>131</v>
      </c>
      <c r="E756" s="206" t="s">
        <v>947</v>
      </c>
      <c r="F756" s="207" t="s">
        <v>948</v>
      </c>
      <c r="G756" s="208" t="s">
        <v>403</v>
      </c>
      <c r="H756" s="209">
        <v>2</v>
      </c>
      <c r="I756" s="210"/>
      <c r="J756" s="211">
        <f>ROUND(I756*H756,2)</f>
        <v>0</v>
      </c>
      <c r="K756" s="207" t="s">
        <v>135</v>
      </c>
      <c r="L756" s="41"/>
      <c r="M756" s="212" t="s">
        <v>1</v>
      </c>
      <c r="N756" s="213" t="s">
        <v>43</v>
      </c>
      <c r="O756" s="77"/>
      <c r="P756" s="214">
        <f>O756*H756</f>
        <v>0</v>
      </c>
      <c r="Q756" s="214">
        <v>0</v>
      </c>
      <c r="R756" s="214">
        <f>Q756*H756</f>
        <v>0</v>
      </c>
      <c r="S756" s="214">
        <v>0</v>
      </c>
      <c r="T756" s="215">
        <f>S756*H756</f>
        <v>0</v>
      </c>
      <c r="AR756" s="15" t="s">
        <v>136</v>
      </c>
      <c r="AT756" s="15" t="s">
        <v>131</v>
      </c>
      <c r="AU756" s="15" t="s">
        <v>80</v>
      </c>
      <c r="AY756" s="15" t="s">
        <v>129</v>
      </c>
      <c r="BE756" s="216">
        <f>IF(N756="základní",J756,0)</f>
        <v>0</v>
      </c>
      <c r="BF756" s="216">
        <f>IF(N756="snížená",J756,0)</f>
        <v>0</v>
      </c>
      <c r="BG756" s="216">
        <f>IF(N756="zákl. přenesená",J756,0)</f>
        <v>0</v>
      </c>
      <c r="BH756" s="216">
        <f>IF(N756="sníž. přenesená",J756,0)</f>
        <v>0</v>
      </c>
      <c r="BI756" s="216">
        <f>IF(N756="nulová",J756,0)</f>
        <v>0</v>
      </c>
      <c r="BJ756" s="15" t="s">
        <v>78</v>
      </c>
      <c r="BK756" s="216">
        <f>ROUND(I756*H756,2)</f>
        <v>0</v>
      </c>
      <c r="BL756" s="15" t="s">
        <v>136</v>
      </c>
      <c r="BM756" s="15" t="s">
        <v>949</v>
      </c>
    </row>
    <row r="757" s="1" customFormat="1" ht="16.5" customHeight="1">
      <c r="B757" s="36"/>
      <c r="C757" s="252" t="s">
        <v>950</v>
      </c>
      <c r="D757" s="252" t="s">
        <v>362</v>
      </c>
      <c r="E757" s="253" t="s">
        <v>951</v>
      </c>
      <c r="F757" s="254" t="s">
        <v>952</v>
      </c>
      <c r="G757" s="255" t="s">
        <v>953</v>
      </c>
      <c r="H757" s="256">
        <v>2</v>
      </c>
      <c r="I757" s="257"/>
      <c r="J757" s="258">
        <f>ROUND(I757*H757,2)</f>
        <v>0</v>
      </c>
      <c r="K757" s="254" t="s">
        <v>1</v>
      </c>
      <c r="L757" s="259"/>
      <c r="M757" s="260" t="s">
        <v>1</v>
      </c>
      <c r="N757" s="261" t="s">
        <v>43</v>
      </c>
      <c r="O757" s="77"/>
      <c r="P757" s="214">
        <f>O757*H757</f>
        <v>0</v>
      </c>
      <c r="Q757" s="214">
        <v>0.019259999999999999</v>
      </c>
      <c r="R757" s="214">
        <f>Q757*H757</f>
        <v>0.038519999999999999</v>
      </c>
      <c r="S757" s="214">
        <v>0</v>
      </c>
      <c r="T757" s="215">
        <f>S757*H757</f>
        <v>0</v>
      </c>
      <c r="AR757" s="15" t="s">
        <v>191</v>
      </c>
      <c r="AT757" s="15" t="s">
        <v>362</v>
      </c>
      <c r="AU757" s="15" t="s">
        <v>80</v>
      </c>
      <c r="AY757" s="15" t="s">
        <v>129</v>
      </c>
      <c r="BE757" s="216">
        <f>IF(N757="základní",J757,0)</f>
        <v>0</v>
      </c>
      <c r="BF757" s="216">
        <f>IF(N757="snížená",J757,0)</f>
        <v>0</v>
      </c>
      <c r="BG757" s="216">
        <f>IF(N757="zákl. přenesená",J757,0)</f>
        <v>0</v>
      </c>
      <c r="BH757" s="216">
        <f>IF(N757="sníž. přenesená",J757,0)</f>
        <v>0</v>
      </c>
      <c r="BI757" s="216">
        <f>IF(N757="nulová",J757,0)</f>
        <v>0</v>
      </c>
      <c r="BJ757" s="15" t="s">
        <v>78</v>
      </c>
      <c r="BK757" s="216">
        <f>ROUND(I757*H757,2)</f>
        <v>0</v>
      </c>
      <c r="BL757" s="15" t="s">
        <v>136</v>
      </c>
      <c r="BM757" s="15" t="s">
        <v>954</v>
      </c>
    </row>
    <row r="758" s="1" customFormat="1">
      <c r="B758" s="36"/>
      <c r="C758" s="37"/>
      <c r="D758" s="217" t="s">
        <v>138</v>
      </c>
      <c r="E758" s="37"/>
      <c r="F758" s="218" t="s">
        <v>934</v>
      </c>
      <c r="G758" s="37"/>
      <c r="H758" s="37"/>
      <c r="I758" s="130"/>
      <c r="J758" s="37"/>
      <c r="K758" s="37"/>
      <c r="L758" s="41"/>
      <c r="M758" s="219"/>
      <c r="N758" s="77"/>
      <c r="O758" s="77"/>
      <c r="P758" s="77"/>
      <c r="Q758" s="77"/>
      <c r="R758" s="77"/>
      <c r="S758" s="77"/>
      <c r="T758" s="78"/>
      <c r="AT758" s="15" t="s">
        <v>138</v>
      </c>
      <c r="AU758" s="15" t="s">
        <v>80</v>
      </c>
    </row>
    <row r="759" s="11" customFormat="1">
      <c r="B759" s="220"/>
      <c r="C759" s="221"/>
      <c r="D759" s="217" t="s">
        <v>140</v>
      </c>
      <c r="E759" s="222" t="s">
        <v>1</v>
      </c>
      <c r="F759" s="223" t="s">
        <v>955</v>
      </c>
      <c r="G759" s="221"/>
      <c r="H759" s="222" t="s">
        <v>1</v>
      </c>
      <c r="I759" s="224"/>
      <c r="J759" s="221"/>
      <c r="K759" s="221"/>
      <c r="L759" s="225"/>
      <c r="M759" s="226"/>
      <c r="N759" s="227"/>
      <c r="O759" s="227"/>
      <c r="P759" s="227"/>
      <c r="Q759" s="227"/>
      <c r="R759" s="227"/>
      <c r="S759" s="227"/>
      <c r="T759" s="228"/>
      <c r="AT759" s="229" t="s">
        <v>140</v>
      </c>
      <c r="AU759" s="229" t="s">
        <v>80</v>
      </c>
      <c r="AV759" s="11" t="s">
        <v>78</v>
      </c>
      <c r="AW759" s="11" t="s">
        <v>33</v>
      </c>
      <c r="AX759" s="11" t="s">
        <v>72</v>
      </c>
      <c r="AY759" s="229" t="s">
        <v>129</v>
      </c>
    </row>
    <row r="760" s="12" customFormat="1">
      <c r="B760" s="230"/>
      <c r="C760" s="231"/>
      <c r="D760" s="217" t="s">
        <v>140</v>
      </c>
      <c r="E760" s="232" t="s">
        <v>1</v>
      </c>
      <c r="F760" s="233" t="s">
        <v>80</v>
      </c>
      <c r="G760" s="231"/>
      <c r="H760" s="234">
        <v>2</v>
      </c>
      <c r="I760" s="235"/>
      <c r="J760" s="231"/>
      <c r="K760" s="231"/>
      <c r="L760" s="236"/>
      <c r="M760" s="237"/>
      <c r="N760" s="238"/>
      <c r="O760" s="238"/>
      <c r="P760" s="238"/>
      <c r="Q760" s="238"/>
      <c r="R760" s="238"/>
      <c r="S760" s="238"/>
      <c r="T760" s="239"/>
      <c r="AT760" s="240" t="s">
        <v>140</v>
      </c>
      <c r="AU760" s="240" t="s">
        <v>80</v>
      </c>
      <c r="AV760" s="12" t="s">
        <v>80</v>
      </c>
      <c r="AW760" s="12" t="s">
        <v>33</v>
      </c>
      <c r="AX760" s="12" t="s">
        <v>78</v>
      </c>
      <c r="AY760" s="240" t="s">
        <v>129</v>
      </c>
    </row>
    <row r="761" s="10" customFormat="1" ht="22.8" customHeight="1">
      <c r="B761" s="189"/>
      <c r="C761" s="190"/>
      <c r="D761" s="191" t="s">
        <v>71</v>
      </c>
      <c r="E761" s="203" t="s">
        <v>199</v>
      </c>
      <c r="F761" s="203" t="s">
        <v>956</v>
      </c>
      <c r="G761" s="190"/>
      <c r="H761" s="190"/>
      <c r="I761" s="193"/>
      <c r="J761" s="204">
        <f>BK761</f>
        <v>0</v>
      </c>
      <c r="K761" s="190"/>
      <c r="L761" s="195"/>
      <c r="M761" s="196"/>
      <c r="N761" s="197"/>
      <c r="O761" s="197"/>
      <c r="P761" s="198">
        <f>P762+SUM(P763:P768)</f>
        <v>0</v>
      </c>
      <c r="Q761" s="197"/>
      <c r="R761" s="198">
        <f>R762+SUM(R763:R768)</f>
        <v>0.00053000000000000009</v>
      </c>
      <c r="S761" s="197"/>
      <c r="T761" s="199">
        <f>T762+SUM(T763:T768)</f>
        <v>0</v>
      </c>
      <c r="AR761" s="200" t="s">
        <v>78</v>
      </c>
      <c r="AT761" s="201" t="s">
        <v>71</v>
      </c>
      <c r="AU761" s="201" t="s">
        <v>78</v>
      </c>
      <c r="AY761" s="200" t="s">
        <v>129</v>
      </c>
      <c r="BK761" s="202">
        <f>BK762+SUM(BK763:BK768)</f>
        <v>0</v>
      </c>
    </row>
    <row r="762" s="1" customFormat="1" ht="16.5" customHeight="1">
      <c r="B762" s="36"/>
      <c r="C762" s="205" t="s">
        <v>957</v>
      </c>
      <c r="D762" s="205" t="s">
        <v>131</v>
      </c>
      <c r="E762" s="206" t="s">
        <v>958</v>
      </c>
      <c r="F762" s="207" t="s">
        <v>959</v>
      </c>
      <c r="G762" s="208" t="s">
        <v>194</v>
      </c>
      <c r="H762" s="209">
        <v>53</v>
      </c>
      <c r="I762" s="210"/>
      <c r="J762" s="211">
        <f>ROUND(I762*H762,2)</f>
        <v>0</v>
      </c>
      <c r="K762" s="207" t="s">
        <v>1</v>
      </c>
      <c r="L762" s="41"/>
      <c r="M762" s="212" t="s">
        <v>1</v>
      </c>
      <c r="N762" s="213" t="s">
        <v>43</v>
      </c>
      <c r="O762" s="77"/>
      <c r="P762" s="214">
        <f>O762*H762</f>
        <v>0</v>
      </c>
      <c r="Q762" s="214">
        <v>1.0000000000000001E-05</v>
      </c>
      <c r="R762" s="214">
        <f>Q762*H762</f>
        <v>0.00053000000000000009</v>
      </c>
      <c r="S762" s="214">
        <v>0</v>
      </c>
      <c r="T762" s="215">
        <f>S762*H762</f>
        <v>0</v>
      </c>
      <c r="AR762" s="15" t="s">
        <v>136</v>
      </c>
      <c r="AT762" s="15" t="s">
        <v>131</v>
      </c>
      <c r="AU762" s="15" t="s">
        <v>80</v>
      </c>
      <c r="AY762" s="15" t="s">
        <v>129</v>
      </c>
      <c r="BE762" s="216">
        <f>IF(N762="základní",J762,0)</f>
        <v>0</v>
      </c>
      <c r="BF762" s="216">
        <f>IF(N762="snížená",J762,0)</f>
        <v>0</v>
      </c>
      <c r="BG762" s="216">
        <f>IF(N762="zákl. přenesená",J762,0)</f>
        <v>0</v>
      </c>
      <c r="BH762" s="216">
        <f>IF(N762="sníž. přenesená",J762,0)</f>
        <v>0</v>
      </c>
      <c r="BI762" s="216">
        <f>IF(N762="nulová",J762,0)</f>
        <v>0</v>
      </c>
      <c r="BJ762" s="15" t="s">
        <v>78</v>
      </c>
      <c r="BK762" s="216">
        <f>ROUND(I762*H762,2)</f>
        <v>0</v>
      </c>
      <c r="BL762" s="15" t="s">
        <v>136</v>
      </c>
      <c r="BM762" s="15" t="s">
        <v>960</v>
      </c>
    </row>
    <row r="763" s="1" customFormat="1">
      <c r="B763" s="36"/>
      <c r="C763" s="37"/>
      <c r="D763" s="217" t="s">
        <v>138</v>
      </c>
      <c r="E763" s="37"/>
      <c r="F763" s="218" t="s">
        <v>961</v>
      </c>
      <c r="G763" s="37"/>
      <c r="H763" s="37"/>
      <c r="I763" s="130"/>
      <c r="J763" s="37"/>
      <c r="K763" s="37"/>
      <c r="L763" s="41"/>
      <c r="M763" s="219"/>
      <c r="N763" s="77"/>
      <c r="O763" s="77"/>
      <c r="P763" s="77"/>
      <c r="Q763" s="77"/>
      <c r="R763" s="77"/>
      <c r="S763" s="77"/>
      <c r="T763" s="78"/>
      <c r="AT763" s="15" t="s">
        <v>138</v>
      </c>
      <c r="AU763" s="15" t="s">
        <v>80</v>
      </c>
    </row>
    <row r="764" s="1" customFormat="1" ht="16.5" customHeight="1">
      <c r="B764" s="36"/>
      <c r="C764" s="205" t="s">
        <v>962</v>
      </c>
      <c r="D764" s="205" t="s">
        <v>131</v>
      </c>
      <c r="E764" s="206" t="s">
        <v>963</v>
      </c>
      <c r="F764" s="207" t="s">
        <v>964</v>
      </c>
      <c r="G764" s="208" t="s">
        <v>194</v>
      </c>
      <c r="H764" s="209">
        <v>53</v>
      </c>
      <c r="I764" s="210"/>
      <c r="J764" s="211">
        <f>ROUND(I764*H764,2)</f>
        <v>0</v>
      </c>
      <c r="K764" s="207" t="s">
        <v>159</v>
      </c>
      <c r="L764" s="41"/>
      <c r="M764" s="212" t="s">
        <v>1</v>
      </c>
      <c r="N764" s="213" t="s">
        <v>43</v>
      </c>
      <c r="O764" s="77"/>
      <c r="P764" s="214">
        <f>O764*H764</f>
        <v>0</v>
      </c>
      <c r="Q764" s="214">
        <v>0</v>
      </c>
      <c r="R764" s="214">
        <f>Q764*H764</f>
        <v>0</v>
      </c>
      <c r="S764" s="214">
        <v>0</v>
      </c>
      <c r="T764" s="215">
        <f>S764*H764</f>
        <v>0</v>
      </c>
      <c r="AR764" s="15" t="s">
        <v>136</v>
      </c>
      <c r="AT764" s="15" t="s">
        <v>131</v>
      </c>
      <c r="AU764" s="15" t="s">
        <v>80</v>
      </c>
      <c r="AY764" s="15" t="s">
        <v>129</v>
      </c>
      <c r="BE764" s="216">
        <f>IF(N764="základní",J764,0)</f>
        <v>0</v>
      </c>
      <c r="BF764" s="216">
        <f>IF(N764="snížená",J764,0)</f>
        <v>0</v>
      </c>
      <c r="BG764" s="216">
        <f>IF(N764="zákl. přenesená",J764,0)</f>
        <v>0</v>
      </c>
      <c r="BH764" s="216">
        <f>IF(N764="sníž. přenesená",J764,0)</f>
        <v>0</v>
      </c>
      <c r="BI764" s="216">
        <f>IF(N764="nulová",J764,0)</f>
        <v>0</v>
      </c>
      <c r="BJ764" s="15" t="s">
        <v>78</v>
      </c>
      <c r="BK764" s="216">
        <f>ROUND(I764*H764,2)</f>
        <v>0</v>
      </c>
      <c r="BL764" s="15" t="s">
        <v>136</v>
      </c>
      <c r="BM764" s="15" t="s">
        <v>965</v>
      </c>
    </row>
    <row r="765" s="1" customFormat="1" ht="16.5" customHeight="1">
      <c r="B765" s="36"/>
      <c r="C765" s="205" t="s">
        <v>966</v>
      </c>
      <c r="D765" s="205" t="s">
        <v>131</v>
      </c>
      <c r="E765" s="206" t="s">
        <v>967</v>
      </c>
      <c r="F765" s="207" t="s">
        <v>968</v>
      </c>
      <c r="G765" s="208" t="s">
        <v>365</v>
      </c>
      <c r="H765" s="209">
        <v>75.897999999999996</v>
      </c>
      <c r="I765" s="210"/>
      <c r="J765" s="211">
        <f>ROUND(I765*H765,2)</f>
        <v>0</v>
      </c>
      <c r="K765" s="207" t="s">
        <v>1</v>
      </c>
      <c r="L765" s="41"/>
      <c r="M765" s="212" t="s">
        <v>1</v>
      </c>
      <c r="N765" s="213" t="s">
        <v>43</v>
      </c>
      <c r="O765" s="77"/>
      <c r="P765" s="214">
        <f>O765*H765</f>
        <v>0</v>
      </c>
      <c r="Q765" s="214">
        <v>0</v>
      </c>
      <c r="R765" s="214">
        <f>Q765*H765</f>
        <v>0</v>
      </c>
      <c r="S765" s="214">
        <v>0</v>
      </c>
      <c r="T765" s="215">
        <f>S765*H765</f>
        <v>0</v>
      </c>
      <c r="AR765" s="15" t="s">
        <v>136</v>
      </c>
      <c r="AT765" s="15" t="s">
        <v>131</v>
      </c>
      <c r="AU765" s="15" t="s">
        <v>80</v>
      </c>
      <c r="AY765" s="15" t="s">
        <v>129</v>
      </c>
      <c r="BE765" s="216">
        <f>IF(N765="základní",J765,0)</f>
        <v>0</v>
      </c>
      <c r="BF765" s="216">
        <f>IF(N765="snížená",J765,0)</f>
        <v>0</v>
      </c>
      <c r="BG765" s="216">
        <f>IF(N765="zákl. přenesená",J765,0)</f>
        <v>0</v>
      </c>
      <c r="BH765" s="216">
        <f>IF(N765="sníž. přenesená",J765,0)</f>
        <v>0</v>
      </c>
      <c r="BI765" s="216">
        <f>IF(N765="nulová",J765,0)</f>
        <v>0</v>
      </c>
      <c r="BJ765" s="15" t="s">
        <v>78</v>
      </c>
      <c r="BK765" s="216">
        <f>ROUND(I765*H765,2)</f>
        <v>0</v>
      </c>
      <c r="BL765" s="15" t="s">
        <v>136</v>
      </c>
      <c r="BM765" s="15" t="s">
        <v>969</v>
      </c>
    </row>
    <row r="766" s="1" customFormat="1" ht="16.5" customHeight="1">
      <c r="B766" s="36"/>
      <c r="C766" s="205" t="s">
        <v>970</v>
      </c>
      <c r="D766" s="205" t="s">
        <v>131</v>
      </c>
      <c r="E766" s="206" t="s">
        <v>971</v>
      </c>
      <c r="F766" s="207" t="s">
        <v>972</v>
      </c>
      <c r="G766" s="208" t="s">
        <v>365</v>
      </c>
      <c r="H766" s="209">
        <v>2428.7359999999999</v>
      </c>
      <c r="I766" s="210"/>
      <c r="J766" s="211">
        <f>ROUND(I766*H766,2)</f>
        <v>0</v>
      </c>
      <c r="K766" s="207" t="s">
        <v>1</v>
      </c>
      <c r="L766" s="41"/>
      <c r="M766" s="212" t="s">
        <v>1</v>
      </c>
      <c r="N766" s="213" t="s">
        <v>43</v>
      </c>
      <c r="O766" s="77"/>
      <c r="P766" s="214">
        <f>O766*H766</f>
        <v>0</v>
      </c>
      <c r="Q766" s="214">
        <v>0</v>
      </c>
      <c r="R766" s="214">
        <f>Q766*H766</f>
        <v>0</v>
      </c>
      <c r="S766" s="214">
        <v>0</v>
      </c>
      <c r="T766" s="215">
        <f>S766*H766</f>
        <v>0</v>
      </c>
      <c r="AR766" s="15" t="s">
        <v>136</v>
      </c>
      <c r="AT766" s="15" t="s">
        <v>131</v>
      </c>
      <c r="AU766" s="15" t="s">
        <v>80</v>
      </c>
      <c r="AY766" s="15" t="s">
        <v>129</v>
      </c>
      <c r="BE766" s="216">
        <f>IF(N766="základní",J766,0)</f>
        <v>0</v>
      </c>
      <c r="BF766" s="216">
        <f>IF(N766="snížená",J766,0)</f>
        <v>0</v>
      </c>
      <c r="BG766" s="216">
        <f>IF(N766="zákl. přenesená",J766,0)</f>
        <v>0</v>
      </c>
      <c r="BH766" s="216">
        <f>IF(N766="sníž. přenesená",J766,0)</f>
        <v>0</v>
      </c>
      <c r="BI766" s="216">
        <f>IF(N766="nulová",J766,0)</f>
        <v>0</v>
      </c>
      <c r="BJ766" s="15" t="s">
        <v>78</v>
      </c>
      <c r="BK766" s="216">
        <f>ROUND(I766*H766,2)</f>
        <v>0</v>
      </c>
      <c r="BL766" s="15" t="s">
        <v>136</v>
      </c>
      <c r="BM766" s="15" t="s">
        <v>973</v>
      </c>
    </row>
    <row r="767" s="12" customFormat="1">
      <c r="B767" s="230"/>
      <c r="C767" s="231"/>
      <c r="D767" s="217" t="s">
        <v>140</v>
      </c>
      <c r="E767" s="232" t="s">
        <v>1</v>
      </c>
      <c r="F767" s="233" t="s">
        <v>974</v>
      </c>
      <c r="G767" s="231"/>
      <c r="H767" s="234">
        <v>2428.7359999999999</v>
      </c>
      <c r="I767" s="235"/>
      <c r="J767" s="231"/>
      <c r="K767" s="231"/>
      <c r="L767" s="236"/>
      <c r="M767" s="237"/>
      <c r="N767" s="238"/>
      <c r="O767" s="238"/>
      <c r="P767" s="238"/>
      <c r="Q767" s="238"/>
      <c r="R767" s="238"/>
      <c r="S767" s="238"/>
      <c r="T767" s="239"/>
      <c r="AT767" s="240" t="s">
        <v>140</v>
      </c>
      <c r="AU767" s="240" t="s">
        <v>80</v>
      </c>
      <c r="AV767" s="12" t="s">
        <v>80</v>
      </c>
      <c r="AW767" s="12" t="s">
        <v>33</v>
      </c>
      <c r="AX767" s="12" t="s">
        <v>78</v>
      </c>
      <c r="AY767" s="240" t="s">
        <v>129</v>
      </c>
    </row>
    <row r="768" s="10" customFormat="1" ht="20.88" customHeight="1">
      <c r="B768" s="189"/>
      <c r="C768" s="190"/>
      <c r="D768" s="191" t="s">
        <v>71</v>
      </c>
      <c r="E768" s="203" t="s">
        <v>759</v>
      </c>
      <c r="F768" s="203" t="s">
        <v>975</v>
      </c>
      <c r="G768" s="190"/>
      <c r="H768" s="190"/>
      <c r="I768" s="193"/>
      <c r="J768" s="204">
        <f>BK768</f>
        <v>0</v>
      </c>
      <c r="K768" s="190"/>
      <c r="L768" s="195"/>
      <c r="M768" s="196"/>
      <c r="N768" s="197"/>
      <c r="O768" s="197"/>
      <c r="P768" s="198">
        <f>SUM(P769:P778)</f>
        <v>0</v>
      </c>
      <c r="Q768" s="197"/>
      <c r="R768" s="198">
        <f>SUM(R769:R778)</f>
        <v>0</v>
      </c>
      <c r="S768" s="197"/>
      <c r="T768" s="199">
        <f>SUM(T769:T778)</f>
        <v>0</v>
      </c>
      <c r="AR768" s="200" t="s">
        <v>78</v>
      </c>
      <c r="AT768" s="201" t="s">
        <v>71</v>
      </c>
      <c r="AU768" s="201" t="s">
        <v>80</v>
      </c>
      <c r="AY768" s="200" t="s">
        <v>129</v>
      </c>
      <c r="BK768" s="202">
        <f>SUM(BK769:BK778)</f>
        <v>0</v>
      </c>
    </row>
    <row r="769" s="1" customFormat="1" ht="16.5" customHeight="1">
      <c r="B769" s="36"/>
      <c r="C769" s="205" t="s">
        <v>976</v>
      </c>
      <c r="D769" s="205" t="s">
        <v>131</v>
      </c>
      <c r="E769" s="206" t="s">
        <v>977</v>
      </c>
      <c r="F769" s="207" t="s">
        <v>978</v>
      </c>
      <c r="G769" s="208" t="s">
        <v>365</v>
      </c>
      <c r="H769" s="209">
        <v>5.2199999999999998</v>
      </c>
      <c r="I769" s="210"/>
      <c r="J769" s="211">
        <f>ROUND(I769*H769,2)</f>
        <v>0</v>
      </c>
      <c r="K769" s="207" t="s">
        <v>1</v>
      </c>
      <c r="L769" s="41"/>
      <c r="M769" s="212" t="s">
        <v>1</v>
      </c>
      <c r="N769" s="213" t="s">
        <v>43</v>
      </c>
      <c r="O769" s="77"/>
      <c r="P769" s="214">
        <f>O769*H769</f>
        <v>0</v>
      </c>
      <c r="Q769" s="214">
        <v>0</v>
      </c>
      <c r="R769" s="214">
        <f>Q769*H769</f>
        <v>0</v>
      </c>
      <c r="S769" s="214">
        <v>0</v>
      </c>
      <c r="T769" s="215">
        <f>S769*H769</f>
        <v>0</v>
      </c>
      <c r="AR769" s="15" t="s">
        <v>136</v>
      </c>
      <c r="AT769" s="15" t="s">
        <v>131</v>
      </c>
      <c r="AU769" s="15" t="s">
        <v>161</v>
      </c>
      <c r="AY769" s="15" t="s">
        <v>129</v>
      </c>
      <c r="BE769" s="216">
        <f>IF(N769="základní",J769,0)</f>
        <v>0</v>
      </c>
      <c r="BF769" s="216">
        <f>IF(N769="snížená",J769,0)</f>
        <v>0</v>
      </c>
      <c r="BG769" s="216">
        <f>IF(N769="zákl. přenesená",J769,0)</f>
        <v>0</v>
      </c>
      <c r="BH769" s="216">
        <f>IF(N769="sníž. přenesená",J769,0)</f>
        <v>0</v>
      </c>
      <c r="BI769" s="216">
        <f>IF(N769="nulová",J769,0)</f>
        <v>0</v>
      </c>
      <c r="BJ769" s="15" t="s">
        <v>78</v>
      </c>
      <c r="BK769" s="216">
        <f>ROUND(I769*H769,2)</f>
        <v>0</v>
      </c>
      <c r="BL769" s="15" t="s">
        <v>136</v>
      </c>
      <c r="BM769" s="15" t="s">
        <v>979</v>
      </c>
    </row>
    <row r="770" s="1" customFormat="1">
      <c r="B770" s="36"/>
      <c r="C770" s="37"/>
      <c r="D770" s="217" t="s">
        <v>138</v>
      </c>
      <c r="E770" s="37"/>
      <c r="F770" s="218" t="s">
        <v>980</v>
      </c>
      <c r="G770" s="37"/>
      <c r="H770" s="37"/>
      <c r="I770" s="130"/>
      <c r="J770" s="37"/>
      <c r="K770" s="37"/>
      <c r="L770" s="41"/>
      <c r="M770" s="219"/>
      <c r="N770" s="77"/>
      <c r="O770" s="77"/>
      <c r="P770" s="77"/>
      <c r="Q770" s="77"/>
      <c r="R770" s="77"/>
      <c r="S770" s="77"/>
      <c r="T770" s="78"/>
      <c r="AT770" s="15" t="s">
        <v>138</v>
      </c>
      <c r="AU770" s="15" t="s">
        <v>161</v>
      </c>
    </row>
    <row r="771" s="11" customFormat="1">
      <c r="B771" s="220"/>
      <c r="C771" s="221"/>
      <c r="D771" s="217" t="s">
        <v>140</v>
      </c>
      <c r="E771" s="222" t="s">
        <v>1</v>
      </c>
      <c r="F771" s="223" t="s">
        <v>431</v>
      </c>
      <c r="G771" s="221"/>
      <c r="H771" s="222" t="s">
        <v>1</v>
      </c>
      <c r="I771" s="224"/>
      <c r="J771" s="221"/>
      <c r="K771" s="221"/>
      <c r="L771" s="225"/>
      <c r="M771" s="226"/>
      <c r="N771" s="227"/>
      <c r="O771" s="227"/>
      <c r="P771" s="227"/>
      <c r="Q771" s="227"/>
      <c r="R771" s="227"/>
      <c r="S771" s="227"/>
      <c r="T771" s="228"/>
      <c r="AT771" s="229" t="s">
        <v>140</v>
      </c>
      <c r="AU771" s="229" t="s">
        <v>161</v>
      </c>
      <c r="AV771" s="11" t="s">
        <v>78</v>
      </c>
      <c r="AW771" s="11" t="s">
        <v>33</v>
      </c>
      <c r="AX771" s="11" t="s">
        <v>72</v>
      </c>
      <c r="AY771" s="229" t="s">
        <v>129</v>
      </c>
    </row>
    <row r="772" s="12" customFormat="1">
      <c r="B772" s="230"/>
      <c r="C772" s="231"/>
      <c r="D772" s="217" t="s">
        <v>140</v>
      </c>
      <c r="E772" s="232" t="s">
        <v>1</v>
      </c>
      <c r="F772" s="233" t="s">
        <v>432</v>
      </c>
      <c r="G772" s="231"/>
      <c r="H772" s="234">
        <v>1.4510000000000001</v>
      </c>
      <c r="I772" s="235"/>
      <c r="J772" s="231"/>
      <c r="K772" s="231"/>
      <c r="L772" s="236"/>
      <c r="M772" s="237"/>
      <c r="N772" s="238"/>
      <c r="O772" s="238"/>
      <c r="P772" s="238"/>
      <c r="Q772" s="238"/>
      <c r="R772" s="238"/>
      <c r="S772" s="238"/>
      <c r="T772" s="239"/>
      <c r="AT772" s="240" t="s">
        <v>140</v>
      </c>
      <c r="AU772" s="240" t="s">
        <v>161</v>
      </c>
      <c r="AV772" s="12" t="s">
        <v>80</v>
      </c>
      <c r="AW772" s="12" t="s">
        <v>33</v>
      </c>
      <c r="AX772" s="12" t="s">
        <v>72</v>
      </c>
      <c r="AY772" s="240" t="s">
        <v>129</v>
      </c>
    </row>
    <row r="773" s="11" customFormat="1">
      <c r="B773" s="220"/>
      <c r="C773" s="221"/>
      <c r="D773" s="217" t="s">
        <v>140</v>
      </c>
      <c r="E773" s="222" t="s">
        <v>1</v>
      </c>
      <c r="F773" s="223" t="s">
        <v>433</v>
      </c>
      <c r="G773" s="221"/>
      <c r="H773" s="222" t="s">
        <v>1</v>
      </c>
      <c r="I773" s="224"/>
      <c r="J773" s="221"/>
      <c r="K773" s="221"/>
      <c r="L773" s="225"/>
      <c r="M773" s="226"/>
      <c r="N773" s="227"/>
      <c r="O773" s="227"/>
      <c r="P773" s="227"/>
      <c r="Q773" s="227"/>
      <c r="R773" s="227"/>
      <c r="S773" s="227"/>
      <c r="T773" s="228"/>
      <c r="AT773" s="229" t="s">
        <v>140</v>
      </c>
      <c r="AU773" s="229" t="s">
        <v>161</v>
      </c>
      <c r="AV773" s="11" t="s">
        <v>78</v>
      </c>
      <c r="AW773" s="11" t="s">
        <v>33</v>
      </c>
      <c r="AX773" s="11" t="s">
        <v>72</v>
      </c>
      <c r="AY773" s="229" t="s">
        <v>129</v>
      </c>
    </row>
    <row r="774" s="12" customFormat="1">
      <c r="B774" s="230"/>
      <c r="C774" s="231"/>
      <c r="D774" s="217" t="s">
        <v>140</v>
      </c>
      <c r="E774" s="232" t="s">
        <v>1</v>
      </c>
      <c r="F774" s="233" t="s">
        <v>434</v>
      </c>
      <c r="G774" s="231"/>
      <c r="H774" s="234">
        <v>0.41499999999999998</v>
      </c>
      <c r="I774" s="235"/>
      <c r="J774" s="231"/>
      <c r="K774" s="231"/>
      <c r="L774" s="236"/>
      <c r="M774" s="237"/>
      <c r="N774" s="238"/>
      <c r="O774" s="238"/>
      <c r="P774" s="238"/>
      <c r="Q774" s="238"/>
      <c r="R774" s="238"/>
      <c r="S774" s="238"/>
      <c r="T774" s="239"/>
      <c r="AT774" s="240" t="s">
        <v>140</v>
      </c>
      <c r="AU774" s="240" t="s">
        <v>161</v>
      </c>
      <c r="AV774" s="12" t="s">
        <v>80</v>
      </c>
      <c r="AW774" s="12" t="s">
        <v>33</v>
      </c>
      <c r="AX774" s="12" t="s">
        <v>72</v>
      </c>
      <c r="AY774" s="240" t="s">
        <v>129</v>
      </c>
    </row>
    <row r="775" s="11" customFormat="1">
      <c r="B775" s="220"/>
      <c r="C775" s="221"/>
      <c r="D775" s="217" t="s">
        <v>140</v>
      </c>
      <c r="E775" s="222" t="s">
        <v>1</v>
      </c>
      <c r="F775" s="223" t="s">
        <v>435</v>
      </c>
      <c r="G775" s="221"/>
      <c r="H775" s="222" t="s">
        <v>1</v>
      </c>
      <c r="I775" s="224"/>
      <c r="J775" s="221"/>
      <c r="K775" s="221"/>
      <c r="L775" s="225"/>
      <c r="M775" s="226"/>
      <c r="N775" s="227"/>
      <c r="O775" s="227"/>
      <c r="P775" s="227"/>
      <c r="Q775" s="227"/>
      <c r="R775" s="227"/>
      <c r="S775" s="227"/>
      <c r="T775" s="228"/>
      <c r="AT775" s="229" t="s">
        <v>140</v>
      </c>
      <c r="AU775" s="229" t="s">
        <v>161</v>
      </c>
      <c r="AV775" s="11" t="s">
        <v>78</v>
      </c>
      <c r="AW775" s="11" t="s">
        <v>33</v>
      </c>
      <c r="AX775" s="11" t="s">
        <v>72</v>
      </c>
      <c r="AY775" s="229" t="s">
        <v>129</v>
      </c>
    </row>
    <row r="776" s="12" customFormat="1">
      <c r="B776" s="230"/>
      <c r="C776" s="231"/>
      <c r="D776" s="217" t="s">
        <v>140</v>
      </c>
      <c r="E776" s="232" t="s">
        <v>1</v>
      </c>
      <c r="F776" s="233" t="s">
        <v>436</v>
      </c>
      <c r="G776" s="231"/>
      <c r="H776" s="234">
        <v>0.74399999999999999</v>
      </c>
      <c r="I776" s="235"/>
      <c r="J776" s="231"/>
      <c r="K776" s="231"/>
      <c r="L776" s="236"/>
      <c r="M776" s="237"/>
      <c r="N776" s="238"/>
      <c r="O776" s="238"/>
      <c r="P776" s="238"/>
      <c r="Q776" s="238"/>
      <c r="R776" s="238"/>
      <c r="S776" s="238"/>
      <c r="T776" s="239"/>
      <c r="AT776" s="240" t="s">
        <v>140</v>
      </c>
      <c r="AU776" s="240" t="s">
        <v>161</v>
      </c>
      <c r="AV776" s="12" t="s">
        <v>80</v>
      </c>
      <c r="AW776" s="12" t="s">
        <v>33</v>
      </c>
      <c r="AX776" s="12" t="s">
        <v>72</v>
      </c>
      <c r="AY776" s="240" t="s">
        <v>129</v>
      </c>
    </row>
    <row r="777" s="13" customFormat="1">
      <c r="B777" s="241"/>
      <c r="C777" s="242"/>
      <c r="D777" s="217" t="s">
        <v>140</v>
      </c>
      <c r="E777" s="243" t="s">
        <v>1</v>
      </c>
      <c r="F777" s="244" t="s">
        <v>156</v>
      </c>
      <c r="G777" s="242"/>
      <c r="H777" s="245">
        <v>2.6099999999999999</v>
      </c>
      <c r="I777" s="246"/>
      <c r="J777" s="242"/>
      <c r="K777" s="242"/>
      <c r="L777" s="247"/>
      <c r="M777" s="248"/>
      <c r="N777" s="249"/>
      <c r="O777" s="249"/>
      <c r="P777" s="249"/>
      <c r="Q777" s="249"/>
      <c r="R777" s="249"/>
      <c r="S777" s="249"/>
      <c r="T777" s="250"/>
      <c r="AT777" s="251" t="s">
        <v>140</v>
      </c>
      <c r="AU777" s="251" t="s">
        <v>161</v>
      </c>
      <c r="AV777" s="13" t="s">
        <v>136</v>
      </c>
      <c r="AW777" s="13" t="s">
        <v>33</v>
      </c>
      <c r="AX777" s="13" t="s">
        <v>72</v>
      </c>
      <c r="AY777" s="251" t="s">
        <v>129</v>
      </c>
    </row>
    <row r="778" s="12" customFormat="1">
      <c r="B778" s="230"/>
      <c r="C778" s="231"/>
      <c r="D778" s="217" t="s">
        <v>140</v>
      </c>
      <c r="E778" s="232" t="s">
        <v>1</v>
      </c>
      <c r="F778" s="233" t="s">
        <v>981</v>
      </c>
      <c r="G778" s="231"/>
      <c r="H778" s="234">
        <v>5.2199999999999998</v>
      </c>
      <c r="I778" s="235"/>
      <c r="J778" s="231"/>
      <c r="K778" s="231"/>
      <c r="L778" s="236"/>
      <c r="M778" s="237"/>
      <c r="N778" s="238"/>
      <c r="O778" s="238"/>
      <c r="P778" s="238"/>
      <c r="Q778" s="238"/>
      <c r="R778" s="238"/>
      <c r="S778" s="238"/>
      <c r="T778" s="239"/>
      <c r="AT778" s="240" t="s">
        <v>140</v>
      </c>
      <c r="AU778" s="240" t="s">
        <v>161</v>
      </c>
      <c r="AV778" s="12" t="s">
        <v>80</v>
      </c>
      <c r="AW778" s="12" t="s">
        <v>33</v>
      </c>
      <c r="AX778" s="12" t="s">
        <v>78</v>
      </c>
      <c r="AY778" s="240" t="s">
        <v>129</v>
      </c>
    </row>
    <row r="779" s="10" customFormat="1" ht="22.8" customHeight="1">
      <c r="B779" s="189"/>
      <c r="C779" s="190"/>
      <c r="D779" s="191" t="s">
        <v>71</v>
      </c>
      <c r="E779" s="203" t="s">
        <v>982</v>
      </c>
      <c r="F779" s="203" t="s">
        <v>983</v>
      </c>
      <c r="G779" s="190"/>
      <c r="H779" s="190"/>
      <c r="I779" s="193"/>
      <c r="J779" s="204">
        <f>BK779</f>
        <v>0</v>
      </c>
      <c r="K779" s="190"/>
      <c r="L779" s="195"/>
      <c r="M779" s="196"/>
      <c r="N779" s="197"/>
      <c r="O779" s="197"/>
      <c r="P779" s="198">
        <f>SUM(P780:P785)</f>
        <v>0</v>
      </c>
      <c r="Q779" s="197"/>
      <c r="R779" s="198">
        <f>SUM(R780:R785)</f>
        <v>0</v>
      </c>
      <c r="S779" s="197"/>
      <c r="T779" s="199">
        <f>SUM(T780:T785)</f>
        <v>0</v>
      </c>
      <c r="AR779" s="200" t="s">
        <v>78</v>
      </c>
      <c r="AT779" s="201" t="s">
        <v>71</v>
      </c>
      <c r="AU779" s="201" t="s">
        <v>78</v>
      </c>
      <c r="AY779" s="200" t="s">
        <v>129</v>
      </c>
      <c r="BK779" s="202">
        <f>SUM(BK780:BK785)</f>
        <v>0</v>
      </c>
    </row>
    <row r="780" s="1" customFormat="1" ht="16.5" customHeight="1">
      <c r="B780" s="36"/>
      <c r="C780" s="205" t="s">
        <v>984</v>
      </c>
      <c r="D780" s="205" t="s">
        <v>131</v>
      </c>
      <c r="E780" s="206" t="s">
        <v>985</v>
      </c>
      <c r="F780" s="207" t="s">
        <v>986</v>
      </c>
      <c r="G780" s="208" t="s">
        <v>365</v>
      </c>
      <c r="H780" s="209">
        <v>24.943000000000001</v>
      </c>
      <c r="I780" s="210"/>
      <c r="J780" s="211">
        <f>ROUND(I780*H780,2)</f>
        <v>0</v>
      </c>
      <c r="K780" s="207" t="s">
        <v>164</v>
      </c>
      <c r="L780" s="41"/>
      <c r="M780" s="212" t="s">
        <v>1</v>
      </c>
      <c r="N780" s="213" t="s">
        <v>43</v>
      </c>
      <c r="O780" s="77"/>
      <c r="P780" s="214">
        <f>O780*H780</f>
        <v>0</v>
      </c>
      <c r="Q780" s="214">
        <v>0</v>
      </c>
      <c r="R780" s="214">
        <f>Q780*H780</f>
        <v>0</v>
      </c>
      <c r="S780" s="214">
        <v>0</v>
      </c>
      <c r="T780" s="215">
        <f>S780*H780</f>
        <v>0</v>
      </c>
      <c r="AR780" s="15" t="s">
        <v>136</v>
      </c>
      <c r="AT780" s="15" t="s">
        <v>131</v>
      </c>
      <c r="AU780" s="15" t="s">
        <v>80</v>
      </c>
      <c r="AY780" s="15" t="s">
        <v>129</v>
      </c>
      <c r="BE780" s="216">
        <f>IF(N780="základní",J780,0)</f>
        <v>0</v>
      </c>
      <c r="BF780" s="216">
        <f>IF(N780="snížená",J780,0)</f>
        <v>0</v>
      </c>
      <c r="BG780" s="216">
        <f>IF(N780="zákl. přenesená",J780,0)</f>
        <v>0</v>
      </c>
      <c r="BH780" s="216">
        <f>IF(N780="sníž. přenesená",J780,0)</f>
        <v>0</v>
      </c>
      <c r="BI780" s="216">
        <f>IF(N780="nulová",J780,0)</f>
        <v>0</v>
      </c>
      <c r="BJ780" s="15" t="s">
        <v>78</v>
      </c>
      <c r="BK780" s="216">
        <f>ROUND(I780*H780,2)</f>
        <v>0</v>
      </c>
      <c r="BL780" s="15" t="s">
        <v>136</v>
      </c>
      <c r="BM780" s="15" t="s">
        <v>987</v>
      </c>
    </row>
    <row r="781" s="12" customFormat="1">
      <c r="B781" s="230"/>
      <c r="C781" s="231"/>
      <c r="D781" s="217" t="s">
        <v>140</v>
      </c>
      <c r="E781" s="232" t="s">
        <v>1</v>
      </c>
      <c r="F781" s="233" t="s">
        <v>988</v>
      </c>
      <c r="G781" s="231"/>
      <c r="H781" s="234">
        <v>24.943000000000001</v>
      </c>
      <c r="I781" s="235"/>
      <c r="J781" s="231"/>
      <c r="K781" s="231"/>
      <c r="L781" s="236"/>
      <c r="M781" s="237"/>
      <c r="N781" s="238"/>
      <c r="O781" s="238"/>
      <c r="P781" s="238"/>
      <c r="Q781" s="238"/>
      <c r="R781" s="238"/>
      <c r="S781" s="238"/>
      <c r="T781" s="239"/>
      <c r="AT781" s="240" t="s">
        <v>140</v>
      </c>
      <c r="AU781" s="240" t="s">
        <v>80</v>
      </c>
      <c r="AV781" s="12" t="s">
        <v>80</v>
      </c>
      <c r="AW781" s="12" t="s">
        <v>33</v>
      </c>
      <c r="AX781" s="12" t="s">
        <v>78</v>
      </c>
      <c r="AY781" s="240" t="s">
        <v>129</v>
      </c>
    </row>
    <row r="782" s="1" customFormat="1" ht="22.5" customHeight="1">
      <c r="B782" s="36"/>
      <c r="C782" s="205" t="s">
        <v>989</v>
      </c>
      <c r="D782" s="205" t="s">
        <v>131</v>
      </c>
      <c r="E782" s="206" t="s">
        <v>990</v>
      </c>
      <c r="F782" s="207" t="s">
        <v>991</v>
      </c>
      <c r="G782" s="208" t="s">
        <v>365</v>
      </c>
      <c r="H782" s="209">
        <v>266.44400000000002</v>
      </c>
      <c r="I782" s="210"/>
      <c r="J782" s="211">
        <f>ROUND(I782*H782,2)</f>
        <v>0</v>
      </c>
      <c r="K782" s="207" t="s">
        <v>135</v>
      </c>
      <c r="L782" s="41"/>
      <c r="M782" s="212" t="s">
        <v>1</v>
      </c>
      <c r="N782" s="213" t="s">
        <v>43</v>
      </c>
      <c r="O782" s="77"/>
      <c r="P782" s="214">
        <f>O782*H782</f>
        <v>0</v>
      </c>
      <c r="Q782" s="214">
        <v>0</v>
      </c>
      <c r="R782" s="214">
        <f>Q782*H782</f>
        <v>0</v>
      </c>
      <c r="S782" s="214">
        <v>0</v>
      </c>
      <c r="T782" s="215">
        <f>S782*H782</f>
        <v>0</v>
      </c>
      <c r="AR782" s="15" t="s">
        <v>136</v>
      </c>
      <c r="AT782" s="15" t="s">
        <v>131</v>
      </c>
      <c r="AU782" s="15" t="s">
        <v>80</v>
      </c>
      <c r="AY782" s="15" t="s">
        <v>129</v>
      </c>
      <c r="BE782" s="216">
        <f>IF(N782="základní",J782,0)</f>
        <v>0</v>
      </c>
      <c r="BF782" s="216">
        <f>IF(N782="snížená",J782,0)</f>
        <v>0</v>
      </c>
      <c r="BG782" s="216">
        <f>IF(N782="zákl. přenesená",J782,0)</f>
        <v>0</v>
      </c>
      <c r="BH782" s="216">
        <f>IF(N782="sníž. přenesená",J782,0)</f>
        <v>0</v>
      </c>
      <c r="BI782" s="216">
        <f>IF(N782="nulová",J782,0)</f>
        <v>0</v>
      </c>
      <c r="BJ782" s="15" t="s">
        <v>78</v>
      </c>
      <c r="BK782" s="216">
        <f>ROUND(I782*H782,2)</f>
        <v>0</v>
      </c>
      <c r="BL782" s="15" t="s">
        <v>136</v>
      </c>
      <c r="BM782" s="15" t="s">
        <v>992</v>
      </c>
    </row>
    <row r="783" s="12" customFormat="1">
      <c r="B783" s="230"/>
      <c r="C783" s="231"/>
      <c r="D783" s="217" t="s">
        <v>140</v>
      </c>
      <c r="E783" s="232" t="s">
        <v>1</v>
      </c>
      <c r="F783" s="233" t="s">
        <v>993</v>
      </c>
      <c r="G783" s="231"/>
      <c r="H783" s="234">
        <v>215.49000000000001</v>
      </c>
      <c r="I783" s="235"/>
      <c r="J783" s="231"/>
      <c r="K783" s="231"/>
      <c r="L783" s="236"/>
      <c r="M783" s="237"/>
      <c r="N783" s="238"/>
      <c r="O783" s="238"/>
      <c r="P783" s="238"/>
      <c r="Q783" s="238"/>
      <c r="R783" s="238"/>
      <c r="S783" s="238"/>
      <c r="T783" s="239"/>
      <c r="AT783" s="240" t="s">
        <v>140</v>
      </c>
      <c r="AU783" s="240" t="s">
        <v>80</v>
      </c>
      <c r="AV783" s="12" t="s">
        <v>80</v>
      </c>
      <c r="AW783" s="12" t="s">
        <v>33</v>
      </c>
      <c r="AX783" s="12" t="s">
        <v>72</v>
      </c>
      <c r="AY783" s="240" t="s">
        <v>129</v>
      </c>
    </row>
    <row r="784" s="12" customFormat="1">
      <c r="B784" s="230"/>
      <c r="C784" s="231"/>
      <c r="D784" s="217" t="s">
        <v>140</v>
      </c>
      <c r="E784" s="232" t="s">
        <v>1</v>
      </c>
      <c r="F784" s="233" t="s">
        <v>994</v>
      </c>
      <c r="G784" s="231"/>
      <c r="H784" s="234">
        <v>50.954000000000001</v>
      </c>
      <c r="I784" s="235"/>
      <c r="J784" s="231"/>
      <c r="K784" s="231"/>
      <c r="L784" s="236"/>
      <c r="M784" s="237"/>
      <c r="N784" s="238"/>
      <c r="O784" s="238"/>
      <c r="P784" s="238"/>
      <c r="Q784" s="238"/>
      <c r="R784" s="238"/>
      <c r="S784" s="238"/>
      <c r="T784" s="239"/>
      <c r="AT784" s="240" t="s">
        <v>140</v>
      </c>
      <c r="AU784" s="240" t="s">
        <v>80</v>
      </c>
      <c r="AV784" s="12" t="s">
        <v>80</v>
      </c>
      <c r="AW784" s="12" t="s">
        <v>33</v>
      </c>
      <c r="AX784" s="12" t="s">
        <v>72</v>
      </c>
      <c r="AY784" s="240" t="s">
        <v>129</v>
      </c>
    </row>
    <row r="785" s="13" customFormat="1">
      <c r="B785" s="241"/>
      <c r="C785" s="242"/>
      <c r="D785" s="217" t="s">
        <v>140</v>
      </c>
      <c r="E785" s="243" t="s">
        <v>1</v>
      </c>
      <c r="F785" s="244" t="s">
        <v>156</v>
      </c>
      <c r="G785" s="242"/>
      <c r="H785" s="245">
        <v>266.44400000000002</v>
      </c>
      <c r="I785" s="246"/>
      <c r="J785" s="242"/>
      <c r="K785" s="242"/>
      <c r="L785" s="247"/>
      <c r="M785" s="248"/>
      <c r="N785" s="249"/>
      <c r="O785" s="249"/>
      <c r="P785" s="249"/>
      <c r="Q785" s="249"/>
      <c r="R785" s="249"/>
      <c r="S785" s="249"/>
      <c r="T785" s="250"/>
      <c r="AT785" s="251" t="s">
        <v>140</v>
      </c>
      <c r="AU785" s="251" t="s">
        <v>80</v>
      </c>
      <c r="AV785" s="13" t="s">
        <v>136</v>
      </c>
      <c r="AW785" s="13" t="s">
        <v>33</v>
      </c>
      <c r="AX785" s="13" t="s">
        <v>78</v>
      </c>
      <c r="AY785" s="251" t="s">
        <v>129</v>
      </c>
    </row>
    <row r="786" s="10" customFormat="1" ht="22.8" customHeight="1">
      <c r="B786" s="189"/>
      <c r="C786" s="190"/>
      <c r="D786" s="191" t="s">
        <v>71</v>
      </c>
      <c r="E786" s="203" t="s">
        <v>995</v>
      </c>
      <c r="F786" s="203" t="s">
        <v>975</v>
      </c>
      <c r="G786" s="190"/>
      <c r="H786" s="190"/>
      <c r="I786" s="193"/>
      <c r="J786" s="204">
        <f>BK786</f>
        <v>0</v>
      </c>
      <c r="K786" s="190"/>
      <c r="L786" s="195"/>
      <c r="M786" s="196"/>
      <c r="N786" s="197"/>
      <c r="O786" s="197"/>
      <c r="P786" s="198">
        <f>SUM(P787:P790)</f>
        <v>0</v>
      </c>
      <c r="Q786" s="197"/>
      <c r="R786" s="198">
        <f>SUM(R787:R790)</f>
        <v>0</v>
      </c>
      <c r="S786" s="197"/>
      <c r="T786" s="199">
        <f>SUM(T787:T790)</f>
        <v>0</v>
      </c>
      <c r="AR786" s="200" t="s">
        <v>78</v>
      </c>
      <c r="AT786" s="201" t="s">
        <v>71</v>
      </c>
      <c r="AU786" s="201" t="s">
        <v>78</v>
      </c>
      <c r="AY786" s="200" t="s">
        <v>129</v>
      </c>
      <c r="BK786" s="202">
        <f>SUM(BK787:BK790)</f>
        <v>0</v>
      </c>
    </row>
    <row r="787" s="1" customFormat="1" ht="16.5" customHeight="1">
      <c r="B787" s="36"/>
      <c r="C787" s="205" t="s">
        <v>996</v>
      </c>
      <c r="D787" s="205" t="s">
        <v>131</v>
      </c>
      <c r="E787" s="206" t="s">
        <v>997</v>
      </c>
      <c r="F787" s="207" t="s">
        <v>998</v>
      </c>
      <c r="G787" s="208" t="s">
        <v>999</v>
      </c>
      <c r="H787" s="209">
        <v>1</v>
      </c>
      <c r="I787" s="210"/>
      <c r="J787" s="211">
        <f>ROUND(I787*H787,2)</f>
        <v>0</v>
      </c>
      <c r="K787" s="207" t="s">
        <v>1</v>
      </c>
      <c r="L787" s="41"/>
      <c r="M787" s="212" t="s">
        <v>1</v>
      </c>
      <c r="N787" s="213" t="s">
        <v>43</v>
      </c>
      <c r="O787" s="77"/>
      <c r="P787" s="214">
        <f>O787*H787</f>
        <v>0</v>
      </c>
      <c r="Q787" s="214">
        <v>0</v>
      </c>
      <c r="R787" s="214">
        <f>Q787*H787</f>
        <v>0</v>
      </c>
      <c r="S787" s="214">
        <v>0</v>
      </c>
      <c r="T787" s="215">
        <f>S787*H787</f>
        <v>0</v>
      </c>
      <c r="AR787" s="15" t="s">
        <v>136</v>
      </c>
      <c r="AT787" s="15" t="s">
        <v>131</v>
      </c>
      <c r="AU787" s="15" t="s">
        <v>80</v>
      </c>
      <c r="AY787" s="15" t="s">
        <v>129</v>
      </c>
      <c r="BE787" s="216">
        <f>IF(N787="základní",J787,0)</f>
        <v>0</v>
      </c>
      <c r="BF787" s="216">
        <f>IF(N787="snížená",J787,0)</f>
        <v>0</v>
      </c>
      <c r="BG787" s="216">
        <f>IF(N787="zákl. přenesená",J787,0)</f>
        <v>0</v>
      </c>
      <c r="BH787" s="216">
        <f>IF(N787="sníž. přenesená",J787,0)</f>
        <v>0</v>
      </c>
      <c r="BI787" s="216">
        <f>IF(N787="nulová",J787,0)</f>
        <v>0</v>
      </c>
      <c r="BJ787" s="15" t="s">
        <v>78</v>
      </c>
      <c r="BK787" s="216">
        <f>ROUND(I787*H787,2)</f>
        <v>0</v>
      </c>
      <c r="BL787" s="15" t="s">
        <v>136</v>
      </c>
      <c r="BM787" s="15" t="s">
        <v>1000</v>
      </c>
    </row>
    <row r="788" s="12" customFormat="1">
      <c r="B788" s="230"/>
      <c r="C788" s="231"/>
      <c r="D788" s="217" t="s">
        <v>140</v>
      </c>
      <c r="E788" s="232" t="s">
        <v>1</v>
      </c>
      <c r="F788" s="233" t="s">
        <v>78</v>
      </c>
      <c r="G788" s="231"/>
      <c r="H788" s="234">
        <v>1</v>
      </c>
      <c r="I788" s="235"/>
      <c r="J788" s="231"/>
      <c r="K788" s="231"/>
      <c r="L788" s="236"/>
      <c r="M788" s="237"/>
      <c r="N788" s="238"/>
      <c r="O788" s="238"/>
      <c r="P788" s="238"/>
      <c r="Q788" s="238"/>
      <c r="R788" s="238"/>
      <c r="S788" s="238"/>
      <c r="T788" s="239"/>
      <c r="AT788" s="240" t="s">
        <v>140</v>
      </c>
      <c r="AU788" s="240" t="s">
        <v>80</v>
      </c>
      <c r="AV788" s="12" t="s">
        <v>80</v>
      </c>
      <c r="AW788" s="12" t="s">
        <v>33</v>
      </c>
      <c r="AX788" s="12" t="s">
        <v>78</v>
      </c>
      <c r="AY788" s="240" t="s">
        <v>129</v>
      </c>
    </row>
    <row r="789" s="12" customFormat="1">
      <c r="B789" s="230"/>
      <c r="C789" s="231"/>
      <c r="D789" s="217" t="s">
        <v>140</v>
      </c>
      <c r="E789" s="232" t="s">
        <v>1</v>
      </c>
      <c r="F789" s="233" t="s">
        <v>1001</v>
      </c>
      <c r="G789" s="231"/>
      <c r="H789" s="234">
        <v>110019.45</v>
      </c>
      <c r="I789" s="235"/>
      <c r="J789" s="231"/>
      <c r="K789" s="231"/>
      <c r="L789" s="236"/>
      <c r="M789" s="237"/>
      <c r="N789" s="238"/>
      <c r="O789" s="238"/>
      <c r="P789" s="238"/>
      <c r="Q789" s="238"/>
      <c r="R789" s="238"/>
      <c r="S789" s="238"/>
      <c r="T789" s="239"/>
      <c r="AT789" s="240" t="s">
        <v>140</v>
      </c>
      <c r="AU789" s="240" t="s">
        <v>80</v>
      </c>
      <c r="AV789" s="12" t="s">
        <v>80</v>
      </c>
      <c r="AW789" s="12" t="s">
        <v>33</v>
      </c>
      <c r="AX789" s="12" t="s">
        <v>72</v>
      </c>
      <c r="AY789" s="240" t="s">
        <v>129</v>
      </c>
    </row>
    <row r="790" s="1" customFormat="1" ht="16.5" customHeight="1">
      <c r="B790" s="36"/>
      <c r="C790" s="205" t="s">
        <v>1002</v>
      </c>
      <c r="D790" s="205" t="s">
        <v>131</v>
      </c>
      <c r="E790" s="206" t="s">
        <v>1003</v>
      </c>
      <c r="F790" s="207" t="s">
        <v>1004</v>
      </c>
      <c r="G790" s="208" t="s">
        <v>365</v>
      </c>
      <c r="H790" s="209">
        <v>20.199999999999999</v>
      </c>
      <c r="I790" s="210"/>
      <c r="J790" s="211">
        <f>ROUND(I790*H790,2)</f>
        <v>0</v>
      </c>
      <c r="K790" s="207" t="s">
        <v>159</v>
      </c>
      <c r="L790" s="41"/>
      <c r="M790" s="212" t="s">
        <v>1</v>
      </c>
      <c r="N790" s="213" t="s">
        <v>43</v>
      </c>
      <c r="O790" s="77"/>
      <c r="P790" s="214">
        <f>O790*H790</f>
        <v>0</v>
      </c>
      <c r="Q790" s="214">
        <v>0</v>
      </c>
      <c r="R790" s="214">
        <f>Q790*H790</f>
        <v>0</v>
      </c>
      <c r="S790" s="214">
        <v>0</v>
      </c>
      <c r="T790" s="215">
        <f>S790*H790</f>
        <v>0</v>
      </c>
      <c r="AR790" s="15" t="s">
        <v>257</v>
      </c>
      <c r="AT790" s="15" t="s">
        <v>131</v>
      </c>
      <c r="AU790" s="15" t="s">
        <v>80</v>
      </c>
      <c r="AY790" s="15" t="s">
        <v>129</v>
      </c>
      <c r="BE790" s="216">
        <f>IF(N790="základní",J790,0)</f>
        <v>0</v>
      </c>
      <c r="BF790" s="216">
        <f>IF(N790="snížená",J790,0)</f>
        <v>0</v>
      </c>
      <c r="BG790" s="216">
        <f>IF(N790="zákl. přenesená",J790,0)</f>
        <v>0</v>
      </c>
      <c r="BH790" s="216">
        <f>IF(N790="sníž. přenesená",J790,0)</f>
        <v>0</v>
      </c>
      <c r="BI790" s="216">
        <f>IF(N790="nulová",J790,0)</f>
        <v>0</v>
      </c>
      <c r="BJ790" s="15" t="s">
        <v>78</v>
      </c>
      <c r="BK790" s="216">
        <f>ROUND(I790*H790,2)</f>
        <v>0</v>
      </c>
      <c r="BL790" s="15" t="s">
        <v>257</v>
      </c>
      <c r="BM790" s="15" t="s">
        <v>1005</v>
      </c>
    </row>
    <row r="791" s="10" customFormat="1" ht="25.92" customHeight="1">
      <c r="B791" s="189"/>
      <c r="C791" s="190"/>
      <c r="D791" s="191" t="s">
        <v>71</v>
      </c>
      <c r="E791" s="192" t="s">
        <v>1006</v>
      </c>
      <c r="F791" s="192" t="s">
        <v>1007</v>
      </c>
      <c r="G791" s="190"/>
      <c r="H791" s="190"/>
      <c r="I791" s="193"/>
      <c r="J791" s="194">
        <f>BK791</f>
        <v>0</v>
      </c>
      <c r="K791" s="190"/>
      <c r="L791" s="195"/>
      <c r="M791" s="196"/>
      <c r="N791" s="197"/>
      <c r="O791" s="197"/>
      <c r="P791" s="198">
        <f>P792+P806+P807</f>
        <v>0</v>
      </c>
      <c r="Q791" s="197"/>
      <c r="R791" s="198">
        <f>R792+R806+R807</f>
        <v>0.20050000000000001</v>
      </c>
      <c r="S791" s="197"/>
      <c r="T791" s="199">
        <f>T792+T806+T807</f>
        <v>0</v>
      </c>
      <c r="AR791" s="200" t="s">
        <v>80</v>
      </c>
      <c r="AT791" s="201" t="s">
        <v>71</v>
      </c>
      <c r="AU791" s="201" t="s">
        <v>72</v>
      </c>
      <c r="AY791" s="200" t="s">
        <v>129</v>
      </c>
      <c r="BK791" s="202">
        <f>BK792+BK806+BK807</f>
        <v>0</v>
      </c>
    </row>
    <row r="792" s="10" customFormat="1" ht="22.8" customHeight="1">
      <c r="B792" s="189"/>
      <c r="C792" s="190"/>
      <c r="D792" s="191" t="s">
        <v>71</v>
      </c>
      <c r="E792" s="203" t="s">
        <v>1008</v>
      </c>
      <c r="F792" s="203" t="s">
        <v>1009</v>
      </c>
      <c r="G792" s="190"/>
      <c r="H792" s="190"/>
      <c r="I792" s="193"/>
      <c r="J792" s="204">
        <f>BK792</f>
        <v>0</v>
      </c>
      <c r="K792" s="190"/>
      <c r="L792" s="195"/>
      <c r="M792" s="196"/>
      <c r="N792" s="197"/>
      <c r="O792" s="197"/>
      <c r="P792" s="198">
        <f>SUM(P793:P805)</f>
        <v>0</v>
      </c>
      <c r="Q792" s="197"/>
      <c r="R792" s="198">
        <f>SUM(R793:R805)</f>
        <v>0.036000000000000004</v>
      </c>
      <c r="S792" s="197"/>
      <c r="T792" s="199">
        <f>SUM(T793:T805)</f>
        <v>0</v>
      </c>
      <c r="AR792" s="200" t="s">
        <v>80</v>
      </c>
      <c r="AT792" s="201" t="s">
        <v>71</v>
      </c>
      <c r="AU792" s="201" t="s">
        <v>78</v>
      </c>
      <c r="AY792" s="200" t="s">
        <v>129</v>
      </c>
      <c r="BK792" s="202">
        <f>SUM(BK793:BK805)</f>
        <v>0</v>
      </c>
    </row>
    <row r="793" s="1" customFormat="1" ht="16.5" customHeight="1">
      <c r="B793" s="36"/>
      <c r="C793" s="205" t="s">
        <v>1010</v>
      </c>
      <c r="D793" s="205" t="s">
        <v>131</v>
      </c>
      <c r="E793" s="206" t="s">
        <v>1011</v>
      </c>
      <c r="F793" s="207" t="s">
        <v>1012</v>
      </c>
      <c r="G793" s="208" t="s">
        <v>134</v>
      </c>
      <c r="H793" s="209">
        <v>33.476999999999997</v>
      </c>
      <c r="I793" s="210"/>
      <c r="J793" s="211">
        <f>ROUND(I793*H793,2)</f>
        <v>0</v>
      </c>
      <c r="K793" s="207" t="s">
        <v>159</v>
      </c>
      <c r="L793" s="41"/>
      <c r="M793" s="212" t="s">
        <v>1</v>
      </c>
      <c r="N793" s="213" t="s">
        <v>43</v>
      </c>
      <c r="O793" s="77"/>
      <c r="P793" s="214">
        <f>O793*H793</f>
        <v>0</v>
      </c>
      <c r="Q793" s="214">
        <v>0</v>
      </c>
      <c r="R793" s="214">
        <f>Q793*H793</f>
        <v>0</v>
      </c>
      <c r="S793" s="214">
        <v>0</v>
      </c>
      <c r="T793" s="215">
        <f>S793*H793</f>
        <v>0</v>
      </c>
      <c r="AR793" s="15" t="s">
        <v>257</v>
      </c>
      <c r="AT793" s="15" t="s">
        <v>131</v>
      </c>
      <c r="AU793" s="15" t="s">
        <v>80</v>
      </c>
      <c r="AY793" s="15" t="s">
        <v>129</v>
      </c>
      <c r="BE793" s="216">
        <f>IF(N793="základní",J793,0)</f>
        <v>0</v>
      </c>
      <c r="BF793" s="216">
        <f>IF(N793="snížená",J793,0)</f>
        <v>0</v>
      </c>
      <c r="BG793" s="216">
        <f>IF(N793="zákl. přenesená",J793,0)</f>
        <v>0</v>
      </c>
      <c r="BH793" s="216">
        <f>IF(N793="sníž. přenesená",J793,0)</f>
        <v>0</v>
      </c>
      <c r="BI793" s="216">
        <f>IF(N793="nulová",J793,0)</f>
        <v>0</v>
      </c>
      <c r="BJ793" s="15" t="s">
        <v>78</v>
      </c>
      <c r="BK793" s="216">
        <f>ROUND(I793*H793,2)</f>
        <v>0</v>
      </c>
      <c r="BL793" s="15" t="s">
        <v>257</v>
      </c>
      <c r="BM793" s="15" t="s">
        <v>1013</v>
      </c>
    </row>
    <row r="794" s="1" customFormat="1">
      <c r="B794" s="36"/>
      <c r="C794" s="37"/>
      <c r="D794" s="217" t="s">
        <v>138</v>
      </c>
      <c r="E794" s="37"/>
      <c r="F794" s="218" t="s">
        <v>1014</v>
      </c>
      <c r="G794" s="37"/>
      <c r="H794" s="37"/>
      <c r="I794" s="130"/>
      <c r="J794" s="37"/>
      <c r="K794" s="37"/>
      <c r="L794" s="41"/>
      <c r="M794" s="219"/>
      <c r="N794" s="77"/>
      <c r="O794" s="77"/>
      <c r="P794" s="77"/>
      <c r="Q794" s="77"/>
      <c r="R794" s="77"/>
      <c r="S794" s="77"/>
      <c r="T794" s="78"/>
      <c r="AT794" s="15" t="s">
        <v>138</v>
      </c>
      <c r="AU794" s="15" t="s">
        <v>80</v>
      </c>
    </row>
    <row r="795" s="12" customFormat="1">
      <c r="B795" s="230"/>
      <c r="C795" s="231"/>
      <c r="D795" s="217" t="s">
        <v>140</v>
      </c>
      <c r="E795" s="232" t="s">
        <v>1</v>
      </c>
      <c r="F795" s="233" t="s">
        <v>1015</v>
      </c>
      <c r="G795" s="231"/>
      <c r="H795" s="234">
        <v>33.476999999999997</v>
      </c>
      <c r="I795" s="235"/>
      <c r="J795" s="231"/>
      <c r="K795" s="231"/>
      <c r="L795" s="236"/>
      <c r="M795" s="237"/>
      <c r="N795" s="238"/>
      <c r="O795" s="238"/>
      <c r="P795" s="238"/>
      <c r="Q795" s="238"/>
      <c r="R795" s="238"/>
      <c r="S795" s="238"/>
      <c r="T795" s="239"/>
      <c r="AT795" s="240" t="s">
        <v>140</v>
      </c>
      <c r="AU795" s="240" t="s">
        <v>80</v>
      </c>
      <c r="AV795" s="12" t="s">
        <v>80</v>
      </c>
      <c r="AW795" s="12" t="s">
        <v>33</v>
      </c>
      <c r="AX795" s="12" t="s">
        <v>72</v>
      </c>
      <c r="AY795" s="240" t="s">
        <v>129</v>
      </c>
    </row>
    <row r="796" s="13" customFormat="1">
      <c r="B796" s="241"/>
      <c r="C796" s="242"/>
      <c r="D796" s="217" t="s">
        <v>140</v>
      </c>
      <c r="E796" s="243" t="s">
        <v>1</v>
      </c>
      <c r="F796" s="244" t="s">
        <v>156</v>
      </c>
      <c r="G796" s="242"/>
      <c r="H796" s="245">
        <v>33.476999999999997</v>
      </c>
      <c r="I796" s="246"/>
      <c r="J796" s="242"/>
      <c r="K796" s="242"/>
      <c r="L796" s="247"/>
      <c r="M796" s="248"/>
      <c r="N796" s="249"/>
      <c r="O796" s="249"/>
      <c r="P796" s="249"/>
      <c r="Q796" s="249"/>
      <c r="R796" s="249"/>
      <c r="S796" s="249"/>
      <c r="T796" s="250"/>
      <c r="AT796" s="251" t="s">
        <v>140</v>
      </c>
      <c r="AU796" s="251" t="s">
        <v>80</v>
      </c>
      <c r="AV796" s="13" t="s">
        <v>136</v>
      </c>
      <c r="AW796" s="13" t="s">
        <v>33</v>
      </c>
      <c r="AX796" s="13" t="s">
        <v>78</v>
      </c>
      <c r="AY796" s="251" t="s">
        <v>129</v>
      </c>
    </row>
    <row r="797" s="1" customFormat="1" ht="16.5" customHeight="1">
      <c r="B797" s="36"/>
      <c r="C797" s="252" t="s">
        <v>1016</v>
      </c>
      <c r="D797" s="252" t="s">
        <v>362</v>
      </c>
      <c r="E797" s="253" t="s">
        <v>1017</v>
      </c>
      <c r="F797" s="254" t="s">
        <v>1018</v>
      </c>
      <c r="G797" s="255" t="s">
        <v>365</v>
      </c>
      <c r="H797" s="256">
        <v>0.012</v>
      </c>
      <c r="I797" s="257"/>
      <c r="J797" s="258">
        <f>ROUND(I797*H797,2)</f>
        <v>0</v>
      </c>
      <c r="K797" s="254" t="s">
        <v>159</v>
      </c>
      <c r="L797" s="259"/>
      <c r="M797" s="260" t="s">
        <v>1</v>
      </c>
      <c r="N797" s="261" t="s">
        <v>43</v>
      </c>
      <c r="O797" s="77"/>
      <c r="P797" s="214">
        <f>O797*H797</f>
        <v>0</v>
      </c>
      <c r="Q797" s="214">
        <v>1</v>
      </c>
      <c r="R797" s="214">
        <f>Q797*H797</f>
        <v>0.012</v>
      </c>
      <c r="S797" s="214">
        <v>0</v>
      </c>
      <c r="T797" s="215">
        <f>S797*H797</f>
        <v>0</v>
      </c>
      <c r="AR797" s="15" t="s">
        <v>383</v>
      </c>
      <c r="AT797" s="15" t="s">
        <v>362</v>
      </c>
      <c r="AU797" s="15" t="s">
        <v>80</v>
      </c>
      <c r="AY797" s="15" t="s">
        <v>129</v>
      </c>
      <c r="BE797" s="216">
        <f>IF(N797="základní",J797,0)</f>
        <v>0</v>
      </c>
      <c r="BF797" s="216">
        <f>IF(N797="snížená",J797,0)</f>
        <v>0</v>
      </c>
      <c r="BG797" s="216">
        <f>IF(N797="zákl. přenesená",J797,0)</f>
        <v>0</v>
      </c>
      <c r="BH797" s="216">
        <f>IF(N797="sníž. přenesená",J797,0)</f>
        <v>0</v>
      </c>
      <c r="BI797" s="216">
        <f>IF(N797="nulová",J797,0)</f>
        <v>0</v>
      </c>
      <c r="BJ797" s="15" t="s">
        <v>78</v>
      </c>
      <c r="BK797" s="216">
        <f>ROUND(I797*H797,2)</f>
        <v>0</v>
      </c>
      <c r="BL797" s="15" t="s">
        <v>257</v>
      </c>
      <c r="BM797" s="15" t="s">
        <v>1019</v>
      </c>
    </row>
    <row r="798" s="12" customFormat="1">
      <c r="B798" s="230"/>
      <c r="C798" s="231"/>
      <c r="D798" s="217" t="s">
        <v>140</v>
      </c>
      <c r="E798" s="232" t="s">
        <v>1</v>
      </c>
      <c r="F798" s="233" t="s">
        <v>1020</v>
      </c>
      <c r="G798" s="231"/>
      <c r="H798" s="234">
        <v>0.012</v>
      </c>
      <c r="I798" s="235"/>
      <c r="J798" s="231"/>
      <c r="K798" s="231"/>
      <c r="L798" s="236"/>
      <c r="M798" s="237"/>
      <c r="N798" s="238"/>
      <c r="O798" s="238"/>
      <c r="P798" s="238"/>
      <c r="Q798" s="238"/>
      <c r="R798" s="238"/>
      <c r="S798" s="238"/>
      <c r="T798" s="239"/>
      <c r="AT798" s="240" t="s">
        <v>140</v>
      </c>
      <c r="AU798" s="240" t="s">
        <v>80</v>
      </c>
      <c r="AV798" s="12" t="s">
        <v>80</v>
      </c>
      <c r="AW798" s="12" t="s">
        <v>33</v>
      </c>
      <c r="AX798" s="12" t="s">
        <v>78</v>
      </c>
      <c r="AY798" s="240" t="s">
        <v>129</v>
      </c>
    </row>
    <row r="799" s="1" customFormat="1" ht="16.5" customHeight="1">
      <c r="B799" s="36"/>
      <c r="C799" s="205" t="s">
        <v>1021</v>
      </c>
      <c r="D799" s="205" t="s">
        <v>131</v>
      </c>
      <c r="E799" s="206" t="s">
        <v>1022</v>
      </c>
      <c r="F799" s="207" t="s">
        <v>1023</v>
      </c>
      <c r="G799" s="208" t="s">
        <v>134</v>
      </c>
      <c r="H799" s="209">
        <v>33.476999999999997</v>
      </c>
      <c r="I799" s="210"/>
      <c r="J799" s="211">
        <f>ROUND(I799*H799,2)</f>
        <v>0</v>
      </c>
      <c r="K799" s="207" t="s">
        <v>159</v>
      </c>
      <c r="L799" s="41"/>
      <c r="M799" s="212" t="s">
        <v>1</v>
      </c>
      <c r="N799" s="213" t="s">
        <v>43</v>
      </c>
      <c r="O799" s="77"/>
      <c r="P799" s="214">
        <f>O799*H799</f>
        <v>0</v>
      </c>
      <c r="Q799" s="214">
        <v>0</v>
      </c>
      <c r="R799" s="214">
        <f>Q799*H799</f>
        <v>0</v>
      </c>
      <c r="S799" s="214">
        <v>0</v>
      </c>
      <c r="T799" s="215">
        <f>S799*H799</f>
        <v>0</v>
      </c>
      <c r="AR799" s="15" t="s">
        <v>257</v>
      </c>
      <c r="AT799" s="15" t="s">
        <v>131</v>
      </c>
      <c r="AU799" s="15" t="s">
        <v>80</v>
      </c>
      <c r="AY799" s="15" t="s">
        <v>129</v>
      </c>
      <c r="BE799" s="216">
        <f>IF(N799="základní",J799,0)</f>
        <v>0</v>
      </c>
      <c r="BF799" s="216">
        <f>IF(N799="snížená",J799,0)</f>
        <v>0</v>
      </c>
      <c r="BG799" s="216">
        <f>IF(N799="zákl. přenesená",J799,0)</f>
        <v>0</v>
      </c>
      <c r="BH799" s="216">
        <f>IF(N799="sníž. přenesená",J799,0)</f>
        <v>0</v>
      </c>
      <c r="BI799" s="216">
        <f>IF(N799="nulová",J799,0)</f>
        <v>0</v>
      </c>
      <c r="BJ799" s="15" t="s">
        <v>78</v>
      </c>
      <c r="BK799" s="216">
        <f>ROUND(I799*H799,2)</f>
        <v>0</v>
      </c>
      <c r="BL799" s="15" t="s">
        <v>257</v>
      </c>
      <c r="BM799" s="15" t="s">
        <v>1024</v>
      </c>
    </row>
    <row r="800" s="1" customFormat="1">
      <c r="B800" s="36"/>
      <c r="C800" s="37"/>
      <c r="D800" s="217" t="s">
        <v>138</v>
      </c>
      <c r="E800" s="37"/>
      <c r="F800" s="218" t="s">
        <v>1025</v>
      </c>
      <c r="G800" s="37"/>
      <c r="H800" s="37"/>
      <c r="I800" s="130"/>
      <c r="J800" s="37"/>
      <c r="K800" s="37"/>
      <c r="L800" s="41"/>
      <c r="M800" s="219"/>
      <c r="N800" s="77"/>
      <c r="O800" s="77"/>
      <c r="P800" s="77"/>
      <c r="Q800" s="77"/>
      <c r="R800" s="77"/>
      <c r="S800" s="77"/>
      <c r="T800" s="78"/>
      <c r="AT800" s="15" t="s">
        <v>138</v>
      </c>
      <c r="AU800" s="15" t="s">
        <v>80</v>
      </c>
    </row>
    <row r="801" s="12" customFormat="1">
      <c r="B801" s="230"/>
      <c r="C801" s="231"/>
      <c r="D801" s="217" t="s">
        <v>140</v>
      </c>
      <c r="E801" s="232" t="s">
        <v>1</v>
      </c>
      <c r="F801" s="233" t="s">
        <v>1015</v>
      </c>
      <c r="G801" s="231"/>
      <c r="H801" s="234">
        <v>33.476999999999997</v>
      </c>
      <c r="I801" s="235"/>
      <c r="J801" s="231"/>
      <c r="K801" s="231"/>
      <c r="L801" s="236"/>
      <c r="M801" s="237"/>
      <c r="N801" s="238"/>
      <c r="O801" s="238"/>
      <c r="P801" s="238"/>
      <c r="Q801" s="238"/>
      <c r="R801" s="238"/>
      <c r="S801" s="238"/>
      <c r="T801" s="239"/>
      <c r="AT801" s="240" t="s">
        <v>140</v>
      </c>
      <c r="AU801" s="240" t="s">
        <v>80</v>
      </c>
      <c r="AV801" s="12" t="s">
        <v>80</v>
      </c>
      <c r="AW801" s="12" t="s">
        <v>33</v>
      </c>
      <c r="AX801" s="12" t="s">
        <v>72</v>
      </c>
      <c r="AY801" s="240" t="s">
        <v>129</v>
      </c>
    </row>
    <row r="802" s="13" customFormat="1">
      <c r="B802" s="241"/>
      <c r="C802" s="242"/>
      <c r="D802" s="217" t="s">
        <v>140</v>
      </c>
      <c r="E802" s="243" t="s">
        <v>1</v>
      </c>
      <c r="F802" s="244" t="s">
        <v>156</v>
      </c>
      <c r="G802" s="242"/>
      <c r="H802" s="245">
        <v>33.476999999999997</v>
      </c>
      <c r="I802" s="246"/>
      <c r="J802" s="242"/>
      <c r="K802" s="242"/>
      <c r="L802" s="247"/>
      <c r="M802" s="248"/>
      <c r="N802" s="249"/>
      <c r="O802" s="249"/>
      <c r="P802" s="249"/>
      <c r="Q802" s="249"/>
      <c r="R802" s="249"/>
      <c r="S802" s="249"/>
      <c r="T802" s="250"/>
      <c r="AT802" s="251" t="s">
        <v>140</v>
      </c>
      <c r="AU802" s="251" t="s">
        <v>80</v>
      </c>
      <c r="AV802" s="13" t="s">
        <v>136</v>
      </c>
      <c r="AW802" s="13" t="s">
        <v>33</v>
      </c>
      <c r="AX802" s="13" t="s">
        <v>78</v>
      </c>
      <c r="AY802" s="251" t="s">
        <v>129</v>
      </c>
    </row>
    <row r="803" s="1" customFormat="1" ht="16.5" customHeight="1">
      <c r="B803" s="36"/>
      <c r="C803" s="252" t="s">
        <v>1026</v>
      </c>
      <c r="D803" s="252" t="s">
        <v>362</v>
      </c>
      <c r="E803" s="253" t="s">
        <v>1027</v>
      </c>
      <c r="F803" s="254" t="s">
        <v>1028</v>
      </c>
      <c r="G803" s="255" t="s">
        <v>365</v>
      </c>
      <c r="H803" s="256">
        <v>0.024</v>
      </c>
      <c r="I803" s="257"/>
      <c r="J803" s="258">
        <f>ROUND(I803*H803,2)</f>
        <v>0</v>
      </c>
      <c r="K803" s="254" t="s">
        <v>159</v>
      </c>
      <c r="L803" s="259"/>
      <c r="M803" s="260" t="s">
        <v>1</v>
      </c>
      <c r="N803" s="261" t="s">
        <v>43</v>
      </c>
      <c r="O803" s="77"/>
      <c r="P803" s="214">
        <f>O803*H803</f>
        <v>0</v>
      </c>
      <c r="Q803" s="214">
        <v>1</v>
      </c>
      <c r="R803" s="214">
        <f>Q803*H803</f>
        <v>0.024</v>
      </c>
      <c r="S803" s="214">
        <v>0</v>
      </c>
      <c r="T803" s="215">
        <f>S803*H803</f>
        <v>0</v>
      </c>
      <c r="AR803" s="15" t="s">
        <v>383</v>
      </c>
      <c r="AT803" s="15" t="s">
        <v>362</v>
      </c>
      <c r="AU803" s="15" t="s">
        <v>80</v>
      </c>
      <c r="AY803" s="15" t="s">
        <v>129</v>
      </c>
      <c r="BE803" s="216">
        <f>IF(N803="základní",J803,0)</f>
        <v>0</v>
      </c>
      <c r="BF803" s="216">
        <f>IF(N803="snížená",J803,0)</f>
        <v>0</v>
      </c>
      <c r="BG803" s="216">
        <f>IF(N803="zákl. přenesená",J803,0)</f>
        <v>0</v>
      </c>
      <c r="BH803" s="216">
        <f>IF(N803="sníž. přenesená",J803,0)</f>
        <v>0</v>
      </c>
      <c r="BI803" s="216">
        <f>IF(N803="nulová",J803,0)</f>
        <v>0</v>
      </c>
      <c r="BJ803" s="15" t="s">
        <v>78</v>
      </c>
      <c r="BK803" s="216">
        <f>ROUND(I803*H803,2)</f>
        <v>0</v>
      </c>
      <c r="BL803" s="15" t="s">
        <v>257</v>
      </c>
      <c r="BM803" s="15" t="s">
        <v>1029</v>
      </c>
    </row>
    <row r="804" s="12" customFormat="1">
      <c r="B804" s="230"/>
      <c r="C804" s="231"/>
      <c r="D804" s="217" t="s">
        <v>140</v>
      </c>
      <c r="E804" s="231"/>
      <c r="F804" s="233" t="s">
        <v>1030</v>
      </c>
      <c r="G804" s="231"/>
      <c r="H804" s="234">
        <v>0.024</v>
      </c>
      <c r="I804" s="235"/>
      <c r="J804" s="231"/>
      <c r="K804" s="231"/>
      <c r="L804" s="236"/>
      <c r="M804" s="237"/>
      <c r="N804" s="238"/>
      <c r="O804" s="238"/>
      <c r="P804" s="238"/>
      <c r="Q804" s="238"/>
      <c r="R804" s="238"/>
      <c r="S804" s="238"/>
      <c r="T804" s="239"/>
      <c r="AT804" s="240" t="s">
        <v>140</v>
      </c>
      <c r="AU804" s="240" t="s">
        <v>80</v>
      </c>
      <c r="AV804" s="12" t="s">
        <v>80</v>
      </c>
      <c r="AW804" s="12" t="s">
        <v>4</v>
      </c>
      <c r="AX804" s="12" t="s">
        <v>78</v>
      </c>
      <c r="AY804" s="240" t="s">
        <v>129</v>
      </c>
    </row>
    <row r="805" s="1" customFormat="1" ht="16.5" customHeight="1">
      <c r="B805" s="36"/>
      <c r="C805" s="205" t="s">
        <v>1031</v>
      </c>
      <c r="D805" s="205" t="s">
        <v>131</v>
      </c>
      <c r="E805" s="206" t="s">
        <v>1032</v>
      </c>
      <c r="F805" s="207" t="s">
        <v>1033</v>
      </c>
      <c r="G805" s="208" t="s">
        <v>365</v>
      </c>
      <c r="H805" s="209">
        <v>0.035999999999999997</v>
      </c>
      <c r="I805" s="210"/>
      <c r="J805" s="211">
        <f>ROUND(I805*H805,2)</f>
        <v>0</v>
      </c>
      <c r="K805" s="207" t="s">
        <v>159</v>
      </c>
      <c r="L805" s="41"/>
      <c r="M805" s="212" t="s">
        <v>1</v>
      </c>
      <c r="N805" s="213" t="s">
        <v>43</v>
      </c>
      <c r="O805" s="77"/>
      <c r="P805" s="214">
        <f>O805*H805</f>
        <v>0</v>
      </c>
      <c r="Q805" s="214">
        <v>0</v>
      </c>
      <c r="R805" s="214">
        <f>Q805*H805</f>
        <v>0</v>
      </c>
      <c r="S805" s="214">
        <v>0</v>
      </c>
      <c r="T805" s="215">
        <f>S805*H805</f>
        <v>0</v>
      </c>
      <c r="AR805" s="15" t="s">
        <v>257</v>
      </c>
      <c r="AT805" s="15" t="s">
        <v>131</v>
      </c>
      <c r="AU805" s="15" t="s">
        <v>80</v>
      </c>
      <c r="AY805" s="15" t="s">
        <v>129</v>
      </c>
      <c r="BE805" s="216">
        <f>IF(N805="základní",J805,0)</f>
        <v>0</v>
      </c>
      <c r="BF805" s="216">
        <f>IF(N805="snížená",J805,0)</f>
        <v>0</v>
      </c>
      <c r="BG805" s="216">
        <f>IF(N805="zákl. přenesená",J805,0)</f>
        <v>0</v>
      </c>
      <c r="BH805" s="216">
        <f>IF(N805="sníž. přenesená",J805,0)</f>
        <v>0</v>
      </c>
      <c r="BI805" s="216">
        <f>IF(N805="nulová",J805,0)</f>
        <v>0</v>
      </c>
      <c r="BJ805" s="15" t="s">
        <v>78</v>
      </c>
      <c r="BK805" s="216">
        <f>ROUND(I805*H805,2)</f>
        <v>0</v>
      </c>
      <c r="BL805" s="15" t="s">
        <v>257</v>
      </c>
      <c r="BM805" s="15" t="s">
        <v>1034</v>
      </c>
    </row>
    <row r="806" s="10" customFormat="1" ht="22.8" customHeight="1">
      <c r="B806" s="189"/>
      <c r="C806" s="190"/>
      <c r="D806" s="191" t="s">
        <v>71</v>
      </c>
      <c r="E806" s="203" t="s">
        <v>1035</v>
      </c>
      <c r="F806" s="203" t="s">
        <v>1036</v>
      </c>
      <c r="G806" s="190"/>
      <c r="H806" s="190"/>
      <c r="I806" s="193"/>
      <c r="J806" s="204">
        <f>BK806</f>
        <v>0</v>
      </c>
      <c r="K806" s="190"/>
      <c r="L806" s="195"/>
      <c r="M806" s="196"/>
      <c r="N806" s="197"/>
      <c r="O806" s="197"/>
      <c r="P806" s="198">
        <v>0</v>
      </c>
      <c r="Q806" s="197"/>
      <c r="R806" s="198">
        <v>0</v>
      </c>
      <c r="S806" s="197"/>
      <c r="T806" s="199">
        <v>0</v>
      </c>
      <c r="AR806" s="200" t="s">
        <v>80</v>
      </c>
      <c r="AT806" s="201" t="s">
        <v>71</v>
      </c>
      <c r="AU806" s="201" t="s">
        <v>78</v>
      </c>
      <c r="AY806" s="200" t="s">
        <v>129</v>
      </c>
      <c r="BK806" s="202">
        <v>0</v>
      </c>
    </row>
    <row r="807" s="10" customFormat="1" ht="22.8" customHeight="1">
      <c r="B807" s="189"/>
      <c r="C807" s="190"/>
      <c r="D807" s="191" t="s">
        <v>71</v>
      </c>
      <c r="E807" s="203" t="s">
        <v>1037</v>
      </c>
      <c r="F807" s="203" t="s">
        <v>1038</v>
      </c>
      <c r="G807" s="190"/>
      <c r="H807" s="190"/>
      <c r="I807" s="193"/>
      <c r="J807" s="204">
        <f>BK807</f>
        <v>0</v>
      </c>
      <c r="K807" s="190"/>
      <c r="L807" s="195"/>
      <c r="M807" s="196"/>
      <c r="N807" s="197"/>
      <c r="O807" s="197"/>
      <c r="P807" s="198">
        <f>SUM(P808:P845)</f>
        <v>0</v>
      </c>
      <c r="Q807" s="197"/>
      <c r="R807" s="198">
        <f>SUM(R808:R845)</f>
        <v>0.16450000000000001</v>
      </c>
      <c r="S807" s="197"/>
      <c r="T807" s="199">
        <f>SUM(T808:T845)</f>
        <v>0</v>
      </c>
      <c r="AR807" s="200" t="s">
        <v>80</v>
      </c>
      <c r="AT807" s="201" t="s">
        <v>71</v>
      </c>
      <c r="AU807" s="201" t="s">
        <v>78</v>
      </c>
      <c r="AY807" s="200" t="s">
        <v>129</v>
      </c>
      <c r="BK807" s="202">
        <f>SUM(BK808:BK845)</f>
        <v>0</v>
      </c>
    </row>
    <row r="808" s="1" customFormat="1" ht="16.5" customHeight="1">
      <c r="B808" s="36"/>
      <c r="C808" s="205" t="s">
        <v>1039</v>
      </c>
      <c r="D808" s="205" t="s">
        <v>131</v>
      </c>
      <c r="E808" s="206" t="s">
        <v>1040</v>
      </c>
      <c r="F808" s="207" t="s">
        <v>1041</v>
      </c>
      <c r="G808" s="208" t="s">
        <v>403</v>
      </c>
      <c r="H808" s="209">
        <v>2</v>
      </c>
      <c r="I808" s="210"/>
      <c r="J808" s="211">
        <f>ROUND(I808*H808,2)</f>
        <v>0</v>
      </c>
      <c r="K808" s="207" t="s">
        <v>135</v>
      </c>
      <c r="L808" s="41"/>
      <c r="M808" s="212" t="s">
        <v>1</v>
      </c>
      <c r="N808" s="213" t="s">
        <v>43</v>
      </c>
      <c r="O808" s="77"/>
      <c r="P808" s="214">
        <f>O808*H808</f>
        <v>0</v>
      </c>
      <c r="Q808" s="214">
        <v>0</v>
      </c>
      <c r="R808" s="214">
        <f>Q808*H808</f>
        <v>0</v>
      </c>
      <c r="S808" s="214">
        <v>0</v>
      </c>
      <c r="T808" s="215">
        <f>S808*H808</f>
        <v>0</v>
      </c>
      <c r="AR808" s="15" t="s">
        <v>257</v>
      </c>
      <c r="AT808" s="15" t="s">
        <v>131</v>
      </c>
      <c r="AU808" s="15" t="s">
        <v>80</v>
      </c>
      <c r="AY808" s="15" t="s">
        <v>129</v>
      </c>
      <c r="BE808" s="216">
        <f>IF(N808="základní",J808,0)</f>
        <v>0</v>
      </c>
      <c r="BF808" s="216">
        <f>IF(N808="snížená",J808,0)</f>
        <v>0</v>
      </c>
      <c r="BG808" s="216">
        <f>IF(N808="zákl. přenesená",J808,0)</f>
        <v>0</v>
      </c>
      <c r="BH808" s="216">
        <f>IF(N808="sníž. přenesená",J808,0)</f>
        <v>0</v>
      </c>
      <c r="BI808" s="216">
        <f>IF(N808="nulová",J808,0)</f>
        <v>0</v>
      </c>
      <c r="BJ808" s="15" t="s">
        <v>78</v>
      </c>
      <c r="BK808" s="216">
        <f>ROUND(I808*H808,2)</f>
        <v>0</v>
      </c>
      <c r="BL808" s="15" t="s">
        <v>257</v>
      </c>
      <c r="BM808" s="15" t="s">
        <v>1042</v>
      </c>
    </row>
    <row r="809" s="1" customFormat="1">
      <c r="B809" s="36"/>
      <c r="C809" s="37"/>
      <c r="D809" s="217" t="s">
        <v>138</v>
      </c>
      <c r="E809" s="37"/>
      <c r="F809" s="218" t="s">
        <v>547</v>
      </c>
      <c r="G809" s="37"/>
      <c r="H809" s="37"/>
      <c r="I809" s="130"/>
      <c r="J809" s="37"/>
      <c r="K809" s="37"/>
      <c r="L809" s="41"/>
      <c r="M809" s="219"/>
      <c r="N809" s="77"/>
      <c r="O809" s="77"/>
      <c r="P809" s="77"/>
      <c r="Q809" s="77"/>
      <c r="R809" s="77"/>
      <c r="S809" s="77"/>
      <c r="T809" s="78"/>
      <c r="AT809" s="15" t="s">
        <v>138</v>
      </c>
      <c r="AU809" s="15" t="s">
        <v>80</v>
      </c>
    </row>
    <row r="810" s="11" customFormat="1">
      <c r="B810" s="220"/>
      <c r="C810" s="221"/>
      <c r="D810" s="217" t="s">
        <v>140</v>
      </c>
      <c r="E810" s="222" t="s">
        <v>1</v>
      </c>
      <c r="F810" s="223" t="s">
        <v>466</v>
      </c>
      <c r="G810" s="221"/>
      <c r="H810" s="222" t="s">
        <v>1</v>
      </c>
      <c r="I810" s="224"/>
      <c r="J810" s="221"/>
      <c r="K810" s="221"/>
      <c r="L810" s="225"/>
      <c r="M810" s="226"/>
      <c r="N810" s="227"/>
      <c r="O810" s="227"/>
      <c r="P810" s="227"/>
      <c r="Q810" s="227"/>
      <c r="R810" s="227"/>
      <c r="S810" s="227"/>
      <c r="T810" s="228"/>
      <c r="AT810" s="229" t="s">
        <v>140</v>
      </c>
      <c r="AU810" s="229" t="s">
        <v>80</v>
      </c>
      <c r="AV810" s="11" t="s">
        <v>78</v>
      </c>
      <c r="AW810" s="11" t="s">
        <v>33</v>
      </c>
      <c r="AX810" s="11" t="s">
        <v>72</v>
      </c>
      <c r="AY810" s="229" t="s">
        <v>129</v>
      </c>
    </row>
    <row r="811" s="12" customFormat="1">
      <c r="B811" s="230"/>
      <c r="C811" s="231"/>
      <c r="D811" s="217" t="s">
        <v>140</v>
      </c>
      <c r="E811" s="232" t="s">
        <v>1</v>
      </c>
      <c r="F811" s="233" t="s">
        <v>80</v>
      </c>
      <c r="G811" s="231"/>
      <c r="H811" s="234">
        <v>2</v>
      </c>
      <c r="I811" s="235"/>
      <c r="J811" s="231"/>
      <c r="K811" s="231"/>
      <c r="L811" s="236"/>
      <c r="M811" s="237"/>
      <c r="N811" s="238"/>
      <c r="O811" s="238"/>
      <c r="P811" s="238"/>
      <c r="Q811" s="238"/>
      <c r="R811" s="238"/>
      <c r="S811" s="238"/>
      <c r="T811" s="239"/>
      <c r="AT811" s="240" t="s">
        <v>140</v>
      </c>
      <c r="AU811" s="240" t="s">
        <v>80</v>
      </c>
      <c r="AV811" s="12" t="s">
        <v>80</v>
      </c>
      <c r="AW811" s="12" t="s">
        <v>33</v>
      </c>
      <c r="AX811" s="12" t="s">
        <v>78</v>
      </c>
      <c r="AY811" s="240" t="s">
        <v>129</v>
      </c>
    </row>
    <row r="812" s="1" customFormat="1" ht="16.5" customHeight="1">
      <c r="B812" s="36"/>
      <c r="C812" s="252" t="s">
        <v>1043</v>
      </c>
      <c r="D812" s="252" t="s">
        <v>362</v>
      </c>
      <c r="E812" s="253" t="s">
        <v>1044</v>
      </c>
      <c r="F812" s="254" t="s">
        <v>1045</v>
      </c>
      <c r="G812" s="255" t="s">
        <v>403</v>
      </c>
      <c r="H812" s="256">
        <v>2</v>
      </c>
      <c r="I812" s="257"/>
      <c r="J812" s="258">
        <f>ROUND(I812*H812,2)</f>
        <v>0</v>
      </c>
      <c r="K812" s="254" t="s">
        <v>1</v>
      </c>
      <c r="L812" s="259"/>
      <c r="M812" s="260" t="s">
        <v>1</v>
      </c>
      <c r="N812" s="261" t="s">
        <v>43</v>
      </c>
      <c r="O812" s="77"/>
      <c r="P812" s="214">
        <f>O812*H812</f>
        <v>0</v>
      </c>
      <c r="Q812" s="214">
        <v>0.021000000000000001</v>
      </c>
      <c r="R812" s="214">
        <f>Q812*H812</f>
        <v>0.042000000000000003</v>
      </c>
      <c r="S812" s="214">
        <v>0</v>
      </c>
      <c r="T812" s="215">
        <f>S812*H812</f>
        <v>0</v>
      </c>
      <c r="AR812" s="15" t="s">
        <v>191</v>
      </c>
      <c r="AT812" s="15" t="s">
        <v>362</v>
      </c>
      <c r="AU812" s="15" t="s">
        <v>80</v>
      </c>
      <c r="AY812" s="15" t="s">
        <v>129</v>
      </c>
      <c r="BE812" s="216">
        <f>IF(N812="základní",J812,0)</f>
        <v>0</v>
      </c>
      <c r="BF812" s="216">
        <f>IF(N812="snížená",J812,0)</f>
        <v>0</v>
      </c>
      <c r="BG812" s="216">
        <f>IF(N812="zákl. přenesená",J812,0)</f>
        <v>0</v>
      </c>
      <c r="BH812" s="216">
        <f>IF(N812="sníž. přenesená",J812,0)</f>
        <v>0</v>
      </c>
      <c r="BI812" s="216">
        <f>IF(N812="nulová",J812,0)</f>
        <v>0</v>
      </c>
      <c r="BJ812" s="15" t="s">
        <v>78</v>
      </c>
      <c r="BK812" s="216">
        <f>ROUND(I812*H812,2)</f>
        <v>0</v>
      </c>
      <c r="BL812" s="15" t="s">
        <v>136</v>
      </c>
      <c r="BM812" s="15" t="s">
        <v>1046</v>
      </c>
    </row>
    <row r="813" s="1" customFormat="1">
      <c r="B813" s="36"/>
      <c r="C813" s="37"/>
      <c r="D813" s="217" t="s">
        <v>138</v>
      </c>
      <c r="E813" s="37"/>
      <c r="F813" s="218" t="s">
        <v>1047</v>
      </c>
      <c r="G813" s="37"/>
      <c r="H813" s="37"/>
      <c r="I813" s="130"/>
      <c r="J813" s="37"/>
      <c r="K813" s="37"/>
      <c r="L813" s="41"/>
      <c r="M813" s="219"/>
      <c r="N813" s="77"/>
      <c r="O813" s="77"/>
      <c r="P813" s="77"/>
      <c r="Q813" s="77"/>
      <c r="R813" s="77"/>
      <c r="S813" s="77"/>
      <c r="T813" s="78"/>
      <c r="AT813" s="15" t="s">
        <v>138</v>
      </c>
      <c r="AU813" s="15" t="s">
        <v>80</v>
      </c>
    </row>
    <row r="814" s="1" customFormat="1" ht="16.5" customHeight="1">
      <c r="B814" s="36"/>
      <c r="C814" s="205" t="s">
        <v>1048</v>
      </c>
      <c r="D814" s="205" t="s">
        <v>131</v>
      </c>
      <c r="E814" s="206" t="s">
        <v>1049</v>
      </c>
      <c r="F814" s="207" t="s">
        <v>1050</v>
      </c>
      <c r="G814" s="208" t="s">
        <v>403</v>
      </c>
      <c r="H814" s="209">
        <v>1</v>
      </c>
      <c r="I814" s="210"/>
      <c r="J814" s="211">
        <f>ROUND(I814*H814,2)</f>
        <v>0</v>
      </c>
      <c r="K814" s="207" t="s">
        <v>135</v>
      </c>
      <c r="L814" s="41"/>
      <c r="M814" s="212" t="s">
        <v>1</v>
      </c>
      <c r="N814" s="213" t="s">
        <v>43</v>
      </c>
      <c r="O814" s="77"/>
      <c r="P814" s="214">
        <f>O814*H814</f>
        <v>0</v>
      </c>
      <c r="Q814" s="214">
        <v>0</v>
      </c>
      <c r="R814" s="214">
        <f>Q814*H814</f>
        <v>0</v>
      </c>
      <c r="S814" s="214">
        <v>0</v>
      </c>
      <c r="T814" s="215">
        <f>S814*H814</f>
        <v>0</v>
      </c>
      <c r="AR814" s="15" t="s">
        <v>257</v>
      </c>
      <c r="AT814" s="15" t="s">
        <v>131</v>
      </c>
      <c r="AU814" s="15" t="s">
        <v>80</v>
      </c>
      <c r="AY814" s="15" t="s">
        <v>129</v>
      </c>
      <c r="BE814" s="216">
        <f>IF(N814="základní",J814,0)</f>
        <v>0</v>
      </c>
      <c r="BF814" s="216">
        <f>IF(N814="snížená",J814,0)</f>
        <v>0</v>
      </c>
      <c r="BG814" s="216">
        <f>IF(N814="zákl. přenesená",J814,0)</f>
        <v>0</v>
      </c>
      <c r="BH814" s="216">
        <f>IF(N814="sníž. přenesená",J814,0)</f>
        <v>0</v>
      </c>
      <c r="BI814" s="216">
        <f>IF(N814="nulová",J814,0)</f>
        <v>0</v>
      </c>
      <c r="BJ814" s="15" t="s">
        <v>78</v>
      </c>
      <c r="BK814" s="216">
        <f>ROUND(I814*H814,2)</f>
        <v>0</v>
      </c>
      <c r="BL814" s="15" t="s">
        <v>257</v>
      </c>
      <c r="BM814" s="15" t="s">
        <v>1051</v>
      </c>
    </row>
    <row r="815" s="1" customFormat="1">
      <c r="B815" s="36"/>
      <c r="C815" s="37"/>
      <c r="D815" s="217" t="s">
        <v>138</v>
      </c>
      <c r="E815" s="37"/>
      <c r="F815" s="218" t="s">
        <v>900</v>
      </c>
      <c r="G815" s="37"/>
      <c r="H815" s="37"/>
      <c r="I815" s="130"/>
      <c r="J815" s="37"/>
      <c r="K815" s="37"/>
      <c r="L815" s="41"/>
      <c r="M815" s="219"/>
      <c r="N815" s="77"/>
      <c r="O815" s="77"/>
      <c r="P815" s="77"/>
      <c r="Q815" s="77"/>
      <c r="R815" s="77"/>
      <c r="S815" s="77"/>
      <c r="T815" s="78"/>
      <c r="AT815" s="15" t="s">
        <v>138</v>
      </c>
      <c r="AU815" s="15" t="s">
        <v>80</v>
      </c>
    </row>
    <row r="816" s="11" customFormat="1">
      <c r="B816" s="220"/>
      <c r="C816" s="221"/>
      <c r="D816" s="217" t="s">
        <v>140</v>
      </c>
      <c r="E816" s="222" t="s">
        <v>1</v>
      </c>
      <c r="F816" s="223" t="s">
        <v>1052</v>
      </c>
      <c r="G816" s="221"/>
      <c r="H816" s="222" t="s">
        <v>1</v>
      </c>
      <c r="I816" s="224"/>
      <c r="J816" s="221"/>
      <c r="K816" s="221"/>
      <c r="L816" s="225"/>
      <c r="M816" s="226"/>
      <c r="N816" s="227"/>
      <c r="O816" s="227"/>
      <c r="P816" s="227"/>
      <c r="Q816" s="227"/>
      <c r="R816" s="227"/>
      <c r="S816" s="227"/>
      <c r="T816" s="228"/>
      <c r="AT816" s="229" t="s">
        <v>140</v>
      </c>
      <c r="AU816" s="229" t="s">
        <v>80</v>
      </c>
      <c r="AV816" s="11" t="s">
        <v>78</v>
      </c>
      <c r="AW816" s="11" t="s">
        <v>33</v>
      </c>
      <c r="AX816" s="11" t="s">
        <v>72</v>
      </c>
      <c r="AY816" s="229" t="s">
        <v>129</v>
      </c>
    </row>
    <row r="817" s="12" customFormat="1">
      <c r="B817" s="230"/>
      <c r="C817" s="231"/>
      <c r="D817" s="217" t="s">
        <v>140</v>
      </c>
      <c r="E817" s="232" t="s">
        <v>1</v>
      </c>
      <c r="F817" s="233" t="s">
        <v>78</v>
      </c>
      <c r="G817" s="231"/>
      <c r="H817" s="234">
        <v>1</v>
      </c>
      <c r="I817" s="235"/>
      <c r="J817" s="231"/>
      <c r="K817" s="231"/>
      <c r="L817" s="236"/>
      <c r="M817" s="237"/>
      <c r="N817" s="238"/>
      <c r="O817" s="238"/>
      <c r="P817" s="238"/>
      <c r="Q817" s="238"/>
      <c r="R817" s="238"/>
      <c r="S817" s="238"/>
      <c r="T817" s="239"/>
      <c r="AT817" s="240" t="s">
        <v>140</v>
      </c>
      <c r="AU817" s="240" t="s">
        <v>80</v>
      </c>
      <c r="AV817" s="12" t="s">
        <v>80</v>
      </c>
      <c r="AW817" s="12" t="s">
        <v>33</v>
      </c>
      <c r="AX817" s="12" t="s">
        <v>78</v>
      </c>
      <c r="AY817" s="240" t="s">
        <v>129</v>
      </c>
    </row>
    <row r="818" s="1" customFormat="1" ht="16.5" customHeight="1">
      <c r="B818" s="36"/>
      <c r="C818" s="252" t="s">
        <v>1053</v>
      </c>
      <c r="D818" s="252" t="s">
        <v>362</v>
      </c>
      <c r="E818" s="253" t="s">
        <v>1054</v>
      </c>
      <c r="F818" s="254" t="s">
        <v>1055</v>
      </c>
      <c r="G818" s="255" t="s">
        <v>403</v>
      </c>
      <c r="H818" s="256">
        <v>2</v>
      </c>
      <c r="I818" s="257"/>
      <c r="J818" s="258">
        <f>ROUND(I818*H818,2)</f>
        <v>0</v>
      </c>
      <c r="K818" s="254" t="s">
        <v>1</v>
      </c>
      <c r="L818" s="259"/>
      <c r="M818" s="260" t="s">
        <v>1</v>
      </c>
      <c r="N818" s="261" t="s">
        <v>43</v>
      </c>
      <c r="O818" s="77"/>
      <c r="P818" s="214">
        <f>O818*H818</f>
        <v>0</v>
      </c>
      <c r="Q818" s="214">
        <v>0.021000000000000001</v>
      </c>
      <c r="R818" s="214">
        <f>Q818*H818</f>
        <v>0.042000000000000003</v>
      </c>
      <c r="S818" s="214">
        <v>0</v>
      </c>
      <c r="T818" s="215">
        <f>S818*H818</f>
        <v>0</v>
      </c>
      <c r="AR818" s="15" t="s">
        <v>191</v>
      </c>
      <c r="AT818" s="15" t="s">
        <v>362</v>
      </c>
      <c r="AU818" s="15" t="s">
        <v>80</v>
      </c>
      <c r="AY818" s="15" t="s">
        <v>129</v>
      </c>
      <c r="BE818" s="216">
        <f>IF(N818="základní",J818,0)</f>
        <v>0</v>
      </c>
      <c r="BF818" s="216">
        <f>IF(N818="snížená",J818,0)</f>
        <v>0</v>
      </c>
      <c r="BG818" s="216">
        <f>IF(N818="zákl. přenesená",J818,0)</f>
        <v>0</v>
      </c>
      <c r="BH818" s="216">
        <f>IF(N818="sníž. přenesená",J818,0)</f>
        <v>0</v>
      </c>
      <c r="BI818" s="216">
        <f>IF(N818="nulová",J818,0)</f>
        <v>0</v>
      </c>
      <c r="BJ818" s="15" t="s">
        <v>78</v>
      </c>
      <c r="BK818" s="216">
        <f>ROUND(I818*H818,2)</f>
        <v>0</v>
      </c>
      <c r="BL818" s="15" t="s">
        <v>136</v>
      </c>
      <c r="BM818" s="15" t="s">
        <v>1056</v>
      </c>
    </row>
    <row r="819" s="1" customFormat="1">
      <c r="B819" s="36"/>
      <c r="C819" s="37"/>
      <c r="D819" s="217" t="s">
        <v>138</v>
      </c>
      <c r="E819" s="37"/>
      <c r="F819" s="218" t="s">
        <v>1057</v>
      </c>
      <c r="G819" s="37"/>
      <c r="H819" s="37"/>
      <c r="I819" s="130"/>
      <c r="J819" s="37"/>
      <c r="K819" s="37"/>
      <c r="L819" s="41"/>
      <c r="M819" s="219"/>
      <c r="N819" s="77"/>
      <c r="O819" s="77"/>
      <c r="P819" s="77"/>
      <c r="Q819" s="77"/>
      <c r="R819" s="77"/>
      <c r="S819" s="77"/>
      <c r="T819" s="78"/>
      <c r="AT819" s="15" t="s">
        <v>138</v>
      </c>
      <c r="AU819" s="15" t="s">
        <v>80</v>
      </c>
    </row>
    <row r="820" s="1" customFormat="1" ht="16.5" customHeight="1">
      <c r="B820" s="36"/>
      <c r="C820" s="252" t="s">
        <v>1058</v>
      </c>
      <c r="D820" s="252" t="s">
        <v>362</v>
      </c>
      <c r="E820" s="253" t="s">
        <v>1059</v>
      </c>
      <c r="F820" s="254" t="s">
        <v>1060</v>
      </c>
      <c r="G820" s="255" t="s">
        <v>403</v>
      </c>
      <c r="H820" s="256">
        <v>14</v>
      </c>
      <c r="I820" s="257"/>
      <c r="J820" s="258">
        <f>ROUND(I820*H820,2)</f>
        <v>0</v>
      </c>
      <c r="K820" s="254" t="s">
        <v>1</v>
      </c>
      <c r="L820" s="259"/>
      <c r="M820" s="260" t="s">
        <v>1</v>
      </c>
      <c r="N820" s="261" t="s">
        <v>43</v>
      </c>
      <c r="O820" s="77"/>
      <c r="P820" s="214">
        <f>O820*H820</f>
        <v>0</v>
      </c>
      <c r="Q820" s="214">
        <v>0.00020000000000000001</v>
      </c>
      <c r="R820" s="214">
        <f>Q820*H820</f>
        <v>0.0028</v>
      </c>
      <c r="S820" s="214">
        <v>0</v>
      </c>
      <c r="T820" s="215">
        <f>S820*H820</f>
        <v>0</v>
      </c>
      <c r="AR820" s="15" t="s">
        <v>191</v>
      </c>
      <c r="AT820" s="15" t="s">
        <v>362</v>
      </c>
      <c r="AU820" s="15" t="s">
        <v>80</v>
      </c>
      <c r="AY820" s="15" t="s">
        <v>129</v>
      </c>
      <c r="BE820" s="216">
        <f>IF(N820="základní",J820,0)</f>
        <v>0</v>
      </c>
      <c r="BF820" s="216">
        <f>IF(N820="snížená",J820,0)</f>
        <v>0</v>
      </c>
      <c r="BG820" s="216">
        <f>IF(N820="zákl. přenesená",J820,0)</f>
        <v>0</v>
      </c>
      <c r="BH820" s="216">
        <f>IF(N820="sníž. přenesená",J820,0)</f>
        <v>0</v>
      </c>
      <c r="BI820" s="216">
        <f>IF(N820="nulová",J820,0)</f>
        <v>0</v>
      </c>
      <c r="BJ820" s="15" t="s">
        <v>78</v>
      </c>
      <c r="BK820" s="216">
        <f>ROUND(I820*H820,2)</f>
        <v>0</v>
      </c>
      <c r="BL820" s="15" t="s">
        <v>136</v>
      </c>
      <c r="BM820" s="15" t="s">
        <v>1061</v>
      </c>
    </row>
    <row r="821" s="1" customFormat="1">
      <c r="B821" s="36"/>
      <c r="C821" s="37"/>
      <c r="D821" s="217" t="s">
        <v>138</v>
      </c>
      <c r="E821" s="37"/>
      <c r="F821" s="218" t="s">
        <v>1057</v>
      </c>
      <c r="G821" s="37"/>
      <c r="H821" s="37"/>
      <c r="I821" s="130"/>
      <c r="J821" s="37"/>
      <c r="K821" s="37"/>
      <c r="L821" s="41"/>
      <c r="M821" s="219"/>
      <c r="N821" s="77"/>
      <c r="O821" s="77"/>
      <c r="P821" s="77"/>
      <c r="Q821" s="77"/>
      <c r="R821" s="77"/>
      <c r="S821" s="77"/>
      <c r="T821" s="78"/>
      <c r="AT821" s="15" t="s">
        <v>138</v>
      </c>
      <c r="AU821" s="15" t="s">
        <v>80</v>
      </c>
    </row>
    <row r="822" s="11" customFormat="1">
      <c r="B822" s="220"/>
      <c r="C822" s="221"/>
      <c r="D822" s="217" t="s">
        <v>140</v>
      </c>
      <c r="E822" s="222" t="s">
        <v>1</v>
      </c>
      <c r="F822" s="223" t="s">
        <v>1052</v>
      </c>
      <c r="G822" s="221"/>
      <c r="H822" s="222" t="s">
        <v>1</v>
      </c>
      <c r="I822" s="224"/>
      <c r="J822" s="221"/>
      <c r="K822" s="221"/>
      <c r="L822" s="225"/>
      <c r="M822" s="226"/>
      <c r="N822" s="227"/>
      <c r="O822" s="227"/>
      <c r="P822" s="227"/>
      <c r="Q822" s="227"/>
      <c r="R822" s="227"/>
      <c r="S822" s="227"/>
      <c r="T822" s="228"/>
      <c r="AT822" s="229" t="s">
        <v>140</v>
      </c>
      <c r="AU822" s="229" t="s">
        <v>80</v>
      </c>
      <c r="AV822" s="11" t="s">
        <v>78</v>
      </c>
      <c r="AW822" s="11" t="s">
        <v>33</v>
      </c>
      <c r="AX822" s="11" t="s">
        <v>72</v>
      </c>
      <c r="AY822" s="229" t="s">
        <v>129</v>
      </c>
    </row>
    <row r="823" s="12" customFormat="1">
      <c r="B823" s="230"/>
      <c r="C823" s="231"/>
      <c r="D823" s="217" t="s">
        <v>140</v>
      </c>
      <c r="E823" s="232" t="s">
        <v>1</v>
      </c>
      <c r="F823" s="233" t="s">
        <v>182</v>
      </c>
      <c r="G823" s="231"/>
      <c r="H823" s="234">
        <v>6</v>
      </c>
      <c r="I823" s="235"/>
      <c r="J823" s="231"/>
      <c r="K823" s="231"/>
      <c r="L823" s="236"/>
      <c r="M823" s="237"/>
      <c r="N823" s="238"/>
      <c r="O823" s="238"/>
      <c r="P823" s="238"/>
      <c r="Q823" s="238"/>
      <c r="R823" s="238"/>
      <c r="S823" s="238"/>
      <c r="T823" s="239"/>
      <c r="AT823" s="240" t="s">
        <v>140</v>
      </c>
      <c r="AU823" s="240" t="s">
        <v>80</v>
      </c>
      <c r="AV823" s="12" t="s">
        <v>80</v>
      </c>
      <c r="AW823" s="12" t="s">
        <v>33</v>
      </c>
      <c r="AX823" s="12" t="s">
        <v>72</v>
      </c>
      <c r="AY823" s="240" t="s">
        <v>129</v>
      </c>
    </row>
    <row r="824" s="11" customFormat="1">
      <c r="B824" s="220"/>
      <c r="C824" s="221"/>
      <c r="D824" s="217" t="s">
        <v>140</v>
      </c>
      <c r="E824" s="222" t="s">
        <v>1</v>
      </c>
      <c r="F824" s="223" t="s">
        <v>466</v>
      </c>
      <c r="G824" s="221"/>
      <c r="H824" s="222" t="s">
        <v>1</v>
      </c>
      <c r="I824" s="224"/>
      <c r="J824" s="221"/>
      <c r="K824" s="221"/>
      <c r="L824" s="225"/>
      <c r="M824" s="226"/>
      <c r="N824" s="227"/>
      <c r="O824" s="227"/>
      <c r="P824" s="227"/>
      <c r="Q824" s="227"/>
      <c r="R824" s="227"/>
      <c r="S824" s="227"/>
      <c r="T824" s="228"/>
      <c r="AT824" s="229" t="s">
        <v>140</v>
      </c>
      <c r="AU824" s="229" t="s">
        <v>80</v>
      </c>
      <c r="AV824" s="11" t="s">
        <v>78</v>
      </c>
      <c r="AW824" s="11" t="s">
        <v>33</v>
      </c>
      <c r="AX824" s="11" t="s">
        <v>72</v>
      </c>
      <c r="AY824" s="229" t="s">
        <v>129</v>
      </c>
    </row>
    <row r="825" s="12" customFormat="1">
      <c r="B825" s="230"/>
      <c r="C825" s="231"/>
      <c r="D825" s="217" t="s">
        <v>140</v>
      </c>
      <c r="E825" s="232" t="s">
        <v>1</v>
      </c>
      <c r="F825" s="233" t="s">
        <v>1062</v>
      </c>
      <c r="G825" s="231"/>
      <c r="H825" s="234">
        <v>8</v>
      </c>
      <c r="I825" s="235"/>
      <c r="J825" s="231"/>
      <c r="K825" s="231"/>
      <c r="L825" s="236"/>
      <c r="M825" s="237"/>
      <c r="N825" s="238"/>
      <c r="O825" s="238"/>
      <c r="P825" s="238"/>
      <c r="Q825" s="238"/>
      <c r="R825" s="238"/>
      <c r="S825" s="238"/>
      <c r="T825" s="239"/>
      <c r="AT825" s="240" t="s">
        <v>140</v>
      </c>
      <c r="AU825" s="240" t="s">
        <v>80</v>
      </c>
      <c r="AV825" s="12" t="s">
        <v>80</v>
      </c>
      <c r="AW825" s="12" t="s">
        <v>33</v>
      </c>
      <c r="AX825" s="12" t="s">
        <v>72</v>
      </c>
      <c r="AY825" s="240" t="s">
        <v>129</v>
      </c>
    </row>
    <row r="826" s="13" customFormat="1">
      <c r="B826" s="241"/>
      <c r="C826" s="242"/>
      <c r="D826" s="217" t="s">
        <v>140</v>
      </c>
      <c r="E826" s="243" t="s">
        <v>1</v>
      </c>
      <c r="F826" s="244" t="s">
        <v>156</v>
      </c>
      <c r="G826" s="242"/>
      <c r="H826" s="245">
        <v>14</v>
      </c>
      <c r="I826" s="246"/>
      <c r="J826" s="242"/>
      <c r="K826" s="242"/>
      <c r="L826" s="247"/>
      <c r="M826" s="248"/>
      <c r="N826" s="249"/>
      <c r="O826" s="249"/>
      <c r="P826" s="249"/>
      <c r="Q826" s="249"/>
      <c r="R826" s="249"/>
      <c r="S826" s="249"/>
      <c r="T826" s="250"/>
      <c r="AT826" s="251" t="s">
        <v>140</v>
      </c>
      <c r="AU826" s="251" t="s">
        <v>80</v>
      </c>
      <c r="AV826" s="13" t="s">
        <v>136</v>
      </c>
      <c r="AW826" s="13" t="s">
        <v>33</v>
      </c>
      <c r="AX826" s="13" t="s">
        <v>78</v>
      </c>
      <c r="AY826" s="251" t="s">
        <v>129</v>
      </c>
    </row>
    <row r="827" s="1" customFormat="1" ht="16.5" customHeight="1">
      <c r="B827" s="36"/>
      <c r="C827" s="205" t="s">
        <v>1063</v>
      </c>
      <c r="D827" s="205" t="s">
        <v>131</v>
      </c>
      <c r="E827" s="206" t="s">
        <v>1064</v>
      </c>
      <c r="F827" s="207" t="s">
        <v>1065</v>
      </c>
      <c r="G827" s="208" t="s">
        <v>403</v>
      </c>
      <c r="H827" s="209">
        <v>6</v>
      </c>
      <c r="I827" s="210"/>
      <c r="J827" s="211">
        <f>ROUND(I827*H827,2)</f>
        <v>0</v>
      </c>
      <c r="K827" s="207" t="s">
        <v>1</v>
      </c>
      <c r="L827" s="41"/>
      <c r="M827" s="212" t="s">
        <v>1</v>
      </c>
      <c r="N827" s="213" t="s">
        <v>43</v>
      </c>
      <c r="O827" s="77"/>
      <c r="P827" s="214">
        <f>O827*H827</f>
        <v>0</v>
      </c>
      <c r="Q827" s="214">
        <v>0</v>
      </c>
      <c r="R827" s="214">
        <f>Q827*H827</f>
        <v>0</v>
      </c>
      <c r="S827" s="214">
        <v>0</v>
      </c>
      <c r="T827" s="215">
        <f>S827*H827</f>
        <v>0</v>
      </c>
      <c r="AR827" s="15" t="s">
        <v>608</v>
      </c>
      <c r="AT827" s="15" t="s">
        <v>131</v>
      </c>
      <c r="AU827" s="15" t="s">
        <v>80</v>
      </c>
      <c r="AY827" s="15" t="s">
        <v>129</v>
      </c>
      <c r="BE827" s="216">
        <f>IF(N827="základní",J827,0)</f>
        <v>0</v>
      </c>
      <c r="BF827" s="216">
        <f>IF(N827="snížená",J827,0)</f>
        <v>0</v>
      </c>
      <c r="BG827" s="216">
        <f>IF(N827="zákl. přenesená",J827,0)</f>
        <v>0</v>
      </c>
      <c r="BH827" s="216">
        <f>IF(N827="sníž. přenesená",J827,0)</f>
        <v>0</v>
      </c>
      <c r="BI827" s="216">
        <f>IF(N827="nulová",J827,0)</f>
        <v>0</v>
      </c>
      <c r="BJ827" s="15" t="s">
        <v>78</v>
      </c>
      <c r="BK827" s="216">
        <f>ROUND(I827*H827,2)</f>
        <v>0</v>
      </c>
      <c r="BL827" s="15" t="s">
        <v>608</v>
      </c>
      <c r="BM827" s="15" t="s">
        <v>1066</v>
      </c>
    </row>
    <row r="828" s="1" customFormat="1">
      <c r="B828" s="36"/>
      <c r="C828" s="37"/>
      <c r="D828" s="217" t="s">
        <v>138</v>
      </c>
      <c r="E828" s="37"/>
      <c r="F828" s="218" t="s">
        <v>636</v>
      </c>
      <c r="G828" s="37"/>
      <c r="H828" s="37"/>
      <c r="I828" s="130"/>
      <c r="J828" s="37"/>
      <c r="K828" s="37"/>
      <c r="L828" s="41"/>
      <c r="M828" s="219"/>
      <c r="N828" s="77"/>
      <c r="O828" s="77"/>
      <c r="P828" s="77"/>
      <c r="Q828" s="77"/>
      <c r="R828" s="77"/>
      <c r="S828" s="77"/>
      <c r="T828" s="78"/>
      <c r="AT828" s="15" t="s">
        <v>138</v>
      </c>
      <c r="AU828" s="15" t="s">
        <v>80</v>
      </c>
    </row>
    <row r="829" s="11" customFormat="1">
      <c r="B829" s="220"/>
      <c r="C829" s="221"/>
      <c r="D829" s="217" t="s">
        <v>140</v>
      </c>
      <c r="E829" s="222" t="s">
        <v>1</v>
      </c>
      <c r="F829" s="223" t="s">
        <v>1067</v>
      </c>
      <c r="G829" s="221"/>
      <c r="H829" s="222" t="s">
        <v>1</v>
      </c>
      <c r="I829" s="224"/>
      <c r="J829" s="221"/>
      <c r="K829" s="221"/>
      <c r="L829" s="225"/>
      <c r="M829" s="226"/>
      <c r="N829" s="227"/>
      <c r="O829" s="227"/>
      <c r="P829" s="227"/>
      <c r="Q829" s="227"/>
      <c r="R829" s="227"/>
      <c r="S829" s="227"/>
      <c r="T829" s="228"/>
      <c r="AT829" s="229" t="s">
        <v>140</v>
      </c>
      <c r="AU829" s="229" t="s">
        <v>80</v>
      </c>
      <c r="AV829" s="11" t="s">
        <v>78</v>
      </c>
      <c r="AW829" s="11" t="s">
        <v>33</v>
      </c>
      <c r="AX829" s="11" t="s">
        <v>72</v>
      </c>
      <c r="AY829" s="229" t="s">
        <v>129</v>
      </c>
    </row>
    <row r="830" s="12" customFormat="1">
      <c r="B830" s="230"/>
      <c r="C830" s="231"/>
      <c r="D830" s="217" t="s">
        <v>140</v>
      </c>
      <c r="E830" s="232" t="s">
        <v>1</v>
      </c>
      <c r="F830" s="233" t="s">
        <v>182</v>
      </c>
      <c r="G830" s="231"/>
      <c r="H830" s="234">
        <v>6</v>
      </c>
      <c r="I830" s="235"/>
      <c r="J830" s="231"/>
      <c r="K830" s="231"/>
      <c r="L830" s="236"/>
      <c r="M830" s="237"/>
      <c r="N830" s="238"/>
      <c r="O830" s="238"/>
      <c r="P830" s="238"/>
      <c r="Q830" s="238"/>
      <c r="R830" s="238"/>
      <c r="S830" s="238"/>
      <c r="T830" s="239"/>
      <c r="AT830" s="240" t="s">
        <v>140</v>
      </c>
      <c r="AU830" s="240" t="s">
        <v>80</v>
      </c>
      <c r="AV830" s="12" t="s">
        <v>80</v>
      </c>
      <c r="AW830" s="12" t="s">
        <v>33</v>
      </c>
      <c r="AX830" s="12" t="s">
        <v>78</v>
      </c>
      <c r="AY830" s="240" t="s">
        <v>129</v>
      </c>
    </row>
    <row r="831" s="1" customFormat="1" ht="16.5" customHeight="1">
      <c r="B831" s="36"/>
      <c r="C831" s="252" t="s">
        <v>1068</v>
      </c>
      <c r="D831" s="252" t="s">
        <v>362</v>
      </c>
      <c r="E831" s="253" t="s">
        <v>1069</v>
      </c>
      <c r="F831" s="254" t="s">
        <v>1070</v>
      </c>
      <c r="G831" s="255" t="s">
        <v>403</v>
      </c>
      <c r="H831" s="256">
        <v>4.7999999999999998</v>
      </c>
      <c r="I831" s="257"/>
      <c r="J831" s="258">
        <f>ROUND(I831*H831,2)</f>
        <v>0</v>
      </c>
      <c r="K831" s="254" t="s">
        <v>1</v>
      </c>
      <c r="L831" s="259"/>
      <c r="M831" s="260" t="s">
        <v>1</v>
      </c>
      <c r="N831" s="261" t="s">
        <v>43</v>
      </c>
      <c r="O831" s="77"/>
      <c r="P831" s="214">
        <f>O831*H831</f>
        <v>0</v>
      </c>
      <c r="Q831" s="214">
        <v>0.0070000000000000001</v>
      </c>
      <c r="R831" s="214">
        <f>Q831*H831</f>
        <v>0.033599999999999998</v>
      </c>
      <c r="S831" s="214">
        <v>0</v>
      </c>
      <c r="T831" s="215">
        <f>S831*H831</f>
        <v>0</v>
      </c>
      <c r="AR831" s="15" t="s">
        <v>191</v>
      </c>
      <c r="AT831" s="15" t="s">
        <v>362</v>
      </c>
      <c r="AU831" s="15" t="s">
        <v>80</v>
      </c>
      <c r="AY831" s="15" t="s">
        <v>129</v>
      </c>
      <c r="BE831" s="216">
        <f>IF(N831="základní",J831,0)</f>
        <v>0</v>
      </c>
      <c r="BF831" s="216">
        <f>IF(N831="snížená",J831,0)</f>
        <v>0</v>
      </c>
      <c r="BG831" s="216">
        <f>IF(N831="zákl. přenesená",J831,0)</f>
        <v>0</v>
      </c>
      <c r="BH831" s="216">
        <f>IF(N831="sníž. přenesená",J831,0)</f>
        <v>0</v>
      </c>
      <c r="BI831" s="216">
        <f>IF(N831="nulová",J831,0)</f>
        <v>0</v>
      </c>
      <c r="BJ831" s="15" t="s">
        <v>78</v>
      </c>
      <c r="BK831" s="216">
        <f>ROUND(I831*H831,2)</f>
        <v>0</v>
      </c>
      <c r="BL831" s="15" t="s">
        <v>136</v>
      </c>
      <c r="BM831" s="15" t="s">
        <v>1071</v>
      </c>
    </row>
    <row r="832" s="1" customFormat="1">
      <c r="B832" s="36"/>
      <c r="C832" s="37"/>
      <c r="D832" s="217" t="s">
        <v>138</v>
      </c>
      <c r="E832" s="37"/>
      <c r="F832" s="218" t="s">
        <v>710</v>
      </c>
      <c r="G832" s="37"/>
      <c r="H832" s="37"/>
      <c r="I832" s="130"/>
      <c r="J832" s="37"/>
      <c r="K832" s="37"/>
      <c r="L832" s="41"/>
      <c r="M832" s="219"/>
      <c r="N832" s="77"/>
      <c r="O832" s="77"/>
      <c r="P832" s="77"/>
      <c r="Q832" s="77"/>
      <c r="R832" s="77"/>
      <c r="S832" s="77"/>
      <c r="T832" s="78"/>
      <c r="AT832" s="15" t="s">
        <v>138</v>
      </c>
      <c r="AU832" s="15" t="s">
        <v>80</v>
      </c>
    </row>
    <row r="833" s="11" customFormat="1">
      <c r="B833" s="220"/>
      <c r="C833" s="221"/>
      <c r="D833" s="217" t="s">
        <v>140</v>
      </c>
      <c r="E833" s="222" t="s">
        <v>1</v>
      </c>
      <c r="F833" s="223" t="s">
        <v>1052</v>
      </c>
      <c r="G833" s="221"/>
      <c r="H833" s="222" t="s">
        <v>1</v>
      </c>
      <c r="I833" s="224"/>
      <c r="J833" s="221"/>
      <c r="K833" s="221"/>
      <c r="L833" s="225"/>
      <c r="M833" s="226"/>
      <c r="N833" s="227"/>
      <c r="O833" s="227"/>
      <c r="P833" s="227"/>
      <c r="Q833" s="227"/>
      <c r="R833" s="227"/>
      <c r="S833" s="227"/>
      <c r="T833" s="228"/>
      <c r="AT833" s="229" t="s">
        <v>140</v>
      </c>
      <c r="AU833" s="229" t="s">
        <v>80</v>
      </c>
      <c r="AV833" s="11" t="s">
        <v>78</v>
      </c>
      <c r="AW833" s="11" t="s">
        <v>33</v>
      </c>
      <c r="AX833" s="11" t="s">
        <v>72</v>
      </c>
      <c r="AY833" s="229" t="s">
        <v>129</v>
      </c>
    </row>
    <row r="834" s="12" customFormat="1">
      <c r="B834" s="230"/>
      <c r="C834" s="231"/>
      <c r="D834" s="217" t="s">
        <v>140</v>
      </c>
      <c r="E834" s="232" t="s">
        <v>1</v>
      </c>
      <c r="F834" s="233" t="s">
        <v>1072</v>
      </c>
      <c r="G834" s="231"/>
      <c r="H834" s="234">
        <v>4.7999999999999998</v>
      </c>
      <c r="I834" s="235"/>
      <c r="J834" s="231"/>
      <c r="K834" s="231"/>
      <c r="L834" s="236"/>
      <c r="M834" s="237"/>
      <c r="N834" s="238"/>
      <c r="O834" s="238"/>
      <c r="P834" s="238"/>
      <c r="Q834" s="238"/>
      <c r="R834" s="238"/>
      <c r="S834" s="238"/>
      <c r="T834" s="239"/>
      <c r="AT834" s="240" t="s">
        <v>140</v>
      </c>
      <c r="AU834" s="240" t="s">
        <v>80</v>
      </c>
      <c r="AV834" s="12" t="s">
        <v>80</v>
      </c>
      <c r="AW834" s="12" t="s">
        <v>33</v>
      </c>
      <c r="AX834" s="12" t="s">
        <v>78</v>
      </c>
      <c r="AY834" s="240" t="s">
        <v>129</v>
      </c>
    </row>
    <row r="835" s="1" customFormat="1" ht="16.5" customHeight="1">
      <c r="B835" s="36"/>
      <c r="C835" s="205" t="s">
        <v>1073</v>
      </c>
      <c r="D835" s="205" t="s">
        <v>131</v>
      </c>
      <c r="E835" s="206" t="s">
        <v>1074</v>
      </c>
      <c r="F835" s="207" t="s">
        <v>1075</v>
      </c>
      <c r="G835" s="208" t="s">
        <v>403</v>
      </c>
      <c r="H835" s="209">
        <v>5</v>
      </c>
      <c r="I835" s="210"/>
      <c r="J835" s="211">
        <f>ROUND(I835*H835,2)</f>
        <v>0</v>
      </c>
      <c r="K835" s="207" t="s">
        <v>1</v>
      </c>
      <c r="L835" s="41"/>
      <c r="M835" s="212" t="s">
        <v>1</v>
      </c>
      <c r="N835" s="213" t="s">
        <v>43</v>
      </c>
      <c r="O835" s="77"/>
      <c r="P835" s="214">
        <f>O835*H835</f>
        <v>0</v>
      </c>
      <c r="Q835" s="214">
        <v>0</v>
      </c>
      <c r="R835" s="214">
        <f>Q835*H835</f>
        <v>0</v>
      </c>
      <c r="S835" s="214">
        <v>0</v>
      </c>
      <c r="T835" s="215">
        <f>S835*H835</f>
        <v>0</v>
      </c>
      <c r="AR835" s="15" t="s">
        <v>608</v>
      </c>
      <c r="AT835" s="15" t="s">
        <v>131</v>
      </c>
      <c r="AU835" s="15" t="s">
        <v>80</v>
      </c>
      <c r="AY835" s="15" t="s">
        <v>129</v>
      </c>
      <c r="BE835" s="216">
        <f>IF(N835="základní",J835,0)</f>
        <v>0</v>
      </c>
      <c r="BF835" s="216">
        <f>IF(N835="snížená",J835,0)</f>
        <v>0</v>
      </c>
      <c r="BG835" s="216">
        <f>IF(N835="zákl. přenesená",J835,0)</f>
        <v>0</v>
      </c>
      <c r="BH835" s="216">
        <f>IF(N835="sníž. přenesená",J835,0)</f>
        <v>0</v>
      </c>
      <c r="BI835" s="216">
        <f>IF(N835="nulová",J835,0)</f>
        <v>0</v>
      </c>
      <c r="BJ835" s="15" t="s">
        <v>78</v>
      </c>
      <c r="BK835" s="216">
        <f>ROUND(I835*H835,2)</f>
        <v>0</v>
      </c>
      <c r="BL835" s="15" t="s">
        <v>608</v>
      </c>
      <c r="BM835" s="15" t="s">
        <v>1076</v>
      </c>
    </row>
    <row r="836" s="1" customFormat="1">
      <c r="B836" s="36"/>
      <c r="C836" s="37"/>
      <c r="D836" s="217" t="s">
        <v>138</v>
      </c>
      <c r="E836" s="37"/>
      <c r="F836" s="218" t="s">
        <v>636</v>
      </c>
      <c r="G836" s="37"/>
      <c r="H836" s="37"/>
      <c r="I836" s="130"/>
      <c r="J836" s="37"/>
      <c r="K836" s="37"/>
      <c r="L836" s="41"/>
      <c r="M836" s="219"/>
      <c r="N836" s="77"/>
      <c r="O836" s="77"/>
      <c r="P836" s="77"/>
      <c r="Q836" s="77"/>
      <c r="R836" s="77"/>
      <c r="S836" s="77"/>
      <c r="T836" s="78"/>
      <c r="AT836" s="15" t="s">
        <v>138</v>
      </c>
      <c r="AU836" s="15" t="s">
        <v>80</v>
      </c>
    </row>
    <row r="837" s="11" customFormat="1">
      <c r="B837" s="220"/>
      <c r="C837" s="221"/>
      <c r="D837" s="217" t="s">
        <v>140</v>
      </c>
      <c r="E837" s="222" t="s">
        <v>1</v>
      </c>
      <c r="F837" s="223" t="s">
        <v>1077</v>
      </c>
      <c r="G837" s="221"/>
      <c r="H837" s="222" t="s">
        <v>1</v>
      </c>
      <c r="I837" s="224"/>
      <c r="J837" s="221"/>
      <c r="K837" s="221"/>
      <c r="L837" s="225"/>
      <c r="M837" s="226"/>
      <c r="N837" s="227"/>
      <c r="O837" s="227"/>
      <c r="P837" s="227"/>
      <c r="Q837" s="227"/>
      <c r="R837" s="227"/>
      <c r="S837" s="227"/>
      <c r="T837" s="228"/>
      <c r="AT837" s="229" t="s">
        <v>140</v>
      </c>
      <c r="AU837" s="229" t="s">
        <v>80</v>
      </c>
      <c r="AV837" s="11" t="s">
        <v>78</v>
      </c>
      <c r="AW837" s="11" t="s">
        <v>33</v>
      </c>
      <c r="AX837" s="11" t="s">
        <v>72</v>
      </c>
      <c r="AY837" s="229" t="s">
        <v>129</v>
      </c>
    </row>
    <row r="838" s="12" customFormat="1">
      <c r="B838" s="230"/>
      <c r="C838" s="231"/>
      <c r="D838" s="217" t="s">
        <v>140</v>
      </c>
      <c r="E838" s="232" t="s">
        <v>1</v>
      </c>
      <c r="F838" s="233" t="s">
        <v>178</v>
      </c>
      <c r="G838" s="231"/>
      <c r="H838" s="234">
        <v>5</v>
      </c>
      <c r="I838" s="235"/>
      <c r="J838" s="231"/>
      <c r="K838" s="231"/>
      <c r="L838" s="236"/>
      <c r="M838" s="237"/>
      <c r="N838" s="238"/>
      <c r="O838" s="238"/>
      <c r="P838" s="238"/>
      <c r="Q838" s="238"/>
      <c r="R838" s="238"/>
      <c r="S838" s="238"/>
      <c r="T838" s="239"/>
      <c r="AT838" s="240" t="s">
        <v>140</v>
      </c>
      <c r="AU838" s="240" t="s">
        <v>80</v>
      </c>
      <c r="AV838" s="12" t="s">
        <v>80</v>
      </c>
      <c r="AW838" s="12" t="s">
        <v>33</v>
      </c>
      <c r="AX838" s="12" t="s">
        <v>78</v>
      </c>
      <c r="AY838" s="240" t="s">
        <v>129</v>
      </c>
    </row>
    <row r="839" s="1" customFormat="1" ht="16.5" customHeight="1">
      <c r="B839" s="36"/>
      <c r="C839" s="252" t="s">
        <v>1078</v>
      </c>
      <c r="D839" s="252" t="s">
        <v>362</v>
      </c>
      <c r="E839" s="253" t="s">
        <v>1079</v>
      </c>
      <c r="F839" s="254" t="s">
        <v>1060</v>
      </c>
      <c r="G839" s="255" t="s">
        <v>403</v>
      </c>
      <c r="H839" s="256">
        <v>5</v>
      </c>
      <c r="I839" s="257"/>
      <c r="J839" s="258">
        <f>ROUND(I839*H839,2)</f>
        <v>0</v>
      </c>
      <c r="K839" s="254" t="s">
        <v>1</v>
      </c>
      <c r="L839" s="259"/>
      <c r="M839" s="260" t="s">
        <v>1</v>
      </c>
      <c r="N839" s="261" t="s">
        <v>43</v>
      </c>
      <c r="O839" s="77"/>
      <c r="P839" s="214">
        <f>O839*H839</f>
        <v>0</v>
      </c>
      <c r="Q839" s="214">
        <v>0.0070000000000000001</v>
      </c>
      <c r="R839" s="214">
        <f>Q839*H839</f>
        <v>0.035000000000000003</v>
      </c>
      <c r="S839" s="214">
        <v>0</v>
      </c>
      <c r="T839" s="215">
        <f>S839*H839</f>
        <v>0</v>
      </c>
      <c r="AR839" s="15" t="s">
        <v>191</v>
      </c>
      <c r="AT839" s="15" t="s">
        <v>362</v>
      </c>
      <c r="AU839" s="15" t="s">
        <v>80</v>
      </c>
      <c r="AY839" s="15" t="s">
        <v>129</v>
      </c>
      <c r="BE839" s="216">
        <f>IF(N839="základní",J839,0)</f>
        <v>0</v>
      </c>
      <c r="BF839" s="216">
        <f>IF(N839="snížená",J839,0)</f>
        <v>0</v>
      </c>
      <c r="BG839" s="216">
        <f>IF(N839="zákl. přenesená",J839,0)</f>
        <v>0</v>
      </c>
      <c r="BH839" s="216">
        <f>IF(N839="sníž. přenesená",J839,0)</f>
        <v>0</v>
      </c>
      <c r="BI839" s="216">
        <f>IF(N839="nulová",J839,0)</f>
        <v>0</v>
      </c>
      <c r="BJ839" s="15" t="s">
        <v>78</v>
      </c>
      <c r="BK839" s="216">
        <f>ROUND(I839*H839,2)</f>
        <v>0</v>
      </c>
      <c r="BL839" s="15" t="s">
        <v>136</v>
      </c>
      <c r="BM839" s="15" t="s">
        <v>1080</v>
      </c>
    </row>
    <row r="840" s="1" customFormat="1">
      <c r="B840" s="36"/>
      <c r="C840" s="37"/>
      <c r="D840" s="217" t="s">
        <v>138</v>
      </c>
      <c r="E840" s="37"/>
      <c r="F840" s="218" t="s">
        <v>636</v>
      </c>
      <c r="G840" s="37"/>
      <c r="H840" s="37"/>
      <c r="I840" s="130"/>
      <c r="J840" s="37"/>
      <c r="K840" s="37"/>
      <c r="L840" s="41"/>
      <c r="M840" s="219"/>
      <c r="N840" s="77"/>
      <c r="O840" s="77"/>
      <c r="P840" s="77"/>
      <c r="Q840" s="77"/>
      <c r="R840" s="77"/>
      <c r="S840" s="77"/>
      <c r="T840" s="78"/>
      <c r="AT840" s="15" t="s">
        <v>138</v>
      </c>
      <c r="AU840" s="15" t="s">
        <v>80</v>
      </c>
    </row>
    <row r="841" s="1" customFormat="1" ht="16.5" customHeight="1">
      <c r="B841" s="36"/>
      <c r="C841" s="205" t="s">
        <v>1081</v>
      </c>
      <c r="D841" s="205" t="s">
        <v>131</v>
      </c>
      <c r="E841" s="206" t="s">
        <v>1082</v>
      </c>
      <c r="F841" s="207" t="s">
        <v>1083</v>
      </c>
      <c r="G841" s="208" t="s">
        <v>300</v>
      </c>
      <c r="H841" s="209">
        <v>1</v>
      </c>
      <c r="I841" s="210"/>
      <c r="J841" s="211">
        <f>ROUND(I841*H841,2)</f>
        <v>0</v>
      </c>
      <c r="K841" s="207" t="s">
        <v>1</v>
      </c>
      <c r="L841" s="41"/>
      <c r="M841" s="212" t="s">
        <v>1</v>
      </c>
      <c r="N841" s="213" t="s">
        <v>43</v>
      </c>
      <c r="O841" s="77"/>
      <c r="P841" s="214">
        <f>O841*H841</f>
        <v>0</v>
      </c>
      <c r="Q841" s="214">
        <v>0</v>
      </c>
      <c r="R841" s="214">
        <f>Q841*H841</f>
        <v>0</v>
      </c>
      <c r="S841" s="214">
        <v>0</v>
      </c>
      <c r="T841" s="215">
        <f>S841*H841</f>
        <v>0</v>
      </c>
      <c r="AR841" s="15" t="s">
        <v>608</v>
      </c>
      <c r="AT841" s="15" t="s">
        <v>131</v>
      </c>
      <c r="AU841" s="15" t="s">
        <v>80</v>
      </c>
      <c r="AY841" s="15" t="s">
        <v>129</v>
      </c>
      <c r="BE841" s="216">
        <f>IF(N841="základní",J841,0)</f>
        <v>0</v>
      </c>
      <c r="BF841" s="216">
        <f>IF(N841="snížená",J841,0)</f>
        <v>0</v>
      </c>
      <c r="BG841" s="216">
        <f>IF(N841="zákl. přenesená",J841,0)</f>
        <v>0</v>
      </c>
      <c r="BH841" s="216">
        <f>IF(N841="sníž. přenesená",J841,0)</f>
        <v>0</v>
      </c>
      <c r="BI841" s="216">
        <f>IF(N841="nulová",J841,0)</f>
        <v>0</v>
      </c>
      <c r="BJ841" s="15" t="s">
        <v>78</v>
      </c>
      <c r="BK841" s="216">
        <f>ROUND(I841*H841,2)</f>
        <v>0</v>
      </c>
      <c r="BL841" s="15" t="s">
        <v>608</v>
      </c>
      <c r="BM841" s="15" t="s">
        <v>1084</v>
      </c>
    </row>
    <row r="842" s="1" customFormat="1">
      <c r="B842" s="36"/>
      <c r="C842" s="37"/>
      <c r="D842" s="217" t="s">
        <v>138</v>
      </c>
      <c r="E842" s="37"/>
      <c r="F842" s="218" t="s">
        <v>636</v>
      </c>
      <c r="G842" s="37"/>
      <c r="H842" s="37"/>
      <c r="I842" s="130"/>
      <c r="J842" s="37"/>
      <c r="K842" s="37"/>
      <c r="L842" s="41"/>
      <c r="M842" s="219"/>
      <c r="N842" s="77"/>
      <c r="O842" s="77"/>
      <c r="P842" s="77"/>
      <c r="Q842" s="77"/>
      <c r="R842" s="77"/>
      <c r="S842" s="77"/>
      <c r="T842" s="78"/>
      <c r="AT842" s="15" t="s">
        <v>138</v>
      </c>
      <c r="AU842" s="15" t="s">
        <v>80</v>
      </c>
    </row>
    <row r="843" s="1" customFormat="1" ht="16.5" customHeight="1">
      <c r="B843" s="36"/>
      <c r="C843" s="252" t="s">
        <v>1085</v>
      </c>
      <c r="D843" s="252" t="s">
        <v>362</v>
      </c>
      <c r="E843" s="253" t="s">
        <v>1086</v>
      </c>
      <c r="F843" s="254" t="s">
        <v>1087</v>
      </c>
      <c r="G843" s="255" t="s">
        <v>134</v>
      </c>
      <c r="H843" s="256">
        <v>1.3</v>
      </c>
      <c r="I843" s="257"/>
      <c r="J843" s="258">
        <f>ROUND(I843*H843,2)</f>
        <v>0</v>
      </c>
      <c r="K843" s="254" t="s">
        <v>1</v>
      </c>
      <c r="L843" s="259"/>
      <c r="M843" s="260" t="s">
        <v>1</v>
      </c>
      <c r="N843" s="261" t="s">
        <v>43</v>
      </c>
      <c r="O843" s="77"/>
      <c r="P843" s="214">
        <f>O843*H843</f>
        <v>0</v>
      </c>
      <c r="Q843" s="214">
        <v>0.0070000000000000001</v>
      </c>
      <c r="R843" s="214">
        <f>Q843*H843</f>
        <v>0.0091000000000000004</v>
      </c>
      <c r="S843" s="214">
        <v>0</v>
      </c>
      <c r="T843" s="215">
        <f>S843*H843</f>
        <v>0</v>
      </c>
      <c r="AR843" s="15" t="s">
        <v>191</v>
      </c>
      <c r="AT843" s="15" t="s">
        <v>362</v>
      </c>
      <c r="AU843" s="15" t="s">
        <v>80</v>
      </c>
      <c r="AY843" s="15" t="s">
        <v>129</v>
      </c>
      <c r="BE843" s="216">
        <f>IF(N843="základní",J843,0)</f>
        <v>0</v>
      </c>
      <c r="BF843" s="216">
        <f>IF(N843="snížená",J843,0)</f>
        <v>0</v>
      </c>
      <c r="BG843" s="216">
        <f>IF(N843="zákl. přenesená",J843,0)</f>
        <v>0</v>
      </c>
      <c r="BH843" s="216">
        <f>IF(N843="sníž. přenesená",J843,0)</f>
        <v>0</v>
      </c>
      <c r="BI843" s="216">
        <f>IF(N843="nulová",J843,0)</f>
        <v>0</v>
      </c>
      <c r="BJ843" s="15" t="s">
        <v>78</v>
      </c>
      <c r="BK843" s="216">
        <f>ROUND(I843*H843,2)</f>
        <v>0</v>
      </c>
      <c r="BL843" s="15" t="s">
        <v>136</v>
      </c>
      <c r="BM843" s="15" t="s">
        <v>1088</v>
      </c>
    </row>
    <row r="844" s="1" customFormat="1">
      <c r="B844" s="36"/>
      <c r="C844" s="37"/>
      <c r="D844" s="217" t="s">
        <v>138</v>
      </c>
      <c r="E844" s="37"/>
      <c r="F844" s="218" t="s">
        <v>636</v>
      </c>
      <c r="G844" s="37"/>
      <c r="H844" s="37"/>
      <c r="I844" s="130"/>
      <c r="J844" s="37"/>
      <c r="K844" s="37"/>
      <c r="L844" s="41"/>
      <c r="M844" s="219"/>
      <c r="N844" s="77"/>
      <c r="O844" s="77"/>
      <c r="P844" s="77"/>
      <c r="Q844" s="77"/>
      <c r="R844" s="77"/>
      <c r="S844" s="77"/>
      <c r="T844" s="78"/>
      <c r="AT844" s="15" t="s">
        <v>138</v>
      </c>
      <c r="AU844" s="15" t="s">
        <v>80</v>
      </c>
    </row>
    <row r="845" s="12" customFormat="1">
      <c r="B845" s="230"/>
      <c r="C845" s="231"/>
      <c r="D845" s="217" t="s">
        <v>140</v>
      </c>
      <c r="E845" s="232" t="s">
        <v>1</v>
      </c>
      <c r="F845" s="233" t="s">
        <v>1089</v>
      </c>
      <c r="G845" s="231"/>
      <c r="H845" s="234">
        <v>1.3</v>
      </c>
      <c r="I845" s="235"/>
      <c r="J845" s="231"/>
      <c r="K845" s="231"/>
      <c r="L845" s="236"/>
      <c r="M845" s="262"/>
      <c r="N845" s="263"/>
      <c r="O845" s="263"/>
      <c r="P845" s="263"/>
      <c r="Q845" s="263"/>
      <c r="R845" s="263"/>
      <c r="S845" s="263"/>
      <c r="T845" s="264"/>
      <c r="AT845" s="240" t="s">
        <v>140</v>
      </c>
      <c r="AU845" s="240" t="s">
        <v>80</v>
      </c>
      <c r="AV845" s="12" t="s">
        <v>80</v>
      </c>
      <c r="AW845" s="12" t="s">
        <v>33</v>
      </c>
      <c r="AX845" s="12" t="s">
        <v>78</v>
      </c>
      <c r="AY845" s="240" t="s">
        <v>129</v>
      </c>
    </row>
    <row r="846" s="1" customFormat="1" ht="6.96" customHeight="1">
      <c r="B846" s="55"/>
      <c r="C846" s="56"/>
      <c r="D846" s="56"/>
      <c r="E846" s="56"/>
      <c r="F846" s="56"/>
      <c r="G846" s="56"/>
      <c r="H846" s="56"/>
      <c r="I846" s="154"/>
      <c r="J846" s="56"/>
      <c r="K846" s="56"/>
      <c r="L846" s="41"/>
    </row>
  </sheetData>
  <sheetProtection sheet="1" autoFilter="0" formatColumns="0" formatRows="0" objects="1" scenarios="1" spinCount="100000" saltValue="8AIgCGrEirgQoym+z5xfSbyZVfgDglU46+1OJz2bEHU+0UKX4nrbCRZGuCvVMIqz6MQXYGrHxBeLxaZSIr+tew==" hashValue="47oyHqMBsztokHJS50XKw1j42yitjAujgnFIOdzYoXVTrgAiXlXrGX8RPekM8DhFFFClPvWqqL3JHr9OSDOp7g==" algorithmName="SHA-512" password="CC35"/>
  <autoFilter ref="C94:K845"/>
  <mergeCells count="9">
    <mergeCell ref="E7:H7"/>
    <mergeCell ref="E9:H9"/>
    <mergeCell ref="E18:H18"/>
    <mergeCell ref="E27:H27"/>
    <mergeCell ref="E48:H48"/>
    <mergeCell ref="E50:H50"/>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83</v>
      </c>
    </row>
    <row r="3" ht="6.96" customHeight="1">
      <c r="B3" s="124"/>
      <c r="C3" s="125"/>
      <c r="D3" s="125"/>
      <c r="E3" s="125"/>
      <c r="F3" s="125"/>
      <c r="G3" s="125"/>
      <c r="H3" s="125"/>
      <c r="I3" s="126"/>
      <c r="J3" s="125"/>
      <c r="K3" s="125"/>
      <c r="L3" s="18"/>
      <c r="AT3" s="15" t="s">
        <v>80</v>
      </c>
    </row>
    <row r="4" ht="24.96" customHeight="1">
      <c r="B4" s="18"/>
      <c r="D4" s="127" t="s">
        <v>90</v>
      </c>
      <c r="L4" s="18"/>
      <c r="M4" s="22" t="s">
        <v>10</v>
      </c>
      <c r="AT4" s="15" t="s">
        <v>4</v>
      </c>
    </row>
    <row r="5" ht="6.96" customHeight="1">
      <c r="B5" s="18"/>
      <c r="L5" s="18"/>
    </row>
    <row r="6" ht="12" customHeight="1">
      <c r="B6" s="18"/>
      <c r="D6" s="128" t="s">
        <v>16</v>
      </c>
      <c r="L6" s="18"/>
    </row>
    <row r="7" ht="16.5" customHeight="1">
      <c r="B7" s="18"/>
      <c r="E7" s="129" t="str">
        <f>'Rekapitulace stavby'!K6</f>
        <v>Rekonstrukce čerpací stanice u Rybníka, Kolín - Štítary</v>
      </c>
      <c r="F7" s="128"/>
      <c r="G7" s="128"/>
      <c r="H7" s="128"/>
      <c r="L7" s="18"/>
    </row>
    <row r="8" s="1" customFormat="1" ht="12" customHeight="1">
      <c r="B8" s="41"/>
      <c r="D8" s="128" t="s">
        <v>91</v>
      </c>
      <c r="I8" s="130"/>
      <c r="L8" s="41"/>
    </row>
    <row r="9" s="1" customFormat="1" ht="36.96" customHeight="1">
      <c r="B9" s="41"/>
      <c r="E9" s="131" t="s">
        <v>1090</v>
      </c>
      <c r="F9" s="1"/>
      <c r="G9" s="1"/>
      <c r="H9" s="1"/>
      <c r="I9" s="130"/>
      <c r="L9" s="41"/>
    </row>
    <row r="10" s="1" customFormat="1">
      <c r="B10" s="41"/>
      <c r="I10" s="130"/>
      <c r="L10" s="41"/>
    </row>
    <row r="11" s="1" customFormat="1" ht="12" customHeight="1">
      <c r="B11" s="41"/>
      <c r="D11" s="128" t="s">
        <v>18</v>
      </c>
      <c r="F11" s="15" t="s">
        <v>19</v>
      </c>
      <c r="I11" s="132" t="s">
        <v>20</v>
      </c>
      <c r="J11" s="15" t="s">
        <v>1</v>
      </c>
      <c r="L11" s="41"/>
    </row>
    <row r="12" s="1" customFormat="1" ht="12" customHeight="1">
      <c r="B12" s="41"/>
      <c r="D12" s="128" t="s">
        <v>21</v>
      </c>
      <c r="F12" s="15" t="s">
        <v>22</v>
      </c>
      <c r="I12" s="132" t="s">
        <v>23</v>
      </c>
      <c r="J12" s="133" t="str">
        <f>'Rekapitulace stavby'!AN8</f>
        <v>15. 6. 2019</v>
      </c>
      <c r="L12" s="41"/>
    </row>
    <row r="13" s="1" customFormat="1" ht="10.8" customHeight="1">
      <c r="B13" s="41"/>
      <c r="I13" s="130"/>
      <c r="L13" s="41"/>
    </row>
    <row r="14" s="1" customFormat="1" ht="12" customHeight="1">
      <c r="B14" s="41"/>
      <c r="D14" s="128" t="s">
        <v>25</v>
      </c>
      <c r="I14" s="132" t="s">
        <v>26</v>
      </c>
      <c r="J14" s="15" t="s">
        <v>1</v>
      </c>
      <c r="L14" s="41"/>
    </row>
    <row r="15" s="1" customFormat="1" ht="18" customHeight="1">
      <c r="B15" s="41"/>
      <c r="E15" s="15" t="s">
        <v>27</v>
      </c>
      <c r="I15" s="132" t="s">
        <v>28</v>
      </c>
      <c r="J15" s="15" t="s">
        <v>1</v>
      </c>
      <c r="L15" s="41"/>
    </row>
    <row r="16" s="1" customFormat="1" ht="6.96" customHeight="1">
      <c r="B16" s="41"/>
      <c r="I16" s="130"/>
      <c r="L16" s="41"/>
    </row>
    <row r="17" s="1" customFormat="1" ht="12" customHeight="1">
      <c r="B17" s="41"/>
      <c r="D17" s="128" t="s">
        <v>29</v>
      </c>
      <c r="I17" s="132" t="s">
        <v>26</v>
      </c>
      <c r="J17" s="31" t="str">
        <f>'Rekapitulace stavby'!AN13</f>
        <v>Vyplň údaj</v>
      </c>
      <c r="L17" s="41"/>
    </row>
    <row r="18" s="1" customFormat="1" ht="18" customHeight="1">
      <c r="B18" s="41"/>
      <c r="E18" s="31" t="str">
        <f>'Rekapitulace stavby'!E14</f>
        <v>Vyplň údaj</v>
      </c>
      <c r="F18" s="15"/>
      <c r="G18" s="15"/>
      <c r="H18" s="15"/>
      <c r="I18" s="132" t="s">
        <v>28</v>
      </c>
      <c r="J18" s="31" t="str">
        <f>'Rekapitulace stavby'!AN14</f>
        <v>Vyplň údaj</v>
      </c>
      <c r="L18" s="41"/>
    </row>
    <row r="19" s="1" customFormat="1" ht="6.96" customHeight="1">
      <c r="B19" s="41"/>
      <c r="I19" s="130"/>
      <c r="L19" s="41"/>
    </row>
    <row r="20" s="1" customFormat="1" ht="12" customHeight="1">
      <c r="B20" s="41"/>
      <c r="D20" s="128" t="s">
        <v>31</v>
      </c>
      <c r="I20" s="132" t="s">
        <v>26</v>
      </c>
      <c r="J20" s="15" t="s">
        <v>1</v>
      </c>
      <c r="L20" s="41"/>
    </row>
    <row r="21" s="1" customFormat="1" ht="18" customHeight="1">
      <c r="B21" s="41"/>
      <c r="E21" s="15" t="s">
        <v>32</v>
      </c>
      <c r="I21" s="132" t="s">
        <v>28</v>
      </c>
      <c r="J21" s="15" t="s">
        <v>1</v>
      </c>
      <c r="L21" s="41"/>
    </row>
    <row r="22" s="1" customFormat="1" ht="6.96" customHeight="1">
      <c r="B22" s="41"/>
      <c r="I22" s="130"/>
      <c r="L22" s="41"/>
    </row>
    <row r="23" s="1" customFormat="1" ht="12" customHeight="1">
      <c r="B23" s="41"/>
      <c r="D23" s="128" t="s">
        <v>34</v>
      </c>
      <c r="I23" s="132" t="s">
        <v>26</v>
      </c>
      <c r="J23" s="15" t="s">
        <v>1</v>
      </c>
      <c r="L23" s="41"/>
    </row>
    <row r="24" s="1" customFormat="1" ht="18" customHeight="1">
      <c r="B24" s="41"/>
      <c r="E24" s="15" t="s">
        <v>35</v>
      </c>
      <c r="I24" s="132" t="s">
        <v>28</v>
      </c>
      <c r="J24" s="15" t="s">
        <v>1</v>
      </c>
      <c r="L24" s="41"/>
    </row>
    <row r="25" s="1" customFormat="1" ht="6.96" customHeight="1">
      <c r="B25" s="41"/>
      <c r="I25" s="130"/>
      <c r="L25" s="41"/>
    </row>
    <row r="26" s="1" customFormat="1" ht="12" customHeight="1">
      <c r="B26" s="41"/>
      <c r="D26" s="128" t="s">
        <v>36</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38</v>
      </c>
      <c r="I30" s="130"/>
      <c r="J30" s="139">
        <f>ROUND(J83, 2)</f>
        <v>0</v>
      </c>
      <c r="L30" s="41"/>
    </row>
    <row r="31" s="1" customFormat="1" ht="6.96" customHeight="1">
      <c r="B31" s="41"/>
      <c r="D31" s="69"/>
      <c r="E31" s="69"/>
      <c r="F31" s="69"/>
      <c r="G31" s="69"/>
      <c r="H31" s="69"/>
      <c r="I31" s="137"/>
      <c r="J31" s="69"/>
      <c r="K31" s="69"/>
      <c r="L31" s="41"/>
    </row>
    <row r="32" s="1" customFormat="1" ht="14.4" customHeight="1">
      <c r="B32" s="41"/>
      <c r="F32" s="140" t="s">
        <v>40</v>
      </c>
      <c r="I32" s="141" t="s">
        <v>39</v>
      </c>
      <c r="J32" s="140" t="s">
        <v>41</v>
      </c>
      <c r="L32" s="41"/>
    </row>
    <row r="33" s="1" customFormat="1" ht="14.4" customHeight="1">
      <c r="B33" s="41"/>
      <c r="D33" s="128" t="s">
        <v>42</v>
      </c>
      <c r="E33" s="128" t="s">
        <v>43</v>
      </c>
      <c r="F33" s="142">
        <f>ROUND((SUM(BE83:BE99)),  2)</f>
        <v>0</v>
      </c>
      <c r="I33" s="143">
        <v>0.20999999999999999</v>
      </c>
      <c r="J33" s="142">
        <f>ROUND(((SUM(BE83:BE99))*I33),  2)</f>
        <v>0</v>
      </c>
      <c r="L33" s="41"/>
    </row>
    <row r="34" s="1" customFormat="1" ht="14.4" customHeight="1">
      <c r="B34" s="41"/>
      <c r="E34" s="128" t="s">
        <v>44</v>
      </c>
      <c r="F34" s="142">
        <f>ROUND((SUM(BF83:BF99)),  2)</f>
        <v>0</v>
      </c>
      <c r="I34" s="143">
        <v>0.14999999999999999</v>
      </c>
      <c r="J34" s="142">
        <f>ROUND(((SUM(BF83:BF99))*I34),  2)</f>
        <v>0</v>
      </c>
      <c r="L34" s="41"/>
    </row>
    <row r="35" hidden="1" s="1" customFormat="1" ht="14.4" customHeight="1">
      <c r="B35" s="41"/>
      <c r="E35" s="128" t="s">
        <v>45</v>
      </c>
      <c r="F35" s="142">
        <f>ROUND((SUM(BG83:BG99)),  2)</f>
        <v>0</v>
      </c>
      <c r="I35" s="143">
        <v>0.20999999999999999</v>
      </c>
      <c r="J35" s="142">
        <f>0</f>
        <v>0</v>
      </c>
      <c r="L35" s="41"/>
    </row>
    <row r="36" hidden="1" s="1" customFormat="1" ht="14.4" customHeight="1">
      <c r="B36" s="41"/>
      <c r="E36" s="128" t="s">
        <v>46</v>
      </c>
      <c r="F36" s="142">
        <f>ROUND((SUM(BH83:BH99)),  2)</f>
        <v>0</v>
      </c>
      <c r="I36" s="143">
        <v>0.14999999999999999</v>
      </c>
      <c r="J36" s="142">
        <f>0</f>
        <v>0</v>
      </c>
      <c r="L36" s="41"/>
    </row>
    <row r="37" hidden="1" s="1" customFormat="1" ht="14.4" customHeight="1">
      <c r="B37" s="41"/>
      <c r="E37" s="128" t="s">
        <v>47</v>
      </c>
      <c r="F37" s="142">
        <f>ROUND((SUM(BI83:BI99)),  2)</f>
        <v>0</v>
      </c>
      <c r="I37" s="143">
        <v>0</v>
      </c>
      <c r="J37" s="142">
        <f>0</f>
        <v>0</v>
      </c>
      <c r="L37" s="41"/>
    </row>
    <row r="38" s="1" customFormat="1" ht="6.96" customHeight="1">
      <c r="B38" s="41"/>
      <c r="I38" s="130"/>
      <c r="L38" s="41"/>
    </row>
    <row r="39" s="1" customFormat="1" ht="25.44" customHeight="1">
      <c r="B39" s="41"/>
      <c r="C39" s="144"/>
      <c r="D39" s="145" t="s">
        <v>48</v>
      </c>
      <c r="E39" s="146"/>
      <c r="F39" s="146"/>
      <c r="G39" s="147" t="s">
        <v>49</v>
      </c>
      <c r="H39" s="148" t="s">
        <v>50</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93</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Rekonstrukce čerpací stanice u Rybníka, Kolín - Štítary</v>
      </c>
      <c r="F48" s="30"/>
      <c r="G48" s="30"/>
      <c r="H48" s="30"/>
      <c r="I48" s="130"/>
      <c r="J48" s="37"/>
      <c r="K48" s="37"/>
      <c r="L48" s="41"/>
    </row>
    <row r="49" s="1" customFormat="1" ht="12" customHeight="1">
      <c r="B49" s="36"/>
      <c r="C49" s="30" t="s">
        <v>91</v>
      </c>
      <c r="D49" s="37"/>
      <c r="E49" s="37"/>
      <c r="F49" s="37"/>
      <c r="G49" s="37"/>
      <c r="H49" s="37"/>
      <c r="I49" s="130"/>
      <c r="J49" s="37"/>
      <c r="K49" s="37"/>
      <c r="L49" s="41"/>
    </row>
    <row r="50" s="1" customFormat="1" ht="16.5" customHeight="1">
      <c r="B50" s="36"/>
      <c r="C50" s="37"/>
      <c r="D50" s="37"/>
      <c r="E50" s="62" t="str">
        <f>E9</f>
        <v>VONCSURybnika - Rekonstrukce čerpací stanice u Rybníka, Kolín - Štítary</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21</v>
      </c>
      <c r="D52" s="37"/>
      <c r="E52" s="37"/>
      <c r="F52" s="25" t="str">
        <f>F12</f>
        <v>Kolín</v>
      </c>
      <c r="G52" s="37"/>
      <c r="H52" s="37"/>
      <c r="I52" s="132" t="s">
        <v>23</v>
      </c>
      <c r="J52" s="65" t="str">
        <f>IF(J12="","",J12)</f>
        <v>15. 6. 2019</v>
      </c>
      <c r="K52" s="37"/>
      <c r="L52" s="41"/>
    </row>
    <row r="53" s="1" customFormat="1" ht="6.96" customHeight="1">
      <c r="B53" s="36"/>
      <c r="C53" s="37"/>
      <c r="D53" s="37"/>
      <c r="E53" s="37"/>
      <c r="F53" s="37"/>
      <c r="G53" s="37"/>
      <c r="H53" s="37"/>
      <c r="I53" s="130"/>
      <c r="J53" s="37"/>
      <c r="K53" s="37"/>
      <c r="L53" s="41"/>
    </row>
    <row r="54" s="1" customFormat="1" ht="13.65" customHeight="1">
      <c r="B54" s="36"/>
      <c r="C54" s="30" t="s">
        <v>25</v>
      </c>
      <c r="D54" s="37"/>
      <c r="E54" s="37"/>
      <c r="F54" s="25" t="str">
        <f>E15</f>
        <v>Město Kolín</v>
      </c>
      <c r="G54" s="37"/>
      <c r="H54" s="37"/>
      <c r="I54" s="132" t="s">
        <v>31</v>
      </c>
      <c r="J54" s="34" t="str">
        <f>E21</f>
        <v>Vodos s.r.o.</v>
      </c>
      <c r="K54" s="37"/>
      <c r="L54" s="41"/>
    </row>
    <row r="55" s="1" customFormat="1" ht="13.65" customHeight="1">
      <c r="B55" s="36"/>
      <c r="C55" s="30" t="s">
        <v>29</v>
      </c>
      <c r="D55" s="37"/>
      <c r="E55" s="37"/>
      <c r="F55" s="25" t="str">
        <f>IF(E18="","",E18)</f>
        <v>Vyplň údaj</v>
      </c>
      <c r="G55" s="37"/>
      <c r="H55" s="37"/>
      <c r="I55" s="132" t="s">
        <v>34</v>
      </c>
      <c r="J55" s="34" t="str">
        <f>E24</f>
        <v>Roman Pešek, DiS.</v>
      </c>
      <c r="K55" s="37"/>
      <c r="L55" s="41"/>
    </row>
    <row r="56" s="1" customFormat="1" ht="10.32" customHeight="1">
      <c r="B56" s="36"/>
      <c r="C56" s="37"/>
      <c r="D56" s="37"/>
      <c r="E56" s="37"/>
      <c r="F56" s="37"/>
      <c r="G56" s="37"/>
      <c r="H56" s="37"/>
      <c r="I56" s="130"/>
      <c r="J56" s="37"/>
      <c r="K56" s="37"/>
      <c r="L56" s="41"/>
    </row>
    <row r="57" s="1" customFormat="1" ht="29.28" customHeight="1">
      <c r="B57" s="36"/>
      <c r="C57" s="159" t="s">
        <v>94</v>
      </c>
      <c r="D57" s="160"/>
      <c r="E57" s="160"/>
      <c r="F57" s="160"/>
      <c r="G57" s="160"/>
      <c r="H57" s="160"/>
      <c r="I57" s="161"/>
      <c r="J57" s="162" t="s">
        <v>95</v>
      </c>
      <c r="K57" s="160"/>
      <c r="L57" s="41"/>
    </row>
    <row r="58" s="1" customFormat="1" ht="10.32" customHeight="1">
      <c r="B58" s="36"/>
      <c r="C58" s="37"/>
      <c r="D58" s="37"/>
      <c r="E58" s="37"/>
      <c r="F58" s="37"/>
      <c r="G58" s="37"/>
      <c r="H58" s="37"/>
      <c r="I58" s="130"/>
      <c r="J58" s="37"/>
      <c r="K58" s="37"/>
      <c r="L58" s="41"/>
    </row>
    <row r="59" s="1" customFormat="1" ht="22.8" customHeight="1">
      <c r="B59" s="36"/>
      <c r="C59" s="163" t="s">
        <v>96</v>
      </c>
      <c r="D59" s="37"/>
      <c r="E59" s="37"/>
      <c r="F59" s="37"/>
      <c r="G59" s="37"/>
      <c r="H59" s="37"/>
      <c r="I59" s="130"/>
      <c r="J59" s="96">
        <f>J83</f>
        <v>0</v>
      </c>
      <c r="K59" s="37"/>
      <c r="L59" s="41"/>
      <c r="AU59" s="15" t="s">
        <v>97</v>
      </c>
    </row>
    <row r="60" s="7" customFormat="1" ht="24.96" customHeight="1">
      <c r="B60" s="164"/>
      <c r="C60" s="165"/>
      <c r="D60" s="166" t="s">
        <v>1091</v>
      </c>
      <c r="E60" s="167"/>
      <c r="F60" s="167"/>
      <c r="G60" s="167"/>
      <c r="H60" s="167"/>
      <c r="I60" s="168"/>
      <c r="J60" s="169">
        <f>J84</f>
        <v>0</v>
      </c>
      <c r="K60" s="165"/>
      <c r="L60" s="170"/>
    </row>
    <row r="61" s="8" customFormat="1" ht="19.92" customHeight="1">
      <c r="B61" s="171"/>
      <c r="C61" s="172"/>
      <c r="D61" s="173" t="s">
        <v>1092</v>
      </c>
      <c r="E61" s="174"/>
      <c r="F61" s="174"/>
      <c r="G61" s="174"/>
      <c r="H61" s="174"/>
      <c r="I61" s="175"/>
      <c r="J61" s="176">
        <f>J85</f>
        <v>0</v>
      </c>
      <c r="K61" s="172"/>
      <c r="L61" s="177"/>
    </row>
    <row r="62" s="8" customFormat="1" ht="19.92" customHeight="1">
      <c r="B62" s="171"/>
      <c r="C62" s="172"/>
      <c r="D62" s="173" t="s">
        <v>1093</v>
      </c>
      <c r="E62" s="174"/>
      <c r="F62" s="174"/>
      <c r="G62" s="174"/>
      <c r="H62" s="174"/>
      <c r="I62" s="175"/>
      <c r="J62" s="176">
        <f>J90</f>
        <v>0</v>
      </c>
      <c r="K62" s="172"/>
      <c r="L62" s="177"/>
    </row>
    <row r="63" s="8" customFormat="1" ht="19.92" customHeight="1">
      <c r="B63" s="171"/>
      <c r="C63" s="172"/>
      <c r="D63" s="173" t="s">
        <v>1094</v>
      </c>
      <c r="E63" s="174"/>
      <c r="F63" s="174"/>
      <c r="G63" s="174"/>
      <c r="H63" s="174"/>
      <c r="I63" s="175"/>
      <c r="J63" s="176">
        <f>J97</f>
        <v>0</v>
      </c>
      <c r="K63" s="172"/>
      <c r="L63" s="177"/>
    </row>
    <row r="64" s="1" customFormat="1" ht="21.84" customHeight="1">
      <c r="B64" s="36"/>
      <c r="C64" s="37"/>
      <c r="D64" s="37"/>
      <c r="E64" s="37"/>
      <c r="F64" s="37"/>
      <c r="G64" s="37"/>
      <c r="H64" s="37"/>
      <c r="I64" s="130"/>
      <c r="J64" s="37"/>
      <c r="K64" s="37"/>
      <c r="L64" s="41"/>
    </row>
    <row r="65" s="1" customFormat="1" ht="6.96" customHeight="1">
      <c r="B65" s="55"/>
      <c r="C65" s="56"/>
      <c r="D65" s="56"/>
      <c r="E65" s="56"/>
      <c r="F65" s="56"/>
      <c r="G65" s="56"/>
      <c r="H65" s="56"/>
      <c r="I65" s="154"/>
      <c r="J65" s="56"/>
      <c r="K65" s="56"/>
      <c r="L65" s="41"/>
    </row>
    <row r="69" s="1" customFormat="1" ht="6.96" customHeight="1">
      <c r="B69" s="57"/>
      <c r="C69" s="58"/>
      <c r="D69" s="58"/>
      <c r="E69" s="58"/>
      <c r="F69" s="58"/>
      <c r="G69" s="58"/>
      <c r="H69" s="58"/>
      <c r="I69" s="157"/>
      <c r="J69" s="58"/>
      <c r="K69" s="58"/>
      <c r="L69" s="41"/>
    </row>
    <row r="70" s="1" customFormat="1" ht="24.96" customHeight="1">
      <c r="B70" s="36"/>
      <c r="C70" s="21" t="s">
        <v>114</v>
      </c>
      <c r="D70" s="37"/>
      <c r="E70" s="37"/>
      <c r="F70" s="37"/>
      <c r="G70" s="37"/>
      <c r="H70" s="37"/>
      <c r="I70" s="130"/>
      <c r="J70" s="37"/>
      <c r="K70" s="37"/>
      <c r="L70" s="41"/>
    </row>
    <row r="71" s="1" customFormat="1" ht="6.96" customHeight="1">
      <c r="B71" s="36"/>
      <c r="C71" s="37"/>
      <c r="D71" s="37"/>
      <c r="E71" s="37"/>
      <c r="F71" s="37"/>
      <c r="G71" s="37"/>
      <c r="H71" s="37"/>
      <c r="I71" s="130"/>
      <c r="J71" s="37"/>
      <c r="K71" s="37"/>
      <c r="L71" s="41"/>
    </row>
    <row r="72" s="1" customFormat="1" ht="12" customHeight="1">
      <c r="B72" s="36"/>
      <c r="C72" s="30" t="s">
        <v>16</v>
      </c>
      <c r="D72" s="37"/>
      <c r="E72" s="37"/>
      <c r="F72" s="37"/>
      <c r="G72" s="37"/>
      <c r="H72" s="37"/>
      <c r="I72" s="130"/>
      <c r="J72" s="37"/>
      <c r="K72" s="37"/>
      <c r="L72" s="41"/>
    </row>
    <row r="73" s="1" customFormat="1" ht="16.5" customHeight="1">
      <c r="B73" s="36"/>
      <c r="C73" s="37"/>
      <c r="D73" s="37"/>
      <c r="E73" s="158" t="str">
        <f>E7</f>
        <v>Rekonstrukce čerpací stanice u Rybníka, Kolín - Štítary</v>
      </c>
      <c r="F73" s="30"/>
      <c r="G73" s="30"/>
      <c r="H73" s="30"/>
      <c r="I73" s="130"/>
      <c r="J73" s="37"/>
      <c r="K73" s="37"/>
      <c r="L73" s="41"/>
    </row>
    <row r="74" s="1" customFormat="1" ht="12" customHeight="1">
      <c r="B74" s="36"/>
      <c r="C74" s="30" t="s">
        <v>91</v>
      </c>
      <c r="D74" s="37"/>
      <c r="E74" s="37"/>
      <c r="F74" s="37"/>
      <c r="G74" s="37"/>
      <c r="H74" s="37"/>
      <c r="I74" s="130"/>
      <c r="J74" s="37"/>
      <c r="K74" s="37"/>
      <c r="L74" s="41"/>
    </row>
    <row r="75" s="1" customFormat="1" ht="16.5" customHeight="1">
      <c r="B75" s="36"/>
      <c r="C75" s="37"/>
      <c r="D75" s="37"/>
      <c r="E75" s="62" t="str">
        <f>E9</f>
        <v>VONCSURybnika - Rekonstrukce čerpací stanice u Rybníka, Kolín - Štítary</v>
      </c>
      <c r="F75" s="37"/>
      <c r="G75" s="37"/>
      <c r="H75" s="37"/>
      <c r="I75" s="130"/>
      <c r="J75" s="37"/>
      <c r="K75" s="37"/>
      <c r="L75" s="41"/>
    </row>
    <row r="76" s="1" customFormat="1" ht="6.96" customHeight="1">
      <c r="B76" s="36"/>
      <c r="C76" s="37"/>
      <c r="D76" s="37"/>
      <c r="E76" s="37"/>
      <c r="F76" s="37"/>
      <c r="G76" s="37"/>
      <c r="H76" s="37"/>
      <c r="I76" s="130"/>
      <c r="J76" s="37"/>
      <c r="K76" s="37"/>
      <c r="L76" s="41"/>
    </row>
    <row r="77" s="1" customFormat="1" ht="12" customHeight="1">
      <c r="B77" s="36"/>
      <c r="C77" s="30" t="s">
        <v>21</v>
      </c>
      <c r="D77" s="37"/>
      <c r="E77" s="37"/>
      <c r="F77" s="25" t="str">
        <f>F12</f>
        <v>Kolín</v>
      </c>
      <c r="G77" s="37"/>
      <c r="H77" s="37"/>
      <c r="I77" s="132" t="s">
        <v>23</v>
      </c>
      <c r="J77" s="65" t="str">
        <f>IF(J12="","",J12)</f>
        <v>15. 6. 2019</v>
      </c>
      <c r="K77" s="37"/>
      <c r="L77" s="41"/>
    </row>
    <row r="78" s="1" customFormat="1" ht="6.96" customHeight="1">
      <c r="B78" s="36"/>
      <c r="C78" s="37"/>
      <c r="D78" s="37"/>
      <c r="E78" s="37"/>
      <c r="F78" s="37"/>
      <c r="G78" s="37"/>
      <c r="H78" s="37"/>
      <c r="I78" s="130"/>
      <c r="J78" s="37"/>
      <c r="K78" s="37"/>
      <c r="L78" s="41"/>
    </row>
    <row r="79" s="1" customFormat="1" ht="13.65" customHeight="1">
      <c r="B79" s="36"/>
      <c r="C79" s="30" t="s">
        <v>25</v>
      </c>
      <c r="D79" s="37"/>
      <c r="E79" s="37"/>
      <c r="F79" s="25" t="str">
        <f>E15</f>
        <v>Město Kolín</v>
      </c>
      <c r="G79" s="37"/>
      <c r="H79" s="37"/>
      <c r="I79" s="132" t="s">
        <v>31</v>
      </c>
      <c r="J79" s="34" t="str">
        <f>E21</f>
        <v>Vodos s.r.o.</v>
      </c>
      <c r="K79" s="37"/>
      <c r="L79" s="41"/>
    </row>
    <row r="80" s="1" customFormat="1" ht="13.65" customHeight="1">
      <c r="B80" s="36"/>
      <c r="C80" s="30" t="s">
        <v>29</v>
      </c>
      <c r="D80" s="37"/>
      <c r="E80" s="37"/>
      <c r="F80" s="25" t="str">
        <f>IF(E18="","",E18)</f>
        <v>Vyplň údaj</v>
      </c>
      <c r="G80" s="37"/>
      <c r="H80" s="37"/>
      <c r="I80" s="132" t="s">
        <v>34</v>
      </c>
      <c r="J80" s="34" t="str">
        <f>E24</f>
        <v>Roman Pešek, DiS.</v>
      </c>
      <c r="K80" s="37"/>
      <c r="L80" s="41"/>
    </row>
    <row r="81" s="1" customFormat="1" ht="10.32" customHeight="1">
      <c r="B81" s="36"/>
      <c r="C81" s="37"/>
      <c r="D81" s="37"/>
      <c r="E81" s="37"/>
      <c r="F81" s="37"/>
      <c r="G81" s="37"/>
      <c r="H81" s="37"/>
      <c r="I81" s="130"/>
      <c r="J81" s="37"/>
      <c r="K81" s="37"/>
      <c r="L81" s="41"/>
    </row>
    <row r="82" s="9" customFormat="1" ht="29.28" customHeight="1">
      <c r="B82" s="178"/>
      <c r="C82" s="179" t="s">
        <v>115</v>
      </c>
      <c r="D82" s="180" t="s">
        <v>57</v>
      </c>
      <c r="E82" s="180" t="s">
        <v>53</v>
      </c>
      <c r="F82" s="180" t="s">
        <v>54</v>
      </c>
      <c r="G82" s="180" t="s">
        <v>116</v>
      </c>
      <c r="H82" s="180" t="s">
        <v>117</v>
      </c>
      <c r="I82" s="181" t="s">
        <v>118</v>
      </c>
      <c r="J82" s="182" t="s">
        <v>95</v>
      </c>
      <c r="K82" s="183" t="s">
        <v>119</v>
      </c>
      <c r="L82" s="184"/>
      <c r="M82" s="86" t="s">
        <v>1</v>
      </c>
      <c r="N82" s="87" t="s">
        <v>42</v>
      </c>
      <c r="O82" s="87" t="s">
        <v>120</v>
      </c>
      <c r="P82" s="87" t="s">
        <v>121</v>
      </c>
      <c r="Q82" s="87" t="s">
        <v>122</v>
      </c>
      <c r="R82" s="87" t="s">
        <v>123</v>
      </c>
      <c r="S82" s="87" t="s">
        <v>124</v>
      </c>
      <c r="T82" s="88" t="s">
        <v>125</v>
      </c>
    </row>
    <row r="83" s="1" customFormat="1" ht="22.8" customHeight="1">
      <c r="B83" s="36"/>
      <c r="C83" s="93" t="s">
        <v>126</v>
      </c>
      <c r="D83" s="37"/>
      <c r="E83" s="37"/>
      <c r="F83" s="37"/>
      <c r="G83" s="37"/>
      <c r="H83" s="37"/>
      <c r="I83" s="130"/>
      <c r="J83" s="185">
        <f>BK83</f>
        <v>0</v>
      </c>
      <c r="K83" s="37"/>
      <c r="L83" s="41"/>
      <c r="M83" s="89"/>
      <c r="N83" s="90"/>
      <c r="O83" s="90"/>
      <c r="P83" s="186">
        <f>P84</f>
        <v>0</v>
      </c>
      <c r="Q83" s="90"/>
      <c r="R83" s="186">
        <f>R84</f>
        <v>0</v>
      </c>
      <c r="S83" s="90"/>
      <c r="T83" s="187">
        <f>T84</f>
        <v>0</v>
      </c>
      <c r="AT83" s="15" t="s">
        <v>71</v>
      </c>
      <c r="AU83" s="15" t="s">
        <v>97</v>
      </c>
      <c r="BK83" s="188">
        <f>BK84</f>
        <v>0</v>
      </c>
    </row>
    <row r="84" s="10" customFormat="1" ht="25.92" customHeight="1">
      <c r="B84" s="189"/>
      <c r="C84" s="190"/>
      <c r="D84" s="191" t="s">
        <v>71</v>
      </c>
      <c r="E84" s="192" t="s">
        <v>1095</v>
      </c>
      <c r="F84" s="192" t="s">
        <v>1096</v>
      </c>
      <c r="G84" s="190"/>
      <c r="H84" s="190"/>
      <c r="I84" s="193"/>
      <c r="J84" s="194">
        <f>BK84</f>
        <v>0</v>
      </c>
      <c r="K84" s="190"/>
      <c r="L84" s="195"/>
      <c r="M84" s="196"/>
      <c r="N84" s="197"/>
      <c r="O84" s="197"/>
      <c r="P84" s="198">
        <f>P85+P90+P97</f>
        <v>0</v>
      </c>
      <c r="Q84" s="197"/>
      <c r="R84" s="198">
        <f>R85+R90+R97</f>
        <v>0</v>
      </c>
      <c r="S84" s="197"/>
      <c r="T84" s="199">
        <f>T85+T90+T97</f>
        <v>0</v>
      </c>
      <c r="AR84" s="200" t="s">
        <v>178</v>
      </c>
      <c r="AT84" s="201" t="s">
        <v>71</v>
      </c>
      <c r="AU84" s="201" t="s">
        <v>72</v>
      </c>
      <c r="AY84" s="200" t="s">
        <v>129</v>
      </c>
      <c r="BK84" s="202">
        <f>BK85+BK90+BK97</f>
        <v>0</v>
      </c>
    </row>
    <row r="85" s="10" customFormat="1" ht="22.8" customHeight="1">
      <c r="B85" s="189"/>
      <c r="C85" s="190"/>
      <c r="D85" s="191" t="s">
        <v>71</v>
      </c>
      <c r="E85" s="203" t="s">
        <v>1097</v>
      </c>
      <c r="F85" s="203" t="s">
        <v>1098</v>
      </c>
      <c r="G85" s="190"/>
      <c r="H85" s="190"/>
      <c r="I85" s="193"/>
      <c r="J85" s="204">
        <f>BK85</f>
        <v>0</v>
      </c>
      <c r="K85" s="190"/>
      <c r="L85" s="195"/>
      <c r="M85" s="196"/>
      <c r="N85" s="197"/>
      <c r="O85" s="197"/>
      <c r="P85" s="198">
        <f>SUM(P86:P89)</f>
        <v>0</v>
      </c>
      <c r="Q85" s="197"/>
      <c r="R85" s="198">
        <f>SUM(R86:R89)</f>
        <v>0</v>
      </c>
      <c r="S85" s="197"/>
      <c r="T85" s="199">
        <f>SUM(T86:T89)</f>
        <v>0</v>
      </c>
      <c r="AR85" s="200" t="s">
        <v>178</v>
      </c>
      <c r="AT85" s="201" t="s">
        <v>71</v>
      </c>
      <c r="AU85" s="201" t="s">
        <v>78</v>
      </c>
      <c r="AY85" s="200" t="s">
        <v>129</v>
      </c>
      <c r="BK85" s="202">
        <f>SUM(BK86:BK89)</f>
        <v>0</v>
      </c>
    </row>
    <row r="86" s="1" customFormat="1" ht="16.5" customHeight="1">
      <c r="B86" s="36"/>
      <c r="C86" s="205" t="s">
        <v>78</v>
      </c>
      <c r="D86" s="205" t="s">
        <v>131</v>
      </c>
      <c r="E86" s="206" t="s">
        <v>1099</v>
      </c>
      <c r="F86" s="207" t="s">
        <v>1100</v>
      </c>
      <c r="G86" s="208" t="s">
        <v>999</v>
      </c>
      <c r="H86" s="209">
        <v>1</v>
      </c>
      <c r="I86" s="210"/>
      <c r="J86" s="211">
        <f>ROUND(I86*H86,2)</f>
        <v>0</v>
      </c>
      <c r="K86" s="207" t="s">
        <v>1</v>
      </c>
      <c r="L86" s="41"/>
      <c r="M86" s="212" t="s">
        <v>1</v>
      </c>
      <c r="N86" s="213" t="s">
        <v>43</v>
      </c>
      <c r="O86" s="77"/>
      <c r="P86" s="214">
        <f>O86*H86</f>
        <v>0</v>
      </c>
      <c r="Q86" s="214">
        <v>0</v>
      </c>
      <c r="R86" s="214">
        <f>Q86*H86</f>
        <v>0</v>
      </c>
      <c r="S86" s="214">
        <v>0</v>
      </c>
      <c r="T86" s="215">
        <f>S86*H86</f>
        <v>0</v>
      </c>
      <c r="AR86" s="15" t="s">
        <v>1101</v>
      </c>
      <c r="AT86" s="15" t="s">
        <v>131</v>
      </c>
      <c r="AU86" s="15" t="s">
        <v>80</v>
      </c>
      <c r="AY86" s="15" t="s">
        <v>129</v>
      </c>
      <c r="BE86" s="216">
        <f>IF(N86="základní",J86,0)</f>
        <v>0</v>
      </c>
      <c r="BF86" s="216">
        <f>IF(N86="snížená",J86,0)</f>
        <v>0</v>
      </c>
      <c r="BG86" s="216">
        <f>IF(N86="zákl. přenesená",J86,0)</f>
        <v>0</v>
      </c>
      <c r="BH86" s="216">
        <f>IF(N86="sníž. přenesená",J86,0)</f>
        <v>0</v>
      </c>
      <c r="BI86" s="216">
        <f>IF(N86="nulová",J86,0)</f>
        <v>0</v>
      </c>
      <c r="BJ86" s="15" t="s">
        <v>78</v>
      </c>
      <c r="BK86" s="216">
        <f>ROUND(I86*H86,2)</f>
        <v>0</v>
      </c>
      <c r="BL86" s="15" t="s">
        <v>1101</v>
      </c>
      <c r="BM86" s="15" t="s">
        <v>1102</v>
      </c>
    </row>
    <row r="87" s="1" customFormat="1" ht="16.5" customHeight="1">
      <c r="B87" s="36"/>
      <c r="C87" s="205" t="s">
        <v>80</v>
      </c>
      <c r="D87" s="205" t="s">
        <v>131</v>
      </c>
      <c r="E87" s="206" t="s">
        <v>1103</v>
      </c>
      <c r="F87" s="207" t="s">
        <v>1104</v>
      </c>
      <c r="G87" s="208" t="s">
        <v>999</v>
      </c>
      <c r="H87" s="209">
        <v>1</v>
      </c>
      <c r="I87" s="210"/>
      <c r="J87" s="211">
        <f>ROUND(I87*H87,2)</f>
        <v>0</v>
      </c>
      <c r="K87" s="207" t="s">
        <v>1</v>
      </c>
      <c r="L87" s="41"/>
      <c r="M87" s="212" t="s">
        <v>1</v>
      </c>
      <c r="N87" s="213" t="s">
        <v>43</v>
      </c>
      <c r="O87" s="77"/>
      <c r="P87" s="214">
        <f>O87*H87</f>
        <v>0</v>
      </c>
      <c r="Q87" s="214">
        <v>0</v>
      </c>
      <c r="R87" s="214">
        <f>Q87*H87</f>
        <v>0</v>
      </c>
      <c r="S87" s="214">
        <v>0</v>
      </c>
      <c r="T87" s="215">
        <f>S87*H87</f>
        <v>0</v>
      </c>
      <c r="AR87" s="15" t="s">
        <v>1101</v>
      </c>
      <c r="AT87" s="15" t="s">
        <v>131</v>
      </c>
      <c r="AU87" s="15" t="s">
        <v>80</v>
      </c>
      <c r="AY87" s="15" t="s">
        <v>129</v>
      </c>
      <c r="BE87" s="216">
        <f>IF(N87="základní",J87,0)</f>
        <v>0</v>
      </c>
      <c r="BF87" s="216">
        <f>IF(N87="snížená",J87,0)</f>
        <v>0</v>
      </c>
      <c r="BG87" s="216">
        <f>IF(N87="zákl. přenesená",J87,0)</f>
        <v>0</v>
      </c>
      <c r="BH87" s="216">
        <f>IF(N87="sníž. přenesená",J87,0)</f>
        <v>0</v>
      </c>
      <c r="BI87" s="216">
        <f>IF(N87="nulová",J87,0)</f>
        <v>0</v>
      </c>
      <c r="BJ87" s="15" t="s">
        <v>78</v>
      </c>
      <c r="BK87" s="216">
        <f>ROUND(I87*H87,2)</f>
        <v>0</v>
      </c>
      <c r="BL87" s="15" t="s">
        <v>1101</v>
      </c>
      <c r="BM87" s="15" t="s">
        <v>1105</v>
      </c>
    </row>
    <row r="88" s="1" customFormat="1" ht="16.5" customHeight="1">
      <c r="B88" s="36"/>
      <c r="C88" s="205" t="s">
        <v>161</v>
      </c>
      <c r="D88" s="205" t="s">
        <v>131</v>
      </c>
      <c r="E88" s="206" t="s">
        <v>1106</v>
      </c>
      <c r="F88" s="207" t="s">
        <v>1107</v>
      </c>
      <c r="G88" s="208" t="s">
        <v>999</v>
      </c>
      <c r="H88" s="209">
        <v>1</v>
      </c>
      <c r="I88" s="210"/>
      <c r="J88" s="211">
        <f>ROUND(I88*H88,2)</f>
        <v>0</v>
      </c>
      <c r="K88" s="207" t="s">
        <v>135</v>
      </c>
      <c r="L88" s="41"/>
      <c r="M88" s="212" t="s">
        <v>1</v>
      </c>
      <c r="N88" s="213" t="s">
        <v>43</v>
      </c>
      <c r="O88" s="77"/>
      <c r="P88" s="214">
        <f>O88*H88</f>
        <v>0</v>
      </c>
      <c r="Q88" s="214">
        <v>0</v>
      </c>
      <c r="R88" s="214">
        <f>Q88*H88</f>
        <v>0</v>
      </c>
      <c r="S88" s="214">
        <v>0</v>
      </c>
      <c r="T88" s="215">
        <f>S88*H88</f>
        <v>0</v>
      </c>
      <c r="AR88" s="15" t="s">
        <v>1101</v>
      </c>
      <c r="AT88" s="15" t="s">
        <v>131</v>
      </c>
      <c r="AU88" s="15" t="s">
        <v>80</v>
      </c>
      <c r="AY88" s="15" t="s">
        <v>129</v>
      </c>
      <c r="BE88" s="216">
        <f>IF(N88="základní",J88,0)</f>
        <v>0</v>
      </c>
      <c r="BF88" s="216">
        <f>IF(N88="snížená",J88,0)</f>
        <v>0</v>
      </c>
      <c r="BG88" s="216">
        <f>IF(N88="zákl. přenesená",J88,0)</f>
        <v>0</v>
      </c>
      <c r="BH88" s="216">
        <f>IF(N88="sníž. přenesená",J88,0)</f>
        <v>0</v>
      </c>
      <c r="BI88" s="216">
        <f>IF(N88="nulová",J88,0)</f>
        <v>0</v>
      </c>
      <c r="BJ88" s="15" t="s">
        <v>78</v>
      </c>
      <c r="BK88" s="216">
        <f>ROUND(I88*H88,2)</f>
        <v>0</v>
      </c>
      <c r="BL88" s="15" t="s">
        <v>1101</v>
      </c>
      <c r="BM88" s="15" t="s">
        <v>1108</v>
      </c>
    </row>
    <row r="89" s="1" customFormat="1" ht="16.5" customHeight="1">
      <c r="B89" s="36"/>
      <c r="C89" s="205" t="s">
        <v>136</v>
      </c>
      <c r="D89" s="205" t="s">
        <v>131</v>
      </c>
      <c r="E89" s="206" t="s">
        <v>1109</v>
      </c>
      <c r="F89" s="207" t="s">
        <v>1110</v>
      </c>
      <c r="G89" s="208" t="s">
        <v>999</v>
      </c>
      <c r="H89" s="209">
        <v>1</v>
      </c>
      <c r="I89" s="210"/>
      <c r="J89" s="211">
        <f>ROUND(I89*H89,2)</f>
        <v>0</v>
      </c>
      <c r="K89" s="207" t="s">
        <v>135</v>
      </c>
      <c r="L89" s="41"/>
      <c r="M89" s="212" t="s">
        <v>1</v>
      </c>
      <c r="N89" s="213" t="s">
        <v>43</v>
      </c>
      <c r="O89" s="77"/>
      <c r="P89" s="214">
        <f>O89*H89</f>
        <v>0</v>
      </c>
      <c r="Q89" s="214">
        <v>0</v>
      </c>
      <c r="R89" s="214">
        <f>Q89*H89</f>
        <v>0</v>
      </c>
      <c r="S89" s="214">
        <v>0</v>
      </c>
      <c r="T89" s="215">
        <f>S89*H89</f>
        <v>0</v>
      </c>
      <c r="AR89" s="15" t="s">
        <v>1101</v>
      </c>
      <c r="AT89" s="15" t="s">
        <v>131</v>
      </c>
      <c r="AU89" s="15" t="s">
        <v>80</v>
      </c>
      <c r="AY89" s="15" t="s">
        <v>129</v>
      </c>
      <c r="BE89" s="216">
        <f>IF(N89="základní",J89,0)</f>
        <v>0</v>
      </c>
      <c r="BF89" s="216">
        <f>IF(N89="snížená",J89,0)</f>
        <v>0</v>
      </c>
      <c r="BG89" s="216">
        <f>IF(N89="zákl. přenesená",J89,0)</f>
        <v>0</v>
      </c>
      <c r="BH89" s="216">
        <f>IF(N89="sníž. přenesená",J89,0)</f>
        <v>0</v>
      </c>
      <c r="BI89" s="216">
        <f>IF(N89="nulová",J89,0)</f>
        <v>0</v>
      </c>
      <c r="BJ89" s="15" t="s">
        <v>78</v>
      </c>
      <c r="BK89" s="216">
        <f>ROUND(I89*H89,2)</f>
        <v>0</v>
      </c>
      <c r="BL89" s="15" t="s">
        <v>1101</v>
      </c>
      <c r="BM89" s="15" t="s">
        <v>1111</v>
      </c>
    </row>
    <row r="90" s="10" customFormat="1" ht="22.8" customHeight="1">
      <c r="B90" s="189"/>
      <c r="C90" s="190"/>
      <c r="D90" s="191" t="s">
        <v>71</v>
      </c>
      <c r="E90" s="203" t="s">
        <v>1112</v>
      </c>
      <c r="F90" s="203" t="s">
        <v>1113</v>
      </c>
      <c r="G90" s="190"/>
      <c r="H90" s="190"/>
      <c r="I90" s="193"/>
      <c r="J90" s="204">
        <f>BK90</f>
        <v>0</v>
      </c>
      <c r="K90" s="190"/>
      <c r="L90" s="195"/>
      <c r="M90" s="196"/>
      <c r="N90" s="197"/>
      <c r="O90" s="197"/>
      <c r="P90" s="198">
        <f>SUM(P91:P96)</f>
        <v>0</v>
      </c>
      <c r="Q90" s="197"/>
      <c r="R90" s="198">
        <f>SUM(R91:R96)</f>
        <v>0</v>
      </c>
      <c r="S90" s="197"/>
      <c r="T90" s="199">
        <f>SUM(T91:T96)</f>
        <v>0</v>
      </c>
      <c r="AR90" s="200" t="s">
        <v>178</v>
      </c>
      <c r="AT90" s="201" t="s">
        <v>71</v>
      </c>
      <c r="AU90" s="201" t="s">
        <v>78</v>
      </c>
      <c r="AY90" s="200" t="s">
        <v>129</v>
      </c>
      <c r="BK90" s="202">
        <f>SUM(BK91:BK96)</f>
        <v>0</v>
      </c>
    </row>
    <row r="91" s="1" customFormat="1" ht="16.5" customHeight="1">
      <c r="B91" s="36"/>
      <c r="C91" s="205" t="s">
        <v>178</v>
      </c>
      <c r="D91" s="205" t="s">
        <v>131</v>
      </c>
      <c r="E91" s="206" t="s">
        <v>1114</v>
      </c>
      <c r="F91" s="207" t="s">
        <v>1115</v>
      </c>
      <c r="G91" s="208" t="s">
        <v>999</v>
      </c>
      <c r="H91" s="209">
        <v>1</v>
      </c>
      <c r="I91" s="210"/>
      <c r="J91" s="211">
        <f>ROUND(I91*H91,2)</f>
        <v>0</v>
      </c>
      <c r="K91" s="207" t="s">
        <v>1</v>
      </c>
      <c r="L91" s="41"/>
      <c r="M91" s="212" t="s">
        <v>1</v>
      </c>
      <c r="N91" s="213" t="s">
        <v>43</v>
      </c>
      <c r="O91" s="77"/>
      <c r="P91" s="214">
        <f>O91*H91</f>
        <v>0</v>
      </c>
      <c r="Q91" s="214">
        <v>0</v>
      </c>
      <c r="R91" s="214">
        <f>Q91*H91</f>
        <v>0</v>
      </c>
      <c r="S91" s="214">
        <v>0</v>
      </c>
      <c r="T91" s="215">
        <f>S91*H91</f>
        <v>0</v>
      </c>
      <c r="AR91" s="15" t="s">
        <v>1101</v>
      </c>
      <c r="AT91" s="15" t="s">
        <v>131</v>
      </c>
      <c r="AU91" s="15" t="s">
        <v>80</v>
      </c>
      <c r="AY91" s="15" t="s">
        <v>129</v>
      </c>
      <c r="BE91" s="216">
        <f>IF(N91="základní",J91,0)</f>
        <v>0</v>
      </c>
      <c r="BF91" s="216">
        <f>IF(N91="snížená",J91,0)</f>
        <v>0</v>
      </c>
      <c r="BG91" s="216">
        <f>IF(N91="zákl. přenesená",J91,0)</f>
        <v>0</v>
      </c>
      <c r="BH91" s="216">
        <f>IF(N91="sníž. přenesená",J91,0)</f>
        <v>0</v>
      </c>
      <c r="BI91" s="216">
        <f>IF(N91="nulová",J91,0)</f>
        <v>0</v>
      </c>
      <c r="BJ91" s="15" t="s">
        <v>78</v>
      </c>
      <c r="BK91" s="216">
        <f>ROUND(I91*H91,2)</f>
        <v>0</v>
      </c>
      <c r="BL91" s="15" t="s">
        <v>1101</v>
      </c>
      <c r="BM91" s="15" t="s">
        <v>1116</v>
      </c>
    </row>
    <row r="92" s="1" customFormat="1" ht="16.5" customHeight="1">
      <c r="B92" s="36"/>
      <c r="C92" s="205" t="s">
        <v>182</v>
      </c>
      <c r="D92" s="205" t="s">
        <v>131</v>
      </c>
      <c r="E92" s="206" t="s">
        <v>1117</v>
      </c>
      <c r="F92" s="207" t="s">
        <v>1118</v>
      </c>
      <c r="G92" s="208" t="s">
        <v>999</v>
      </c>
      <c r="H92" s="209">
        <v>1</v>
      </c>
      <c r="I92" s="210"/>
      <c r="J92" s="211">
        <f>ROUND(I92*H92,2)</f>
        <v>0</v>
      </c>
      <c r="K92" s="207" t="s">
        <v>1</v>
      </c>
      <c r="L92" s="41"/>
      <c r="M92" s="212" t="s">
        <v>1</v>
      </c>
      <c r="N92" s="213" t="s">
        <v>43</v>
      </c>
      <c r="O92" s="77"/>
      <c r="P92" s="214">
        <f>O92*H92</f>
        <v>0</v>
      </c>
      <c r="Q92" s="214">
        <v>0</v>
      </c>
      <c r="R92" s="214">
        <f>Q92*H92</f>
        <v>0</v>
      </c>
      <c r="S92" s="214">
        <v>0</v>
      </c>
      <c r="T92" s="215">
        <f>S92*H92</f>
        <v>0</v>
      </c>
      <c r="AR92" s="15" t="s">
        <v>1101</v>
      </c>
      <c r="AT92" s="15" t="s">
        <v>131</v>
      </c>
      <c r="AU92" s="15" t="s">
        <v>80</v>
      </c>
      <c r="AY92" s="15" t="s">
        <v>129</v>
      </c>
      <c r="BE92" s="216">
        <f>IF(N92="základní",J92,0)</f>
        <v>0</v>
      </c>
      <c r="BF92" s="216">
        <f>IF(N92="snížená",J92,0)</f>
        <v>0</v>
      </c>
      <c r="BG92" s="216">
        <f>IF(N92="zákl. přenesená",J92,0)</f>
        <v>0</v>
      </c>
      <c r="BH92" s="216">
        <f>IF(N92="sníž. přenesená",J92,0)</f>
        <v>0</v>
      </c>
      <c r="BI92" s="216">
        <f>IF(N92="nulová",J92,0)</f>
        <v>0</v>
      </c>
      <c r="BJ92" s="15" t="s">
        <v>78</v>
      </c>
      <c r="BK92" s="216">
        <f>ROUND(I92*H92,2)</f>
        <v>0</v>
      </c>
      <c r="BL92" s="15" t="s">
        <v>1101</v>
      </c>
      <c r="BM92" s="15" t="s">
        <v>1119</v>
      </c>
    </row>
    <row r="93" s="1" customFormat="1" ht="16.5" customHeight="1">
      <c r="B93" s="36"/>
      <c r="C93" s="205" t="s">
        <v>187</v>
      </c>
      <c r="D93" s="205" t="s">
        <v>131</v>
      </c>
      <c r="E93" s="206" t="s">
        <v>1120</v>
      </c>
      <c r="F93" s="207" t="s">
        <v>1121</v>
      </c>
      <c r="G93" s="208" t="s">
        <v>999</v>
      </c>
      <c r="H93" s="209">
        <v>1</v>
      </c>
      <c r="I93" s="210"/>
      <c r="J93" s="211">
        <f>ROUND(I93*H93,2)</f>
        <v>0</v>
      </c>
      <c r="K93" s="207" t="s">
        <v>1</v>
      </c>
      <c r="L93" s="41"/>
      <c r="M93" s="212" t="s">
        <v>1</v>
      </c>
      <c r="N93" s="213" t="s">
        <v>43</v>
      </c>
      <c r="O93" s="77"/>
      <c r="P93" s="214">
        <f>O93*H93</f>
        <v>0</v>
      </c>
      <c r="Q93" s="214">
        <v>0</v>
      </c>
      <c r="R93" s="214">
        <f>Q93*H93</f>
        <v>0</v>
      </c>
      <c r="S93" s="214">
        <v>0</v>
      </c>
      <c r="T93" s="215">
        <f>S93*H93</f>
        <v>0</v>
      </c>
      <c r="AR93" s="15" t="s">
        <v>1101</v>
      </c>
      <c r="AT93" s="15" t="s">
        <v>131</v>
      </c>
      <c r="AU93" s="15" t="s">
        <v>80</v>
      </c>
      <c r="AY93" s="15" t="s">
        <v>129</v>
      </c>
      <c r="BE93" s="216">
        <f>IF(N93="základní",J93,0)</f>
        <v>0</v>
      </c>
      <c r="BF93" s="216">
        <f>IF(N93="snížená",J93,0)</f>
        <v>0</v>
      </c>
      <c r="BG93" s="216">
        <f>IF(N93="zákl. přenesená",J93,0)</f>
        <v>0</v>
      </c>
      <c r="BH93" s="216">
        <f>IF(N93="sníž. přenesená",J93,0)</f>
        <v>0</v>
      </c>
      <c r="BI93" s="216">
        <f>IF(N93="nulová",J93,0)</f>
        <v>0</v>
      </c>
      <c r="BJ93" s="15" t="s">
        <v>78</v>
      </c>
      <c r="BK93" s="216">
        <f>ROUND(I93*H93,2)</f>
        <v>0</v>
      </c>
      <c r="BL93" s="15" t="s">
        <v>1101</v>
      </c>
      <c r="BM93" s="15" t="s">
        <v>1122</v>
      </c>
    </row>
    <row r="94" s="1" customFormat="1" ht="16.5" customHeight="1">
      <c r="B94" s="36"/>
      <c r="C94" s="205" t="s">
        <v>191</v>
      </c>
      <c r="D94" s="205" t="s">
        <v>131</v>
      </c>
      <c r="E94" s="206" t="s">
        <v>1123</v>
      </c>
      <c r="F94" s="207" t="s">
        <v>1124</v>
      </c>
      <c r="G94" s="208" t="s">
        <v>999</v>
      </c>
      <c r="H94" s="209">
        <v>1</v>
      </c>
      <c r="I94" s="210"/>
      <c r="J94" s="211">
        <f>ROUND(I94*H94,2)</f>
        <v>0</v>
      </c>
      <c r="K94" s="207" t="s">
        <v>1</v>
      </c>
      <c r="L94" s="41"/>
      <c r="M94" s="212" t="s">
        <v>1</v>
      </c>
      <c r="N94" s="213" t="s">
        <v>43</v>
      </c>
      <c r="O94" s="77"/>
      <c r="P94" s="214">
        <f>O94*H94</f>
        <v>0</v>
      </c>
      <c r="Q94" s="214">
        <v>0</v>
      </c>
      <c r="R94" s="214">
        <f>Q94*H94</f>
        <v>0</v>
      </c>
      <c r="S94" s="214">
        <v>0</v>
      </c>
      <c r="T94" s="215">
        <f>S94*H94</f>
        <v>0</v>
      </c>
      <c r="AR94" s="15" t="s">
        <v>1101</v>
      </c>
      <c r="AT94" s="15" t="s">
        <v>131</v>
      </c>
      <c r="AU94" s="15" t="s">
        <v>80</v>
      </c>
      <c r="AY94" s="15" t="s">
        <v>129</v>
      </c>
      <c r="BE94" s="216">
        <f>IF(N94="základní",J94,0)</f>
        <v>0</v>
      </c>
      <c r="BF94" s="216">
        <f>IF(N94="snížená",J94,0)</f>
        <v>0</v>
      </c>
      <c r="BG94" s="216">
        <f>IF(N94="zákl. přenesená",J94,0)</f>
        <v>0</v>
      </c>
      <c r="BH94" s="216">
        <f>IF(N94="sníž. přenesená",J94,0)</f>
        <v>0</v>
      </c>
      <c r="BI94" s="216">
        <f>IF(N94="nulová",J94,0)</f>
        <v>0</v>
      </c>
      <c r="BJ94" s="15" t="s">
        <v>78</v>
      </c>
      <c r="BK94" s="216">
        <f>ROUND(I94*H94,2)</f>
        <v>0</v>
      </c>
      <c r="BL94" s="15" t="s">
        <v>1101</v>
      </c>
      <c r="BM94" s="15" t="s">
        <v>1125</v>
      </c>
    </row>
    <row r="95" s="1" customFormat="1" ht="16.5" customHeight="1">
      <c r="B95" s="36"/>
      <c r="C95" s="205" t="s">
        <v>199</v>
      </c>
      <c r="D95" s="205" t="s">
        <v>131</v>
      </c>
      <c r="E95" s="206" t="s">
        <v>1126</v>
      </c>
      <c r="F95" s="207" t="s">
        <v>1127</v>
      </c>
      <c r="G95" s="208" t="s">
        <v>999</v>
      </c>
      <c r="H95" s="209">
        <v>1</v>
      </c>
      <c r="I95" s="210"/>
      <c r="J95" s="211">
        <f>ROUND(I95*H95,2)</f>
        <v>0</v>
      </c>
      <c r="K95" s="207" t="s">
        <v>1</v>
      </c>
      <c r="L95" s="41"/>
      <c r="M95" s="212" t="s">
        <v>1</v>
      </c>
      <c r="N95" s="213" t="s">
        <v>43</v>
      </c>
      <c r="O95" s="77"/>
      <c r="P95" s="214">
        <f>O95*H95</f>
        <v>0</v>
      </c>
      <c r="Q95" s="214">
        <v>0</v>
      </c>
      <c r="R95" s="214">
        <f>Q95*H95</f>
        <v>0</v>
      </c>
      <c r="S95" s="214">
        <v>0</v>
      </c>
      <c r="T95" s="215">
        <f>S95*H95</f>
        <v>0</v>
      </c>
      <c r="AR95" s="15" t="s">
        <v>1101</v>
      </c>
      <c r="AT95" s="15" t="s">
        <v>131</v>
      </c>
      <c r="AU95" s="15" t="s">
        <v>80</v>
      </c>
      <c r="AY95" s="15" t="s">
        <v>129</v>
      </c>
      <c r="BE95" s="216">
        <f>IF(N95="základní",J95,0)</f>
        <v>0</v>
      </c>
      <c r="BF95" s="216">
        <f>IF(N95="snížená",J95,0)</f>
        <v>0</v>
      </c>
      <c r="BG95" s="216">
        <f>IF(N95="zákl. přenesená",J95,0)</f>
        <v>0</v>
      </c>
      <c r="BH95" s="216">
        <f>IF(N95="sníž. přenesená",J95,0)</f>
        <v>0</v>
      </c>
      <c r="BI95" s="216">
        <f>IF(N95="nulová",J95,0)</f>
        <v>0</v>
      </c>
      <c r="BJ95" s="15" t="s">
        <v>78</v>
      </c>
      <c r="BK95" s="216">
        <f>ROUND(I95*H95,2)</f>
        <v>0</v>
      </c>
      <c r="BL95" s="15" t="s">
        <v>1101</v>
      </c>
      <c r="BM95" s="15" t="s">
        <v>1128</v>
      </c>
    </row>
    <row r="96" s="1" customFormat="1" ht="16.5" customHeight="1">
      <c r="B96" s="36"/>
      <c r="C96" s="205" t="s">
        <v>210</v>
      </c>
      <c r="D96" s="205" t="s">
        <v>131</v>
      </c>
      <c r="E96" s="206" t="s">
        <v>1129</v>
      </c>
      <c r="F96" s="207" t="s">
        <v>1130</v>
      </c>
      <c r="G96" s="208" t="s">
        <v>999</v>
      </c>
      <c r="H96" s="209">
        <v>1</v>
      </c>
      <c r="I96" s="210"/>
      <c r="J96" s="211">
        <f>ROUND(I96*H96,2)</f>
        <v>0</v>
      </c>
      <c r="K96" s="207" t="s">
        <v>135</v>
      </c>
      <c r="L96" s="41"/>
      <c r="M96" s="212" t="s">
        <v>1</v>
      </c>
      <c r="N96" s="213" t="s">
        <v>43</v>
      </c>
      <c r="O96" s="77"/>
      <c r="P96" s="214">
        <f>O96*H96</f>
        <v>0</v>
      </c>
      <c r="Q96" s="214">
        <v>0</v>
      </c>
      <c r="R96" s="214">
        <f>Q96*H96</f>
        <v>0</v>
      </c>
      <c r="S96" s="214">
        <v>0</v>
      </c>
      <c r="T96" s="215">
        <f>S96*H96</f>
        <v>0</v>
      </c>
      <c r="AR96" s="15" t="s">
        <v>1101</v>
      </c>
      <c r="AT96" s="15" t="s">
        <v>131</v>
      </c>
      <c r="AU96" s="15" t="s">
        <v>80</v>
      </c>
      <c r="AY96" s="15" t="s">
        <v>129</v>
      </c>
      <c r="BE96" s="216">
        <f>IF(N96="základní",J96,0)</f>
        <v>0</v>
      </c>
      <c r="BF96" s="216">
        <f>IF(N96="snížená",J96,0)</f>
        <v>0</v>
      </c>
      <c r="BG96" s="216">
        <f>IF(N96="zákl. přenesená",J96,0)</f>
        <v>0</v>
      </c>
      <c r="BH96" s="216">
        <f>IF(N96="sníž. přenesená",J96,0)</f>
        <v>0</v>
      </c>
      <c r="BI96" s="216">
        <f>IF(N96="nulová",J96,0)</f>
        <v>0</v>
      </c>
      <c r="BJ96" s="15" t="s">
        <v>78</v>
      </c>
      <c r="BK96" s="216">
        <f>ROUND(I96*H96,2)</f>
        <v>0</v>
      </c>
      <c r="BL96" s="15" t="s">
        <v>1101</v>
      </c>
      <c r="BM96" s="15" t="s">
        <v>1131</v>
      </c>
    </row>
    <row r="97" s="10" customFormat="1" ht="22.8" customHeight="1">
      <c r="B97" s="189"/>
      <c r="C97" s="190"/>
      <c r="D97" s="191" t="s">
        <v>71</v>
      </c>
      <c r="E97" s="203" t="s">
        <v>1132</v>
      </c>
      <c r="F97" s="203" t="s">
        <v>1133</v>
      </c>
      <c r="G97" s="190"/>
      <c r="H97" s="190"/>
      <c r="I97" s="193"/>
      <c r="J97" s="204">
        <f>BK97</f>
        <v>0</v>
      </c>
      <c r="K97" s="190"/>
      <c r="L97" s="195"/>
      <c r="M97" s="196"/>
      <c r="N97" s="197"/>
      <c r="O97" s="197"/>
      <c r="P97" s="198">
        <f>SUM(P98:P99)</f>
        <v>0</v>
      </c>
      <c r="Q97" s="197"/>
      <c r="R97" s="198">
        <f>SUM(R98:R99)</f>
        <v>0</v>
      </c>
      <c r="S97" s="197"/>
      <c r="T97" s="199">
        <f>SUM(T98:T99)</f>
        <v>0</v>
      </c>
      <c r="AR97" s="200" t="s">
        <v>178</v>
      </c>
      <c r="AT97" s="201" t="s">
        <v>71</v>
      </c>
      <c r="AU97" s="201" t="s">
        <v>78</v>
      </c>
      <c r="AY97" s="200" t="s">
        <v>129</v>
      </c>
      <c r="BK97" s="202">
        <f>SUM(BK98:BK99)</f>
        <v>0</v>
      </c>
    </row>
    <row r="98" s="1" customFormat="1" ht="16.5" customHeight="1">
      <c r="B98" s="36"/>
      <c r="C98" s="205" t="s">
        <v>217</v>
      </c>
      <c r="D98" s="205" t="s">
        <v>131</v>
      </c>
      <c r="E98" s="206" t="s">
        <v>1134</v>
      </c>
      <c r="F98" s="207" t="s">
        <v>1135</v>
      </c>
      <c r="G98" s="208" t="s">
        <v>999</v>
      </c>
      <c r="H98" s="209">
        <v>1</v>
      </c>
      <c r="I98" s="210"/>
      <c r="J98" s="211">
        <f>ROUND(I98*H98,2)</f>
        <v>0</v>
      </c>
      <c r="K98" s="207" t="s">
        <v>135</v>
      </c>
      <c r="L98" s="41"/>
      <c r="M98" s="212" t="s">
        <v>1</v>
      </c>
      <c r="N98" s="213" t="s">
        <v>43</v>
      </c>
      <c r="O98" s="77"/>
      <c r="P98" s="214">
        <f>O98*H98</f>
        <v>0</v>
      </c>
      <c r="Q98" s="214">
        <v>0</v>
      </c>
      <c r="R98" s="214">
        <f>Q98*H98</f>
        <v>0</v>
      </c>
      <c r="S98" s="214">
        <v>0</v>
      </c>
      <c r="T98" s="215">
        <f>S98*H98</f>
        <v>0</v>
      </c>
      <c r="AR98" s="15" t="s">
        <v>1101</v>
      </c>
      <c r="AT98" s="15" t="s">
        <v>131</v>
      </c>
      <c r="AU98" s="15" t="s">
        <v>80</v>
      </c>
      <c r="AY98" s="15" t="s">
        <v>129</v>
      </c>
      <c r="BE98" s="216">
        <f>IF(N98="základní",J98,0)</f>
        <v>0</v>
      </c>
      <c r="BF98" s="216">
        <f>IF(N98="snížená",J98,0)</f>
        <v>0</v>
      </c>
      <c r="BG98" s="216">
        <f>IF(N98="zákl. přenesená",J98,0)</f>
        <v>0</v>
      </c>
      <c r="BH98" s="216">
        <f>IF(N98="sníž. přenesená",J98,0)</f>
        <v>0</v>
      </c>
      <c r="BI98" s="216">
        <f>IF(N98="nulová",J98,0)</f>
        <v>0</v>
      </c>
      <c r="BJ98" s="15" t="s">
        <v>78</v>
      </c>
      <c r="BK98" s="216">
        <f>ROUND(I98*H98,2)</f>
        <v>0</v>
      </c>
      <c r="BL98" s="15" t="s">
        <v>1101</v>
      </c>
      <c r="BM98" s="15" t="s">
        <v>1136</v>
      </c>
    </row>
    <row r="99" s="1" customFormat="1" ht="16.5" customHeight="1">
      <c r="B99" s="36"/>
      <c r="C99" s="205" t="s">
        <v>231</v>
      </c>
      <c r="D99" s="205" t="s">
        <v>131</v>
      </c>
      <c r="E99" s="206" t="s">
        <v>1137</v>
      </c>
      <c r="F99" s="207" t="s">
        <v>1138</v>
      </c>
      <c r="G99" s="208" t="s">
        <v>999</v>
      </c>
      <c r="H99" s="209">
        <v>1</v>
      </c>
      <c r="I99" s="210"/>
      <c r="J99" s="211">
        <f>ROUND(I99*H99,2)</f>
        <v>0</v>
      </c>
      <c r="K99" s="207" t="s">
        <v>1</v>
      </c>
      <c r="L99" s="41"/>
      <c r="M99" s="265" t="s">
        <v>1</v>
      </c>
      <c r="N99" s="266" t="s">
        <v>43</v>
      </c>
      <c r="O99" s="267"/>
      <c r="P99" s="268">
        <f>O99*H99</f>
        <v>0</v>
      </c>
      <c r="Q99" s="268">
        <v>0</v>
      </c>
      <c r="R99" s="268">
        <f>Q99*H99</f>
        <v>0</v>
      </c>
      <c r="S99" s="268">
        <v>0</v>
      </c>
      <c r="T99" s="269">
        <f>S99*H99</f>
        <v>0</v>
      </c>
      <c r="AR99" s="15" t="s">
        <v>1101</v>
      </c>
      <c r="AT99" s="15" t="s">
        <v>131</v>
      </c>
      <c r="AU99" s="15" t="s">
        <v>80</v>
      </c>
      <c r="AY99" s="15" t="s">
        <v>129</v>
      </c>
      <c r="BE99" s="216">
        <f>IF(N99="základní",J99,0)</f>
        <v>0</v>
      </c>
      <c r="BF99" s="216">
        <f>IF(N99="snížená",J99,0)</f>
        <v>0</v>
      </c>
      <c r="BG99" s="216">
        <f>IF(N99="zákl. přenesená",J99,0)</f>
        <v>0</v>
      </c>
      <c r="BH99" s="216">
        <f>IF(N99="sníž. přenesená",J99,0)</f>
        <v>0</v>
      </c>
      <c r="BI99" s="216">
        <f>IF(N99="nulová",J99,0)</f>
        <v>0</v>
      </c>
      <c r="BJ99" s="15" t="s">
        <v>78</v>
      </c>
      <c r="BK99" s="216">
        <f>ROUND(I99*H99,2)</f>
        <v>0</v>
      </c>
      <c r="BL99" s="15" t="s">
        <v>1101</v>
      </c>
      <c r="BM99" s="15" t="s">
        <v>1139</v>
      </c>
    </row>
    <row r="100" s="1" customFormat="1" ht="6.96" customHeight="1">
      <c r="B100" s="55"/>
      <c r="C100" s="56"/>
      <c r="D100" s="56"/>
      <c r="E100" s="56"/>
      <c r="F100" s="56"/>
      <c r="G100" s="56"/>
      <c r="H100" s="56"/>
      <c r="I100" s="154"/>
      <c r="J100" s="56"/>
      <c r="K100" s="56"/>
      <c r="L100" s="41"/>
    </row>
  </sheetData>
  <sheetProtection sheet="1" autoFilter="0" formatColumns="0" formatRows="0" objects="1" scenarios="1" spinCount="100000" saltValue="Q2IBGw3Ly4bamtlOj5UQRzwtRHGcIdZXpXoqTAWVNfeyv4AFMsyQJpY+xldrM9dqo2s1JBEycHVht+NFRmdwXw==" hashValue="0EO5iWdx9opL06SYMHCrnMoVHo1pIbkyt7Q6L1o6l+ohVpmhDnCR26I+frmGcjvdgdrk3rAiU+6dI1HR7oADJw=="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Jitka Pavlíková</dc:creator>
  <cp:lastModifiedBy>Jitka Pavlíková</cp:lastModifiedBy>
  <dcterms:created xsi:type="dcterms:W3CDTF">2019-06-18T10:21:34Z</dcterms:created>
  <dcterms:modified xsi:type="dcterms:W3CDTF">2019-06-18T10:21:41Z</dcterms:modified>
</cp:coreProperties>
</file>