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mc:AlternateContent xmlns:mc="http://schemas.openxmlformats.org/markup-compatibility/2006">
    <mc:Choice Requires="x15">
      <x15ac:absPath xmlns:x15ac="http://schemas.microsoft.com/office/spreadsheetml/2010/11/ac" url="T:\______projekty_2018\01_18_Kolín_Prachovna\05_DVD\DVD FINAL PDF\"/>
    </mc:Choice>
  </mc:AlternateContent>
  <xr:revisionPtr revIDLastSave="0" documentId="13_ncr:1_{E0EEE2C7-6223-40BB-B981-0603F13AC2AE}" xr6:coauthVersionLast="40" xr6:coauthVersionMax="40" xr10:uidLastSave="{00000000-0000-0000-0000-000000000000}"/>
  <bookViews>
    <workbookView xWindow="0" yWindow="0" windowWidth="21570" windowHeight="10215" xr2:uid="{00000000-000D-0000-FFFF-FFFF00000000}"/>
  </bookViews>
  <sheets>
    <sheet name="Rekapitulace stavby" sheetId="1" r:id="rId1"/>
    <sheet name="01 - MLATOVÝ POVRCH" sheetId="2" r:id="rId2"/>
    <sheet name="02 - OPRAVA PĚŠIN" sheetId="3" r:id="rId3"/>
    <sheet name="03 - DLAŽBA ZE ŠTÍPANÉHO ..." sheetId="4" r:id="rId4"/>
    <sheet name="04 - MOBILIÁŘ" sheetId="5" r:id="rId5"/>
    <sheet name="05 - ZAHRADNÍ ÚPRAVY" sheetId="6" r:id="rId6"/>
    <sheet name="06 - VO - NASVĚTLENÍ PRÁC..." sheetId="7" r:id="rId7"/>
    <sheet name="07 - VRN" sheetId="8" r:id="rId8"/>
    <sheet name="Pokyny pro vyplnění" sheetId="9" r:id="rId9"/>
  </sheets>
  <definedNames>
    <definedName name="_xlnm._FilterDatabase" localSheetId="1" hidden="1">'01 - MLATOVÝ POVRCH'!$C$80:$K$110</definedName>
    <definedName name="_xlnm._FilterDatabase" localSheetId="2" hidden="1">'02 - OPRAVA PĚŠIN'!$C$79:$K$103</definedName>
    <definedName name="_xlnm._FilterDatabase" localSheetId="3" hidden="1">'03 - DLAŽBA ZE ŠTÍPANÉHO ...'!$C$81:$K$109</definedName>
    <definedName name="_xlnm._FilterDatabase" localSheetId="4" hidden="1">'04 - MOBILIÁŘ'!$C$80:$K$117</definedName>
    <definedName name="_xlnm._FilterDatabase" localSheetId="5" hidden="1">'05 - ZAHRADNÍ ÚPRAVY'!$C$78:$K$138</definedName>
    <definedName name="_xlnm._FilterDatabase" localSheetId="6" hidden="1">'06 - VO - NASVĚTLENÍ PRÁC...'!$C$85:$K$139</definedName>
    <definedName name="_xlnm._FilterDatabase" localSheetId="7" hidden="1">'07 - VRN'!$C$79:$K$87</definedName>
    <definedName name="_xlnm.Print_Titles" localSheetId="1">'01 - MLATOVÝ POVRCH'!$80:$80</definedName>
    <definedName name="_xlnm.Print_Titles" localSheetId="2">'02 - OPRAVA PĚŠIN'!$79:$79</definedName>
    <definedName name="_xlnm.Print_Titles" localSheetId="3">'03 - DLAŽBA ZE ŠTÍPANÉHO ...'!$81:$81</definedName>
    <definedName name="_xlnm.Print_Titles" localSheetId="4">'04 - MOBILIÁŘ'!$80:$80</definedName>
    <definedName name="_xlnm.Print_Titles" localSheetId="5">'05 - ZAHRADNÍ ÚPRAVY'!$78:$78</definedName>
    <definedName name="_xlnm.Print_Titles" localSheetId="6">'06 - VO - NASVĚTLENÍ PRÁC...'!$85:$85</definedName>
    <definedName name="_xlnm.Print_Titles" localSheetId="7">'07 - VRN'!$79:$79</definedName>
    <definedName name="_xlnm.Print_Titles" localSheetId="0">'Rekapitulace stavby'!$49:$49</definedName>
    <definedName name="_xlnm.Print_Area" localSheetId="1">'01 - MLATOVÝ POVRCH'!$C$4:$J$36,'01 - MLATOVÝ POVRCH'!$C$42:$J$62,'01 - MLATOVÝ POVRCH'!$C$68:$K$110</definedName>
    <definedName name="_xlnm.Print_Area" localSheetId="2">'02 - OPRAVA PĚŠIN'!$C$4:$J$36,'02 - OPRAVA PĚŠIN'!$C$42:$J$61,'02 - OPRAVA PĚŠIN'!$C$67:$K$103</definedName>
    <definedName name="_xlnm.Print_Area" localSheetId="3">'03 - DLAŽBA ZE ŠTÍPANÉHO ...'!$C$4:$J$36,'03 - DLAŽBA ZE ŠTÍPANÉHO ...'!$C$42:$J$63,'03 - DLAŽBA ZE ŠTÍPANÉHO ...'!$C$69:$K$109</definedName>
    <definedName name="_xlnm.Print_Area" localSheetId="4">'04 - MOBILIÁŘ'!$C$4:$J$36,'04 - MOBILIÁŘ'!$C$42:$J$62,'04 - MOBILIÁŘ'!$C$68:$K$117</definedName>
    <definedName name="_xlnm.Print_Area" localSheetId="5">'05 - ZAHRADNÍ ÚPRAVY'!$C$4:$J$36,'05 - ZAHRADNÍ ÚPRAVY'!$C$42:$J$60,'05 - ZAHRADNÍ ÚPRAVY'!$C$66:$K$138</definedName>
    <definedName name="_xlnm.Print_Area" localSheetId="6">'06 - VO - NASVĚTLENÍ PRÁC...'!$C$4:$J$36,'06 - VO - NASVĚTLENÍ PRÁC...'!$C$42:$J$67,'06 - VO - NASVĚTLENÍ PRÁC...'!$C$73:$K$139</definedName>
    <definedName name="_xlnm.Print_Area" localSheetId="7">'07 - VRN'!$C$4:$J$36,'07 - VRN'!$C$42:$J$61,'07 - VRN'!$C$67:$K$87</definedName>
    <definedName name="_xlnm.Print_Area" localSheetId="8">'Pokyny pro vyplnění'!$B$2:$K$69,'Pokyny pro vyplnění'!$B$72:$K$116,'Pokyny pro vyplnění'!$B$119:$K$188,'Pokyny pro vyplnění'!$B$196:$K$216</definedName>
    <definedName name="_xlnm.Print_Area" localSheetId="0">'Rekapitulace stavby'!$D$4:$AO$33,'Rekapitulace stavby'!$C$39:$AQ$59</definedName>
  </definedNames>
  <calcPr calcId="181029"/>
</workbook>
</file>

<file path=xl/calcChain.xml><?xml version="1.0" encoding="utf-8"?>
<calcChain xmlns="http://schemas.openxmlformats.org/spreadsheetml/2006/main">
  <c r="P86" i="8" l="1"/>
  <c r="AY58" i="1"/>
  <c r="AX58" i="1"/>
  <c r="BI87" i="8"/>
  <c r="BH87" i="8"/>
  <c r="BG87" i="8"/>
  <c r="BF87" i="8"/>
  <c r="BE87" i="8"/>
  <c r="T87" i="8"/>
  <c r="T86" i="8" s="1"/>
  <c r="R87" i="8"/>
  <c r="R86" i="8" s="1"/>
  <c r="P87" i="8"/>
  <c r="BK87" i="8"/>
  <c r="BK86" i="8" s="1"/>
  <c r="J86" i="8" s="1"/>
  <c r="J60" i="8" s="1"/>
  <c r="J87" i="8"/>
  <c r="BI85" i="8"/>
  <c r="BH85" i="8"/>
  <c r="BG85" i="8"/>
  <c r="BF85" i="8"/>
  <c r="BE85" i="8"/>
  <c r="T85" i="8"/>
  <c r="T84" i="8" s="1"/>
  <c r="R85" i="8"/>
  <c r="R84" i="8" s="1"/>
  <c r="P85" i="8"/>
  <c r="P84" i="8" s="1"/>
  <c r="BK85" i="8"/>
  <c r="BK84" i="8" s="1"/>
  <c r="J84" i="8" s="1"/>
  <c r="J59" i="8" s="1"/>
  <c r="J85" i="8"/>
  <c r="BI83" i="8"/>
  <c r="F34" i="8" s="1"/>
  <c r="BD58" i="1" s="1"/>
  <c r="BH83" i="8"/>
  <c r="F33" i="8" s="1"/>
  <c r="BC58" i="1" s="1"/>
  <c r="BG83" i="8"/>
  <c r="F32" i="8" s="1"/>
  <c r="BB58" i="1" s="1"/>
  <c r="BF83" i="8"/>
  <c r="J31" i="8" s="1"/>
  <c r="AW58" i="1" s="1"/>
  <c r="BE83" i="8"/>
  <c r="J30" i="8" s="1"/>
  <c r="AV58" i="1" s="1"/>
  <c r="AT58" i="1" s="1"/>
  <c r="T83" i="8"/>
  <c r="T82" i="8" s="1"/>
  <c r="T81" i="8" s="1"/>
  <c r="T80" i="8" s="1"/>
  <c r="R83" i="8"/>
  <c r="R82" i="8" s="1"/>
  <c r="R81" i="8" s="1"/>
  <c r="R80" i="8" s="1"/>
  <c r="P83" i="8"/>
  <c r="P82" i="8" s="1"/>
  <c r="BK83" i="8"/>
  <c r="BK82" i="8" s="1"/>
  <c r="J83" i="8"/>
  <c r="F74" i="8"/>
  <c r="E72" i="8"/>
  <c r="F49" i="8"/>
  <c r="E47" i="8"/>
  <c r="J21" i="8"/>
  <c r="E21" i="8"/>
  <c r="J51" i="8" s="1"/>
  <c r="J20" i="8"/>
  <c r="J18" i="8"/>
  <c r="E18" i="8"/>
  <c r="F52" i="8" s="1"/>
  <c r="J17" i="8"/>
  <c r="J15" i="8"/>
  <c r="E15" i="8"/>
  <c r="F51" i="8" s="1"/>
  <c r="J14" i="8"/>
  <c r="J12" i="8"/>
  <c r="J49" i="8" s="1"/>
  <c r="E7" i="8"/>
  <c r="E70" i="8" s="1"/>
  <c r="AY57" i="1"/>
  <c r="AX57" i="1"/>
  <c r="BI138" i="7"/>
  <c r="BH138" i="7"/>
  <c r="BG138" i="7"/>
  <c r="BF138" i="7"/>
  <c r="BE138" i="7"/>
  <c r="T138" i="7"/>
  <c r="R138" i="7"/>
  <c r="P138" i="7"/>
  <c r="BK138" i="7"/>
  <c r="J138" i="7"/>
  <c r="BI136" i="7"/>
  <c r="BH136" i="7"/>
  <c r="BG136" i="7"/>
  <c r="BF136" i="7"/>
  <c r="BE136" i="7"/>
  <c r="T136" i="7"/>
  <c r="T135" i="7" s="1"/>
  <c r="R136" i="7"/>
  <c r="R135" i="7" s="1"/>
  <c r="P136" i="7"/>
  <c r="P135" i="7" s="1"/>
  <c r="BK136" i="7"/>
  <c r="BK135" i="7" s="1"/>
  <c r="J135" i="7" s="1"/>
  <c r="J66" i="7" s="1"/>
  <c r="J136" i="7"/>
  <c r="BI134" i="7"/>
  <c r="BH134" i="7"/>
  <c r="BG134" i="7"/>
  <c r="BF134" i="7"/>
  <c r="T134" i="7"/>
  <c r="R134" i="7"/>
  <c r="P134" i="7"/>
  <c r="BK134" i="7"/>
  <c r="J134" i="7"/>
  <c r="BE134" i="7" s="1"/>
  <c r="BI133" i="7"/>
  <c r="BH133" i="7"/>
  <c r="BG133" i="7"/>
  <c r="BF133" i="7"/>
  <c r="T133" i="7"/>
  <c r="R133" i="7"/>
  <c r="P133" i="7"/>
  <c r="BK133" i="7"/>
  <c r="J133" i="7"/>
  <c r="BE133" i="7" s="1"/>
  <c r="BI132" i="7"/>
  <c r="BH132" i="7"/>
  <c r="BG132" i="7"/>
  <c r="BF132" i="7"/>
  <c r="T132" i="7"/>
  <c r="R132" i="7"/>
  <c r="P132" i="7"/>
  <c r="BK132" i="7"/>
  <c r="J132" i="7"/>
  <c r="BE132" i="7" s="1"/>
  <c r="BI131" i="7"/>
  <c r="BH131" i="7"/>
  <c r="BG131" i="7"/>
  <c r="BF131" i="7"/>
  <c r="BE131" i="7"/>
  <c r="T131" i="7"/>
  <c r="R131" i="7"/>
  <c r="P131" i="7"/>
  <c r="BK131" i="7"/>
  <c r="J131" i="7"/>
  <c r="BI129" i="7"/>
  <c r="BH129" i="7"/>
  <c r="BG129" i="7"/>
  <c r="BF129" i="7"/>
  <c r="BE129" i="7"/>
  <c r="T129" i="7"/>
  <c r="R129" i="7"/>
  <c r="P129" i="7"/>
  <c r="BK129" i="7"/>
  <c r="J129" i="7"/>
  <c r="BI128" i="7"/>
  <c r="BH128" i="7"/>
  <c r="BG128" i="7"/>
  <c r="BF128" i="7"/>
  <c r="BE128" i="7"/>
  <c r="T128" i="7"/>
  <c r="R128" i="7"/>
  <c r="P128" i="7"/>
  <c r="BK128" i="7"/>
  <c r="J128" i="7"/>
  <c r="BI127" i="7"/>
  <c r="BH127" i="7"/>
  <c r="BG127" i="7"/>
  <c r="BF127" i="7"/>
  <c r="BE127" i="7"/>
  <c r="T127" i="7"/>
  <c r="T126" i="7" s="1"/>
  <c r="R127" i="7"/>
  <c r="R126" i="7" s="1"/>
  <c r="R125" i="7" s="1"/>
  <c r="P127" i="7"/>
  <c r="P126" i="7" s="1"/>
  <c r="P125" i="7" s="1"/>
  <c r="BK127" i="7"/>
  <c r="BK126" i="7" s="1"/>
  <c r="J127" i="7"/>
  <c r="BI123" i="7"/>
  <c r="BH123" i="7"/>
  <c r="BG123" i="7"/>
  <c r="BF123" i="7"/>
  <c r="BE123" i="7"/>
  <c r="T123" i="7"/>
  <c r="R123" i="7"/>
  <c r="P123" i="7"/>
  <c r="BK123" i="7"/>
  <c r="J123" i="7"/>
  <c r="BI122" i="7"/>
  <c r="BH122" i="7"/>
  <c r="BG122" i="7"/>
  <c r="BF122" i="7"/>
  <c r="T122" i="7"/>
  <c r="R122" i="7"/>
  <c r="P122" i="7"/>
  <c r="BK122" i="7"/>
  <c r="J122" i="7"/>
  <c r="BE122" i="7" s="1"/>
  <c r="BI121" i="7"/>
  <c r="BH121" i="7"/>
  <c r="BG121" i="7"/>
  <c r="BF121" i="7"/>
  <c r="T121" i="7"/>
  <c r="T120" i="7" s="1"/>
  <c r="T119" i="7" s="1"/>
  <c r="R121" i="7"/>
  <c r="R120" i="7" s="1"/>
  <c r="R119" i="7" s="1"/>
  <c r="P121" i="7"/>
  <c r="P120" i="7" s="1"/>
  <c r="P119" i="7" s="1"/>
  <c r="BK121" i="7"/>
  <c r="BK120" i="7" s="1"/>
  <c r="J121" i="7"/>
  <c r="BE121" i="7" s="1"/>
  <c r="BI117" i="7"/>
  <c r="BH117" i="7"/>
  <c r="BG117" i="7"/>
  <c r="BF117" i="7"/>
  <c r="T117" i="7"/>
  <c r="T116" i="7" s="1"/>
  <c r="R117" i="7"/>
  <c r="R116" i="7" s="1"/>
  <c r="P117" i="7"/>
  <c r="P116" i="7" s="1"/>
  <c r="BK117" i="7"/>
  <c r="BK116" i="7" s="1"/>
  <c r="J116" i="7" s="1"/>
  <c r="J61" i="7" s="1"/>
  <c r="J117" i="7"/>
  <c r="BE117" i="7" s="1"/>
  <c r="BI115" i="7"/>
  <c r="BH115" i="7"/>
  <c r="BG115" i="7"/>
  <c r="BF115" i="7"/>
  <c r="BE115" i="7"/>
  <c r="T115" i="7"/>
  <c r="R115" i="7"/>
  <c r="P115" i="7"/>
  <c r="BK115" i="7"/>
  <c r="J115" i="7"/>
  <c r="BI113" i="7"/>
  <c r="BH113" i="7"/>
  <c r="BG113" i="7"/>
  <c r="BF113" i="7"/>
  <c r="T113" i="7"/>
  <c r="R113" i="7"/>
  <c r="P113" i="7"/>
  <c r="BK113" i="7"/>
  <c r="J113" i="7"/>
  <c r="BE113" i="7" s="1"/>
  <c r="BI111" i="7"/>
  <c r="BH111" i="7"/>
  <c r="BG111" i="7"/>
  <c r="BF111" i="7"/>
  <c r="BE111" i="7"/>
  <c r="T111" i="7"/>
  <c r="T110" i="7" s="1"/>
  <c r="R111" i="7"/>
  <c r="R110" i="7" s="1"/>
  <c r="P111" i="7"/>
  <c r="P110" i="7" s="1"/>
  <c r="BK111" i="7"/>
  <c r="BK110" i="7" s="1"/>
  <c r="J110" i="7" s="1"/>
  <c r="J60" i="7" s="1"/>
  <c r="J111" i="7"/>
  <c r="BI109" i="7"/>
  <c r="BH109" i="7"/>
  <c r="BG109" i="7"/>
  <c r="BF109" i="7"/>
  <c r="BE109" i="7"/>
  <c r="T109" i="7"/>
  <c r="R109" i="7"/>
  <c r="P109" i="7"/>
  <c r="BK109" i="7"/>
  <c r="J109" i="7"/>
  <c r="BI107" i="7"/>
  <c r="BH107" i="7"/>
  <c r="BG107" i="7"/>
  <c r="BF107" i="7"/>
  <c r="BE107" i="7"/>
  <c r="T107" i="7"/>
  <c r="R107" i="7"/>
  <c r="P107" i="7"/>
  <c r="BK107" i="7"/>
  <c r="J107" i="7"/>
  <c r="BI104" i="7"/>
  <c r="BH104" i="7"/>
  <c r="BG104" i="7"/>
  <c r="BF104" i="7"/>
  <c r="T104" i="7"/>
  <c r="T103" i="7" s="1"/>
  <c r="R104" i="7"/>
  <c r="R103" i="7" s="1"/>
  <c r="P104" i="7"/>
  <c r="P103" i="7" s="1"/>
  <c r="BK104" i="7"/>
  <c r="BK103" i="7" s="1"/>
  <c r="J103" i="7" s="1"/>
  <c r="J59" i="7" s="1"/>
  <c r="J104" i="7"/>
  <c r="BE104" i="7" s="1"/>
  <c r="BI101" i="7"/>
  <c r="BH101" i="7"/>
  <c r="BG101" i="7"/>
  <c r="BF101" i="7"/>
  <c r="BE101" i="7"/>
  <c r="T101" i="7"/>
  <c r="R101" i="7"/>
  <c r="P101" i="7"/>
  <c r="BK101" i="7"/>
  <c r="J101" i="7"/>
  <c r="BI100" i="7"/>
  <c r="BH100" i="7"/>
  <c r="BG100" i="7"/>
  <c r="BF100" i="7"/>
  <c r="BE100" i="7"/>
  <c r="T100" i="7"/>
  <c r="R100" i="7"/>
  <c r="P100" i="7"/>
  <c r="BK100" i="7"/>
  <c r="J100" i="7"/>
  <c r="BI99" i="7"/>
  <c r="BH99" i="7"/>
  <c r="BG99" i="7"/>
  <c r="BF99" i="7"/>
  <c r="T99" i="7"/>
  <c r="R99" i="7"/>
  <c r="P99" i="7"/>
  <c r="BK99" i="7"/>
  <c r="J99" i="7"/>
  <c r="BE99" i="7" s="1"/>
  <c r="BI98" i="7"/>
  <c r="BH98" i="7"/>
  <c r="BG98" i="7"/>
  <c r="BF98" i="7"/>
  <c r="BE98" i="7"/>
  <c r="T98" i="7"/>
  <c r="R98" i="7"/>
  <c r="P98" i="7"/>
  <c r="BK98" i="7"/>
  <c r="J98" i="7"/>
  <c r="BI94" i="7"/>
  <c r="BH94" i="7"/>
  <c r="BG94" i="7"/>
  <c r="BF94" i="7"/>
  <c r="BE94" i="7"/>
  <c r="T94" i="7"/>
  <c r="R94" i="7"/>
  <c r="P94" i="7"/>
  <c r="BK94" i="7"/>
  <c r="J94" i="7"/>
  <c r="BI91" i="7"/>
  <c r="BH91" i="7"/>
  <c r="BG91" i="7"/>
  <c r="BF91" i="7"/>
  <c r="T91" i="7"/>
  <c r="R91" i="7"/>
  <c r="P91" i="7"/>
  <c r="BK91" i="7"/>
  <c r="J91" i="7"/>
  <c r="BE91" i="7" s="1"/>
  <c r="BI89" i="7"/>
  <c r="F34" i="7" s="1"/>
  <c r="BD57" i="1" s="1"/>
  <c r="BH89" i="7"/>
  <c r="F33" i="7" s="1"/>
  <c r="BC57" i="1" s="1"/>
  <c r="BG89" i="7"/>
  <c r="F32" i="7" s="1"/>
  <c r="BB57" i="1" s="1"/>
  <c r="BF89" i="7"/>
  <c r="J31" i="7" s="1"/>
  <c r="AW57" i="1" s="1"/>
  <c r="BE89" i="7"/>
  <c r="T89" i="7"/>
  <c r="T88" i="7" s="1"/>
  <c r="R89" i="7"/>
  <c r="R88" i="7" s="1"/>
  <c r="P89" i="7"/>
  <c r="P88" i="7" s="1"/>
  <c r="BK89" i="7"/>
  <c r="BK88" i="7" s="1"/>
  <c r="J89" i="7"/>
  <c r="F80" i="7"/>
  <c r="E78" i="7"/>
  <c r="J49" i="7"/>
  <c r="F49" i="7"/>
  <c r="E47" i="7"/>
  <c r="J21" i="7"/>
  <c r="E21" i="7"/>
  <c r="J51" i="7" s="1"/>
  <c r="J20" i="7"/>
  <c r="J18" i="7"/>
  <c r="E18" i="7"/>
  <c r="F52" i="7" s="1"/>
  <c r="J17" i="7"/>
  <c r="J15" i="7"/>
  <c r="E15" i="7"/>
  <c r="F51" i="7" s="1"/>
  <c r="J14" i="7"/>
  <c r="J12" i="7"/>
  <c r="J80" i="7" s="1"/>
  <c r="E7" i="7"/>
  <c r="E76" i="7" s="1"/>
  <c r="P137" i="6"/>
  <c r="AY56" i="1"/>
  <c r="AX56" i="1"/>
  <c r="BI138" i="6"/>
  <c r="BH138" i="6"/>
  <c r="BG138" i="6"/>
  <c r="BF138" i="6"/>
  <c r="BE138" i="6"/>
  <c r="T138" i="6"/>
  <c r="T137" i="6" s="1"/>
  <c r="R138" i="6"/>
  <c r="R137" i="6" s="1"/>
  <c r="P138" i="6"/>
  <c r="BK138" i="6"/>
  <c r="BK137" i="6" s="1"/>
  <c r="J137" i="6" s="1"/>
  <c r="J59" i="6" s="1"/>
  <c r="J138" i="6"/>
  <c r="BI136" i="6"/>
  <c r="BH136" i="6"/>
  <c r="BG136" i="6"/>
  <c r="BF136" i="6"/>
  <c r="BE136" i="6"/>
  <c r="T136" i="6"/>
  <c r="R136" i="6"/>
  <c r="P136" i="6"/>
  <c r="BK136" i="6"/>
  <c r="J136" i="6"/>
  <c r="BI135" i="6"/>
  <c r="BH135" i="6"/>
  <c r="BG135" i="6"/>
  <c r="BF135" i="6"/>
  <c r="BE135" i="6"/>
  <c r="T135" i="6"/>
  <c r="R135" i="6"/>
  <c r="P135" i="6"/>
  <c r="BK135" i="6"/>
  <c r="J135" i="6"/>
  <c r="BI132" i="6"/>
  <c r="BH132" i="6"/>
  <c r="BG132" i="6"/>
  <c r="BF132" i="6"/>
  <c r="T132" i="6"/>
  <c r="R132" i="6"/>
  <c r="P132" i="6"/>
  <c r="BK132" i="6"/>
  <c r="J132" i="6"/>
  <c r="BE132" i="6" s="1"/>
  <c r="BI130" i="6"/>
  <c r="BH130" i="6"/>
  <c r="BG130" i="6"/>
  <c r="BF130" i="6"/>
  <c r="T130" i="6"/>
  <c r="R130" i="6"/>
  <c r="P130" i="6"/>
  <c r="BK130" i="6"/>
  <c r="J130" i="6"/>
  <c r="BE130" i="6" s="1"/>
  <c r="BI126" i="6"/>
  <c r="BH126" i="6"/>
  <c r="BG126" i="6"/>
  <c r="BF126" i="6"/>
  <c r="BE126" i="6"/>
  <c r="T126" i="6"/>
  <c r="R126" i="6"/>
  <c r="P126" i="6"/>
  <c r="BK126" i="6"/>
  <c r="J126" i="6"/>
  <c r="BI124" i="6"/>
  <c r="BH124" i="6"/>
  <c r="BG124" i="6"/>
  <c r="BF124" i="6"/>
  <c r="T124" i="6"/>
  <c r="R124" i="6"/>
  <c r="P124" i="6"/>
  <c r="BK124" i="6"/>
  <c r="J124" i="6"/>
  <c r="BE124" i="6" s="1"/>
  <c r="BI123" i="6"/>
  <c r="BH123" i="6"/>
  <c r="BG123" i="6"/>
  <c r="BF123" i="6"/>
  <c r="BE123" i="6"/>
  <c r="T123" i="6"/>
  <c r="R123" i="6"/>
  <c r="P123" i="6"/>
  <c r="BK123" i="6"/>
  <c r="J123" i="6"/>
  <c r="BI122" i="6"/>
  <c r="BH122" i="6"/>
  <c r="BG122" i="6"/>
  <c r="BF122" i="6"/>
  <c r="BE122" i="6"/>
  <c r="T122" i="6"/>
  <c r="R122" i="6"/>
  <c r="P122" i="6"/>
  <c r="BK122" i="6"/>
  <c r="J122" i="6"/>
  <c r="BI121" i="6"/>
  <c r="BH121" i="6"/>
  <c r="BG121" i="6"/>
  <c r="BF121" i="6"/>
  <c r="T121" i="6"/>
  <c r="R121" i="6"/>
  <c r="P121" i="6"/>
  <c r="BK121" i="6"/>
  <c r="J121" i="6"/>
  <c r="BE121" i="6" s="1"/>
  <c r="BI120" i="6"/>
  <c r="BH120" i="6"/>
  <c r="BG120" i="6"/>
  <c r="BF120" i="6"/>
  <c r="T120" i="6"/>
  <c r="R120" i="6"/>
  <c r="P120" i="6"/>
  <c r="BK120" i="6"/>
  <c r="J120" i="6"/>
  <c r="BE120" i="6" s="1"/>
  <c r="BI117" i="6"/>
  <c r="BH117" i="6"/>
  <c r="BG117" i="6"/>
  <c r="BF117" i="6"/>
  <c r="BE117" i="6"/>
  <c r="T117" i="6"/>
  <c r="R117" i="6"/>
  <c r="P117" i="6"/>
  <c r="BK117" i="6"/>
  <c r="J117" i="6"/>
  <c r="BI115" i="6"/>
  <c r="BH115" i="6"/>
  <c r="BG115" i="6"/>
  <c r="BF115" i="6"/>
  <c r="T115" i="6"/>
  <c r="R115" i="6"/>
  <c r="P115" i="6"/>
  <c r="BK115" i="6"/>
  <c r="J115" i="6"/>
  <c r="BE115" i="6" s="1"/>
  <c r="BI114" i="6"/>
  <c r="BH114" i="6"/>
  <c r="BG114" i="6"/>
  <c r="BF114" i="6"/>
  <c r="BE114" i="6"/>
  <c r="T114" i="6"/>
  <c r="R114" i="6"/>
  <c r="P114" i="6"/>
  <c r="BK114" i="6"/>
  <c r="J114" i="6"/>
  <c r="BI113" i="6"/>
  <c r="BH113" i="6"/>
  <c r="BG113" i="6"/>
  <c r="BF113" i="6"/>
  <c r="BE113" i="6"/>
  <c r="T113" i="6"/>
  <c r="R113" i="6"/>
  <c r="P113" i="6"/>
  <c r="BK113" i="6"/>
  <c r="J113" i="6"/>
  <c r="BI111" i="6"/>
  <c r="BH111" i="6"/>
  <c r="BG111" i="6"/>
  <c r="BF111" i="6"/>
  <c r="BE111" i="6"/>
  <c r="T111" i="6"/>
  <c r="R111" i="6"/>
  <c r="P111" i="6"/>
  <c r="BK111" i="6"/>
  <c r="J111" i="6"/>
  <c r="BI110" i="6"/>
  <c r="BH110" i="6"/>
  <c r="BG110" i="6"/>
  <c r="BF110" i="6"/>
  <c r="T110" i="6"/>
  <c r="R110" i="6"/>
  <c r="P110" i="6"/>
  <c r="BK110" i="6"/>
  <c r="J110" i="6"/>
  <c r="BE110" i="6" s="1"/>
  <c r="BI108" i="6"/>
  <c r="BH108" i="6"/>
  <c r="BG108" i="6"/>
  <c r="BF108" i="6"/>
  <c r="BE108" i="6"/>
  <c r="T108" i="6"/>
  <c r="R108" i="6"/>
  <c r="P108" i="6"/>
  <c r="BK108" i="6"/>
  <c r="J108" i="6"/>
  <c r="BI106" i="6"/>
  <c r="BH106" i="6"/>
  <c r="BG106" i="6"/>
  <c r="BF106" i="6"/>
  <c r="BE106" i="6"/>
  <c r="T106" i="6"/>
  <c r="R106" i="6"/>
  <c r="P106" i="6"/>
  <c r="BK106" i="6"/>
  <c r="J106" i="6"/>
  <c r="BI104" i="6"/>
  <c r="BH104" i="6"/>
  <c r="BG104" i="6"/>
  <c r="BF104" i="6"/>
  <c r="BE104" i="6"/>
  <c r="T104" i="6"/>
  <c r="R104" i="6"/>
  <c r="P104" i="6"/>
  <c r="BK104" i="6"/>
  <c r="J104" i="6"/>
  <c r="BI102" i="6"/>
  <c r="BH102" i="6"/>
  <c r="BG102" i="6"/>
  <c r="BF102" i="6"/>
  <c r="BE102" i="6"/>
  <c r="T102" i="6"/>
  <c r="R102" i="6"/>
  <c r="P102" i="6"/>
  <c r="BK102" i="6"/>
  <c r="J102" i="6"/>
  <c r="BI99" i="6"/>
  <c r="BH99" i="6"/>
  <c r="BG99" i="6"/>
  <c r="BF99" i="6"/>
  <c r="BE99" i="6"/>
  <c r="T99" i="6"/>
  <c r="R99" i="6"/>
  <c r="P99" i="6"/>
  <c r="BK99" i="6"/>
  <c r="J99" i="6"/>
  <c r="BI97" i="6"/>
  <c r="BH97" i="6"/>
  <c r="BG97" i="6"/>
  <c r="BF97" i="6"/>
  <c r="T97" i="6"/>
  <c r="R97" i="6"/>
  <c r="P97" i="6"/>
  <c r="BK97" i="6"/>
  <c r="J97" i="6"/>
  <c r="BE97" i="6" s="1"/>
  <c r="BI95" i="6"/>
  <c r="BH95" i="6"/>
  <c r="BG95" i="6"/>
  <c r="BF95" i="6"/>
  <c r="BE95" i="6"/>
  <c r="T95" i="6"/>
  <c r="R95" i="6"/>
  <c r="P95" i="6"/>
  <c r="BK95" i="6"/>
  <c r="J95" i="6"/>
  <c r="BI94" i="6"/>
  <c r="BH94" i="6"/>
  <c r="BG94" i="6"/>
  <c r="BF94" i="6"/>
  <c r="BE94" i="6"/>
  <c r="T94" i="6"/>
  <c r="R94" i="6"/>
  <c r="P94" i="6"/>
  <c r="BK94" i="6"/>
  <c r="J94" i="6"/>
  <c r="BI92" i="6"/>
  <c r="BH92" i="6"/>
  <c r="BG92" i="6"/>
  <c r="BF92" i="6"/>
  <c r="BE92" i="6"/>
  <c r="T92" i="6"/>
  <c r="R92" i="6"/>
  <c r="P92" i="6"/>
  <c r="BK92" i="6"/>
  <c r="J92" i="6"/>
  <c r="BI90" i="6"/>
  <c r="BH90" i="6"/>
  <c r="BG90" i="6"/>
  <c r="BF90" i="6"/>
  <c r="BE90" i="6"/>
  <c r="T90" i="6"/>
  <c r="R90" i="6"/>
  <c r="P90" i="6"/>
  <c r="BK90" i="6"/>
  <c r="J90" i="6"/>
  <c r="BI88" i="6"/>
  <c r="BH88" i="6"/>
  <c r="BG88" i="6"/>
  <c r="BF88" i="6"/>
  <c r="BE88" i="6"/>
  <c r="T88" i="6"/>
  <c r="R88" i="6"/>
  <c r="P88" i="6"/>
  <c r="BK88" i="6"/>
  <c r="J88" i="6"/>
  <c r="BI86" i="6"/>
  <c r="BH86" i="6"/>
  <c r="BG86" i="6"/>
  <c r="BF86" i="6"/>
  <c r="T86" i="6"/>
  <c r="R86" i="6"/>
  <c r="P86" i="6"/>
  <c r="BK86" i="6"/>
  <c r="J86" i="6"/>
  <c r="BE86" i="6" s="1"/>
  <c r="BI84" i="6"/>
  <c r="BH84" i="6"/>
  <c r="BG84" i="6"/>
  <c r="BF84" i="6"/>
  <c r="BE84" i="6"/>
  <c r="T84" i="6"/>
  <c r="R84" i="6"/>
  <c r="P84" i="6"/>
  <c r="BK84" i="6"/>
  <c r="J84" i="6"/>
  <c r="BI82" i="6"/>
  <c r="F34" i="6" s="1"/>
  <c r="BD56" i="1" s="1"/>
  <c r="BH82" i="6"/>
  <c r="F33" i="6" s="1"/>
  <c r="BC56" i="1" s="1"/>
  <c r="BG82" i="6"/>
  <c r="F32" i="6" s="1"/>
  <c r="BB56" i="1" s="1"/>
  <c r="BF82" i="6"/>
  <c r="J31" i="6" s="1"/>
  <c r="AW56" i="1" s="1"/>
  <c r="BE82" i="6"/>
  <c r="T82" i="6"/>
  <c r="T81" i="6" s="1"/>
  <c r="T80" i="6" s="1"/>
  <c r="T79" i="6" s="1"/>
  <c r="R82" i="6"/>
  <c r="R81" i="6" s="1"/>
  <c r="R80" i="6" s="1"/>
  <c r="R79" i="6" s="1"/>
  <c r="P82" i="6"/>
  <c r="P81" i="6" s="1"/>
  <c r="P80" i="6" s="1"/>
  <c r="P79" i="6" s="1"/>
  <c r="AU56" i="1" s="1"/>
  <c r="BK82" i="6"/>
  <c r="BK81" i="6" s="1"/>
  <c r="J82" i="6"/>
  <c r="J73" i="6"/>
  <c r="F73" i="6"/>
  <c r="E71" i="6"/>
  <c r="J49" i="6"/>
  <c r="F49" i="6"/>
  <c r="E47" i="6"/>
  <c r="J21" i="6"/>
  <c r="E21" i="6"/>
  <c r="J75" i="6" s="1"/>
  <c r="J20" i="6"/>
  <c r="J18" i="6"/>
  <c r="E18" i="6"/>
  <c r="F76" i="6" s="1"/>
  <c r="J17" i="6"/>
  <c r="J15" i="6"/>
  <c r="E15" i="6"/>
  <c r="F75" i="6" s="1"/>
  <c r="J14" i="6"/>
  <c r="J12" i="6"/>
  <c r="E7" i="6"/>
  <c r="E45" i="6" s="1"/>
  <c r="P115" i="5"/>
  <c r="BK115" i="5"/>
  <c r="J115" i="5" s="1"/>
  <c r="J61" i="5" s="1"/>
  <c r="AY55" i="1"/>
  <c r="AX55" i="1"/>
  <c r="BI116" i="5"/>
  <c r="BH116" i="5"/>
  <c r="BG116" i="5"/>
  <c r="BF116" i="5"/>
  <c r="T116" i="5"/>
  <c r="T115" i="5" s="1"/>
  <c r="R116" i="5"/>
  <c r="R115" i="5" s="1"/>
  <c r="P116" i="5"/>
  <c r="BK116" i="5"/>
  <c r="J116" i="5"/>
  <c r="BE116" i="5" s="1"/>
  <c r="BI113" i="5"/>
  <c r="BH113" i="5"/>
  <c r="BG113" i="5"/>
  <c r="BF113" i="5"/>
  <c r="BE113" i="5"/>
  <c r="T113" i="5"/>
  <c r="R113" i="5"/>
  <c r="P113" i="5"/>
  <c r="BK113" i="5"/>
  <c r="J113" i="5"/>
  <c r="BI110" i="5"/>
  <c r="BH110" i="5"/>
  <c r="BG110" i="5"/>
  <c r="BF110" i="5"/>
  <c r="T110" i="5"/>
  <c r="R110" i="5"/>
  <c r="P110" i="5"/>
  <c r="BK110" i="5"/>
  <c r="J110" i="5"/>
  <c r="BE110" i="5" s="1"/>
  <c r="BI109" i="5"/>
  <c r="BH109" i="5"/>
  <c r="BG109" i="5"/>
  <c r="BF109" i="5"/>
  <c r="BE109" i="5"/>
  <c r="T109" i="5"/>
  <c r="R109" i="5"/>
  <c r="P109" i="5"/>
  <c r="BK109" i="5"/>
  <c r="J109" i="5"/>
  <c r="BI108" i="5"/>
  <c r="BH108" i="5"/>
  <c r="BG108" i="5"/>
  <c r="BF108" i="5"/>
  <c r="T108" i="5"/>
  <c r="R108" i="5"/>
  <c r="P108" i="5"/>
  <c r="BK108" i="5"/>
  <c r="J108" i="5"/>
  <c r="BE108" i="5" s="1"/>
  <c r="BI107" i="5"/>
  <c r="BH107" i="5"/>
  <c r="BG107" i="5"/>
  <c r="BF107" i="5"/>
  <c r="T107" i="5"/>
  <c r="R107" i="5"/>
  <c r="P107" i="5"/>
  <c r="BK107" i="5"/>
  <c r="J107" i="5"/>
  <c r="BE107" i="5" s="1"/>
  <c r="BI106" i="5"/>
  <c r="BH106" i="5"/>
  <c r="BG106" i="5"/>
  <c r="BF106" i="5"/>
  <c r="T106" i="5"/>
  <c r="R106" i="5"/>
  <c r="P106" i="5"/>
  <c r="BK106" i="5"/>
  <c r="J106" i="5"/>
  <c r="BE106" i="5" s="1"/>
  <c r="BI105" i="5"/>
  <c r="BH105" i="5"/>
  <c r="BG105" i="5"/>
  <c r="BF105" i="5"/>
  <c r="BE105" i="5"/>
  <c r="T105" i="5"/>
  <c r="R105" i="5"/>
  <c r="P105" i="5"/>
  <c r="BK105" i="5"/>
  <c r="J105" i="5"/>
  <c r="BI103" i="5"/>
  <c r="BH103" i="5"/>
  <c r="BG103" i="5"/>
  <c r="BF103" i="5"/>
  <c r="T103" i="5"/>
  <c r="T102" i="5" s="1"/>
  <c r="R103" i="5"/>
  <c r="R102" i="5" s="1"/>
  <c r="P103" i="5"/>
  <c r="P102" i="5" s="1"/>
  <c r="BK103" i="5"/>
  <c r="BK102" i="5" s="1"/>
  <c r="J102" i="5" s="1"/>
  <c r="J60" i="5" s="1"/>
  <c r="J103" i="5"/>
  <c r="BE103" i="5" s="1"/>
  <c r="BI101" i="5"/>
  <c r="BH101" i="5"/>
  <c r="BG101" i="5"/>
  <c r="BF101" i="5"/>
  <c r="BE101" i="5"/>
  <c r="T101" i="5"/>
  <c r="R101" i="5"/>
  <c r="P101" i="5"/>
  <c r="BK101" i="5"/>
  <c r="J101" i="5"/>
  <c r="BI99" i="5"/>
  <c r="BH99" i="5"/>
  <c r="BG99" i="5"/>
  <c r="BF99" i="5"/>
  <c r="BE99" i="5"/>
  <c r="T99" i="5"/>
  <c r="R99" i="5"/>
  <c r="P99" i="5"/>
  <c r="BK99" i="5"/>
  <c r="J99" i="5"/>
  <c r="BI96" i="5"/>
  <c r="BH96" i="5"/>
  <c r="BG96" i="5"/>
  <c r="BF96" i="5"/>
  <c r="BE96" i="5"/>
  <c r="T96" i="5"/>
  <c r="T95" i="5" s="1"/>
  <c r="R96" i="5"/>
  <c r="R95" i="5" s="1"/>
  <c r="P96" i="5"/>
  <c r="P95" i="5" s="1"/>
  <c r="BK96" i="5"/>
  <c r="BK95" i="5" s="1"/>
  <c r="J95" i="5" s="1"/>
  <c r="J59" i="5" s="1"/>
  <c r="J96" i="5"/>
  <c r="BI93" i="5"/>
  <c r="BH93" i="5"/>
  <c r="BG93" i="5"/>
  <c r="BF93" i="5"/>
  <c r="T93" i="5"/>
  <c r="R93" i="5"/>
  <c r="P93" i="5"/>
  <c r="BK93" i="5"/>
  <c r="J93" i="5"/>
  <c r="BE93" i="5" s="1"/>
  <c r="BI92" i="5"/>
  <c r="BH92" i="5"/>
  <c r="BG92" i="5"/>
  <c r="BF92" i="5"/>
  <c r="T92" i="5"/>
  <c r="R92" i="5"/>
  <c r="P92" i="5"/>
  <c r="BK92" i="5"/>
  <c r="J92" i="5"/>
  <c r="BE92" i="5" s="1"/>
  <c r="BI91" i="5"/>
  <c r="BH91" i="5"/>
  <c r="BG91" i="5"/>
  <c r="BF91" i="5"/>
  <c r="BE91" i="5"/>
  <c r="T91" i="5"/>
  <c r="R91" i="5"/>
  <c r="P91" i="5"/>
  <c r="BK91" i="5"/>
  <c r="J91" i="5"/>
  <c r="BI90" i="5"/>
  <c r="BH90" i="5"/>
  <c r="BG90" i="5"/>
  <c r="BF90" i="5"/>
  <c r="T90" i="5"/>
  <c r="R90" i="5"/>
  <c r="P90" i="5"/>
  <c r="BK90" i="5"/>
  <c r="J90" i="5"/>
  <c r="BE90" i="5" s="1"/>
  <c r="BI86" i="5"/>
  <c r="BH86" i="5"/>
  <c r="BG86" i="5"/>
  <c r="BF86" i="5"/>
  <c r="BE86" i="5"/>
  <c r="T86" i="5"/>
  <c r="R86" i="5"/>
  <c r="P86" i="5"/>
  <c r="BK86" i="5"/>
  <c r="J86" i="5"/>
  <c r="BI84" i="5"/>
  <c r="F34" i="5" s="1"/>
  <c r="BD55" i="1" s="1"/>
  <c r="BH84" i="5"/>
  <c r="F33" i="5" s="1"/>
  <c r="BC55" i="1" s="1"/>
  <c r="BG84" i="5"/>
  <c r="F32" i="5" s="1"/>
  <c r="BB55" i="1" s="1"/>
  <c r="BF84" i="5"/>
  <c r="J31" i="5" s="1"/>
  <c r="AW55" i="1" s="1"/>
  <c r="BE84" i="5"/>
  <c r="T84" i="5"/>
  <c r="T83" i="5" s="1"/>
  <c r="T82" i="5" s="1"/>
  <c r="T81" i="5" s="1"/>
  <c r="R84" i="5"/>
  <c r="R83" i="5" s="1"/>
  <c r="R82" i="5" s="1"/>
  <c r="R81" i="5" s="1"/>
  <c r="P84" i="5"/>
  <c r="P83" i="5" s="1"/>
  <c r="P82" i="5" s="1"/>
  <c r="P81" i="5" s="1"/>
  <c r="AU55" i="1" s="1"/>
  <c r="BK84" i="5"/>
  <c r="BK83" i="5" s="1"/>
  <c r="J84" i="5"/>
  <c r="F75" i="5"/>
  <c r="E73" i="5"/>
  <c r="F51" i="5"/>
  <c r="F49" i="5"/>
  <c r="E47" i="5"/>
  <c r="J21" i="5"/>
  <c r="E21" i="5"/>
  <c r="J51" i="5" s="1"/>
  <c r="J20" i="5"/>
  <c r="J18" i="5"/>
  <c r="E18" i="5"/>
  <c r="F52" i="5" s="1"/>
  <c r="J17" i="5"/>
  <c r="J15" i="5"/>
  <c r="E15" i="5"/>
  <c r="F77" i="5" s="1"/>
  <c r="J14" i="5"/>
  <c r="J12" i="5"/>
  <c r="J75" i="5" s="1"/>
  <c r="E7" i="5"/>
  <c r="E71" i="5" s="1"/>
  <c r="BK94" i="4"/>
  <c r="J94" i="4" s="1"/>
  <c r="J59" i="4" s="1"/>
  <c r="AY54" i="1"/>
  <c r="AX54" i="1"/>
  <c r="BI109" i="4"/>
  <c r="BH109" i="4"/>
  <c r="BG109" i="4"/>
  <c r="BF109" i="4"/>
  <c r="T109" i="4"/>
  <c r="T108" i="4" s="1"/>
  <c r="R109" i="4"/>
  <c r="R108" i="4" s="1"/>
  <c r="P109" i="4"/>
  <c r="P108" i="4" s="1"/>
  <c r="BK109" i="4"/>
  <c r="BK108" i="4" s="1"/>
  <c r="J108" i="4" s="1"/>
  <c r="J62" i="4" s="1"/>
  <c r="J109" i="4"/>
  <c r="BE109" i="4" s="1"/>
  <c r="BI107" i="4"/>
  <c r="BH107" i="4"/>
  <c r="BG107" i="4"/>
  <c r="BF107" i="4"/>
  <c r="T107" i="4"/>
  <c r="R107" i="4"/>
  <c r="P107" i="4"/>
  <c r="BK107" i="4"/>
  <c r="J107" i="4"/>
  <c r="BE107" i="4" s="1"/>
  <c r="BI104" i="4"/>
  <c r="BH104" i="4"/>
  <c r="BG104" i="4"/>
  <c r="BF104" i="4"/>
  <c r="BE104" i="4"/>
  <c r="T104" i="4"/>
  <c r="R104" i="4"/>
  <c r="P104" i="4"/>
  <c r="P102" i="4" s="1"/>
  <c r="BK104" i="4"/>
  <c r="J104" i="4"/>
  <c r="BI103" i="4"/>
  <c r="BH103" i="4"/>
  <c r="BG103" i="4"/>
  <c r="BF103" i="4"/>
  <c r="T103" i="4"/>
  <c r="T102" i="4" s="1"/>
  <c r="R103" i="4"/>
  <c r="R102" i="4" s="1"/>
  <c r="P103" i="4"/>
  <c r="BK103" i="4"/>
  <c r="BK102" i="4" s="1"/>
  <c r="J102" i="4" s="1"/>
  <c r="J61" i="4" s="1"/>
  <c r="J103" i="4"/>
  <c r="BE103" i="4" s="1"/>
  <c r="BI101" i="4"/>
  <c r="BH101" i="4"/>
  <c r="BG101" i="4"/>
  <c r="BF101" i="4"/>
  <c r="BE101" i="4"/>
  <c r="T101" i="4"/>
  <c r="R101" i="4"/>
  <c r="P101" i="4"/>
  <c r="BK101" i="4"/>
  <c r="J101" i="4"/>
  <c r="BI98" i="4"/>
  <c r="BH98" i="4"/>
  <c r="BG98" i="4"/>
  <c r="BF98" i="4"/>
  <c r="BE98" i="4"/>
  <c r="T98" i="4"/>
  <c r="T97" i="4" s="1"/>
  <c r="R98" i="4"/>
  <c r="R97" i="4" s="1"/>
  <c r="P98" i="4"/>
  <c r="P97" i="4" s="1"/>
  <c r="BK98" i="4"/>
  <c r="BK97" i="4" s="1"/>
  <c r="J97" i="4" s="1"/>
  <c r="J60" i="4" s="1"/>
  <c r="J98" i="4"/>
  <c r="BI95" i="4"/>
  <c r="BH95" i="4"/>
  <c r="BG95" i="4"/>
  <c r="BF95" i="4"/>
  <c r="BE95" i="4"/>
  <c r="T95" i="4"/>
  <c r="T94" i="4" s="1"/>
  <c r="R95" i="4"/>
  <c r="R94" i="4" s="1"/>
  <c r="P95" i="4"/>
  <c r="P94" i="4" s="1"/>
  <c r="BK95" i="4"/>
  <c r="J95" i="4"/>
  <c r="BI92" i="4"/>
  <c r="BH92" i="4"/>
  <c r="BG92" i="4"/>
  <c r="BF92" i="4"/>
  <c r="BE92" i="4"/>
  <c r="T92" i="4"/>
  <c r="R92" i="4"/>
  <c r="P92" i="4"/>
  <c r="BK92" i="4"/>
  <c r="J92" i="4"/>
  <c r="BI91" i="4"/>
  <c r="BH91" i="4"/>
  <c r="BG91" i="4"/>
  <c r="BF91" i="4"/>
  <c r="T91" i="4"/>
  <c r="R91" i="4"/>
  <c r="P91" i="4"/>
  <c r="BK91" i="4"/>
  <c r="J91" i="4"/>
  <c r="BE91" i="4" s="1"/>
  <c r="BI90" i="4"/>
  <c r="BH90" i="4"/>
  <c r="BG90" i="4"/>
  <c r="BF90" i="4"/>
  <c r="T90" i="4"/>
  <c r="R90" i="4"/>
  <c r="P90" i="4"/>
  <c r="BK90" i="4"/>
  <c r="J90" i="4"/>
  <c r="BE90" i="4" s="1"/>
  <c r="BI89" i="4"/>
  <c r="BH89" i="4"/>
  <c r="BG89" i="4"/>
  <c r="BF89" i="4"/>
  <c r="BE89" i="4"/>
  <c r="T89" i="4"/>
  <c r="R89" i="4"/>
  <c r="P89" i="4"/>
  <c r="BK89" i="4"/>
  <c r="J89" i="4"/>
  <c r="BI87" i="4"/>
  <c r="BH87" i="4"/>
  <c r="BG87" i="4"/>
  <c r="BF87" i="4"/>
  <c r="BE87" i="4"/>
  <c r="T87" i="4"/>
  <c r="R87" i="4"/>
  <c r="P87" i="4"/>
  <c r="BK87" i="4"/>
  <c r="J87" i="4"/>
  <c r="BI85" i="4"/>
  <c r="F34" i="4" s="1"/>
  <c r="BD54" i="1" s="1"/>
  <c r="BH85" i="4"/>
  <c r="F33" i="4" s="1"/>
  <c r="BC54" i="1" s="1"/>
  <c r="BG85" i="4"/>
  <c r="F32" i="4" s="1"/>
  <c r="BB54" i="1" s="1"/>
  <c r="BF85" i="4"/>
  <c r="J31" i="4" s="1"/>
  <c r="AW54" i="1" s="1"/>
  <c r="BE85" i="4"/>
  <c r="T85" i="4"/>
  <c r="T84" i="4" s="1"/>
  <c r="R85" i="4"/>
  <c r="R84" i="4" s="1"/>
  <c r="R83" i="4" s="1"/>
  <c r="R82" i="4" s="1"/>
  <c r="P85" i="4"/>
  <c r="P84" i="4" s="1"/>
  <c r="P83" i="4" s="1"/>
  <c r="P82" i="4" s="1"/>
  <c r="AU54" i="1" s="1"/>
  <c r="BK85" i="4"/>
  <c r="BK84" i="4" s="1"/>
  <c r="J85" i="4"/>
  <c r="F79" i="4"/>
  <c r="F76" i="4"/>
  <c r="E74" i="4"/>
  <c r="E72" i="4"/>
  <c r="F51" i="4"/>
  <c r="F49" i="4"/>
  <c r="E47" i="4"/>
  <c r="J21" i="4"/>
  <c r="E21" i="4"/>
  <c r="J78" i="4" s="1"/>
  <c r="J20" i="4"/>
  <c r="J18" i="4"/>
  <c r="E18" i="4"/>
  <c r="F52" i="4" s="1"/>
  <c r="J17" i="4"/>
  <c r="J15" i="4"/>
  <c r="E15" i="4"/>
  <c r="F78" i="4" s="1"/>
  <c r="J14" i="4"/>
  <c r="J12" i="4"/>
  <c r="J76" i="4" s="1"/>
  <c r="E7" i="4"/>
  <c r="E45" i="4" s="1"/>
  <c r="BK102" i="3"/>
  <c r="J102" i="3" s="1"/>
  <c r="J60" i="3" s="1"/>
  <c r="AY53" i="1"/>
  <c r="AX53" i="1"/>
  <c r="BI103" i="3"/>
  <c r="BH103" i="3"/>
  <c r="BG103" i="3"/>
  <c r="BF103" i="3"/>
  <c r="BE103" i="3"/>
  <c r="T103" i="3"/>
  <c r="T102" i="3" s="1"/>
  <c r="R103" i="3"/>
  <c r="R102" i="3" s="1"/>
  <c r="P103" i="3"/>
  <c r="P102" i="3" s="1"/>
  <c r="BK103" i="3"/>
  <c r="J103" i="3"/>
  <c r="BI100" i="3"/>
  <c r="BH100" i="3"/>
  <c r="BG100" i="3"/>
  <c r="BF100" i="3"/>
  <c r="BE100" i="3"/>
  <c r="T100" i="3"/>
  <c r="T99" i="3" s="1"/>
  <c r="R100" i="3"/>
  <c r="R99" i="3" s="1"/>
  <c r="P100" i="3"/>
  <c r="P99" i="3" s="1"/>
  <c r="BK100" i="3"/>
  <c r="BK99" i="3" s="1"/>
  <c r="J99" i="3" s="1"/>
  <c r="J59" i="3" s="1"/>
  <c r="J100" i="3"/>
  <c r="BI97" i="3"/>
  <c r="BH97" i="3"/>
  <c r="BG97" i="3"/>
  <c r="BF97" i="3"/>
  <c r="T97" i="3"/>
  <c r="R97" i="3"/>
  <c r="P97" i="3"/>
  <c r="BK97" i="3"/>
  <c r="J97" i="3"/>
  <c r="BE97" i="3" s="1"/>
  <c r="BI95" i="3"/>
  <c r="BH95" i="3"/>
  <c r="BG95" i="3"/>
  <c r="BF95" i="3"/>
  <c r="T95" i="3"/>
  <c r="R95" i="3"/>
  <c r="P95" i="3"/>
  <c r="BK95" i="3"/>
  <c r="J95" i="3"/>
  <c r="BE95" i="3" s="1"/>
  <c r="BI93" i="3"/>
  <c r="BH93" i="3"/>
  <c r="BG93" i="3"/>
  <c r="BF93" i="3"/>
  <c r="BE93" i="3"/>
  <c r="T93" i="3"/>
  <c r="R93" i="3"/>
  <c r="P93" i="3"/>
  <c r="BK93" i="3"/>
  <c r="J93" i="3"/>
  <c r="BI89" i="3"/>
  <c r="BH89" i="3"/>
  <c r="BG89" i="3"/>
  <c r="BF89" i="3"/>
  <c r="T89" i="3"/>
  <c r="R89" i="3"/>
  <c r="P89" i="3"/>
  <c r="BK89" i="3"/>
  <c r="J89" i="3"/>
  <c r="BE89" i="3" s="1"/>
  <c r="BI87" i="3"/>
  <c r="BH87" i="3"/>
  <c r="BG87" i="3"/>
  <c r="BF87" i="3"/>
  <c r="BE87" i="3"/>
  <c r="T87" i="3"/>
  <c r="R87" i="3"/>
  <c r="P87" i="3"/>
  <c r="BK87" i="3"/>
  <c r="J87" i="3"/>
  <c r="BI85" i="3"/>
  <c r="BH85" i="3"/>
  <c r="F33" i="3" s="1"/>
  <c r="BC53" i="1" s="1"/>
  <c r="BG85" i="3"/>
  <c r="BF85" i="3"/>
  <c r="BE85" i="3"/>
  <c r="T85" i="3"/>
  <c r="R85" i="3"/>
  <c r="P85" i="3"/>
  <c r="BK85" i="3"/>
  <c r="J85" i="3"/>
  <c r="BI83" i="3"/>
  <c r="F34" i="3" s="1"/>
  <c r="BD53" i="1" s="1"/>
  <c r="BH83" i="3"/>
  <c r="BG83" i="3"/>
  <c r="F32" i="3" s="1"/>
  <c r="BB53" i="1" s="1"/>
  <c r="BF83" i="3"/>
  <c r="J31" i="3" s="1"/>
  <c r="AW53" i="1" s="1"/>
  <c r="T83" i="3"/>
  <c r="T82" i="3" s="1"/>
  <c r="R83" i="3"/>
  <c r="R82" i="3" s="1"/>
  <c r="R81" i="3" s="1"/>
  <c r="R80" i="3" s="1"/>
  <c r="P83" i="3"/>
  <c r="P82" i="3" s="1"/>
  <c r="P81" i="3" s="1"/>
  <c r="P80" i="3" s="1"/>
  <c r="AU53" i="1" s="1"/>
  <c r="BK83" i="3"/>
  <c r="BK82" i="3" s="1"/>
  <c r="J83" i="3"/>
  <c r="BE83" i="3" s="1"/>
  <c r="F76" i="3"/>
  <c r="F74" i="3"/>
  <c r="E72" i="3"/>
  <c r="E70" i="3"/>
  <c r="J51" i="3"/>
  <c r="F51" i="3"/>
  <c r="F49" i="3"/>
  <c r="E47" i="3"/>
  <c r="J21" i="3"/>
  <c r="E21" i="3"/>
  <c r="J76" i="3" s="1"/>
  <c r="J20" i="3"/>
  <c r="J18" i="3"/>
  <c r="E18" i="3"/>
  <c r="F52" i="3" s="1"/>
  <c r="J17" i="3"/>
  <c r="J15" i="3"/>
  <c r="E15" i="3"/>
  <c r="J14" i="3"/>
  <c r="J12" i="3"/>
  <c r="J49" i="3" s="1"/>
  <c r="E7" i="3"/>
  <c r="E45" i="3" s="1"/>
  <c r="R109" i="2"/>
  <c r="BK109" i="2"/>
  <c r="J109" i="2" s="1"/>
  <c r="J61" i="2" s="1"/>
  <c r="AY52" i="1"/>
  <c r="AX52" i="1"/>
  <c r="BI110" i="2"/>
  <c r="BH110" i="2"/>
  <c r="BG110" i="2"/>
  <c r="BF110" i="2"/>
  <c r="BE110" i="2"/>
  <c r="T110" i="2"/>
  <c r="T109" i="2" s="1"/>
  <c r="R110" i="2"/>
  <c r="P110" i="2"/>
  <c r="P109" i="2" s="1"/>
  <c r="BK110" i="2"/>
  <c r="J110" i="2"/>
  <c r="BI106" i="2"/>
  <c r="BH106" i="2"/>
  <c r="BG106" i="2"/>
  <c r="BF106" i="2"/>
  <c r="BE106" i="2"/>
  <c r="T106" i="2"/>
  <c r="R106" i="2"/>
  <c r="P106" i="2"/>
  <c r="BK106" i="2"/>
  <c r="J106" i="2"/>
  <c r="BI104" i="2"/>
  <c r="BH104" i="2"/>
  <c r="BG104" i="2"/>
  <c r="BF104" i="2"/>
  <c r="BE104" i="2"/>
  <c r="T104" i="2"/>
  <c r="T103" i="2" s="1"/>
  <c r="R104" i="2"/>
  <c r="R103" i="2" s="1"/>
  <c r="P104" i="2"/>
  <c r="P103" i="2" s="1"/>
  <c r="BK104" i="2"/>
  <c r="BK103" i="2" s="1"/>
  <c r="J103" i="2" s="1"/>
  <c r="J60" i="2" s="1"/>
  <c r="J104" i="2"/>
  <c r="BI101" i="2"/>
  <c r="BH101" i="2"/>
  <c r="BG101" i="2"/>
  <c r="BF101" i="2"/>
  <c r="T101" i="2"/>
  <c r="R101" i="2"/>
  <c r="P101" i="2"/>
  <c r="BK101" i="2"/>
  <c r="J101" i="2"/>
  <c r="BE101" i="2" s="1"/>
  <c r="BI99" i="2"/>
  <c r="BH99" i="2"/>
  <c r="BG99" i="2"/>
  <c r="BF99" i="2"/>
  <c r="T99" i="2"/>
  <c r="R99" i="2"/>
  <c r="P99" i="2"/>
  <c r="BK99" i="2"/>
  <c r="J99" i="2"/>
  <c r="BE99" i="2" s="1"/>
  <c r="BI97" i="2"/>
  <c r="BH97" i="2"/>
  <c r="BG97" i="2"/>
  <c r="BF97" i="2"/>
  <c r="BE97" i="2"/>
  <c r="T97" i="2"/>
  <c r="T96" i="2" s="1"/>
  <c r="R97" i="2"/>
  <c r="R96" i="2" s="1"/>
  <c r="P97" i="2"/>
  <c r="P96" i="2" s="1"/>
  <c r="BK97" i="2"/>
  <c r="BK96" i="2" s="1"/>
  <c r="J96" i="2" s="1"/>
  <c r="J59" i="2" s="1"/>
  <c r="J97" i="2"/>
  <c r="BI94" i="2"/>
  <c r="BH94" i="2"/>
  <c r="BG94" i="2"/>
  <c r="BF94" i="2"/>
  <c r="BE94" i="2"/>
  <c r="T94" i="2"/>
  <c r="R94" i="2"/>
  <c r="P94" i="2"/>
  <c r="BK94" i="2"/>
  <c r="J94" i="2"/>
  <c r="BI93" i="2"/>
  <c r="BH93" i="2"/>
  <c r="BG93" i="2"/>
  <c r="BF93" i="2"/>
  <c r="BE93" i="2"/>
  <c r="T93" i="2"/>
  <c r="R93" i="2"/>
  <c r="P93" i="2"/>
  <c r="BK93" i="2"/>
  <c r="J93" i="2"/>
  <c r="BI92" i="2"/>
  <c r="BH92" i="2"/>
  <c r="BG92" i="2"/>
  <c r="BF92" i="2"/>
  <c r="BE92" i="2"/>
  <c r="T92" i="2"/>
  <c r="R92" i="2"/>
  <c r="P92" i="2"/>
  <c r="BK92" i="2"/>
  <c r="J92" i="2"/>
  <c r="BI89" i="2"/>
  <c r="BH89" i="2"/>
  <c r="BG89" i="2"/>
  <c r="BF89" i="2"/>
  <c r="BE89" i="2"/>
  <c r="T89" i="2"/>
  <c r="R89" i="2"/>
  <c r="P89" i="2"/>
  <c r="BK89" i="2"/>
  <c r="J89" i="2"/>
  <c r="BI88" i="2"/>
  <c r="BH88" i="2"/>
  <c r="BG88" i="2"/>
  <c r="BF88" i="2"/>
  <c r="T88" i="2"/>
  <c r="R88" i="2"/>
  <c r="P88" i="2"/>
  <c r="BK88" i="2"/>
  <c r="J88" i="2"/>
  <c r="BE88" i="2" s="1"/>
  <c r="BI86" i="2"/>
  <c r="BH86" i="2"/>
  <c r="BG86" i="2"/>
  <c r="BF86" i="2"/>
  <c r="T86" i="2"/>
  <c r="R86" i="2"/>
  <c r="P86" i="2"/>
  <c r="BK86" i="2"/>
  <c r="J86" i="2"/>
  <c r="BE86" i="2" s="1"/>
  <c r="BI84" i="2"/>
  <c r="F34" i="2" s="1"/>
  <c r="BD52" i="1" s="1"/>
  <c r="BH84" i="2"/>
  <c r="F33" i="2" s="1"/>
  <c r="BC52" i="1" s="1"/>
  <c r="BC51" i="1" s="1"/>
  <c r="BG84" i="2"/>
  <c r="F32" i="2" s="1"/>
  <c r="BB52" i="1" s="1"/>
  <c r="BB51" i="1" s="1"/>
  <c r="BF84" i="2"/>
  <c r="J31" i="2" s="1"/>
  <c r="AW52" i="1" s="1"/>
  <c r="BE84" i="2"/>
  <c r="T84" i="2"/>
  <c r="T83" i="2" s="1"/>
  <c r="R84" i="2"/>
  <c r="R83" i="2" s="1"/>
  <c r="R82" i="2" s="1"/>
  <c r="R81" i="2" s="1"/>
  <c r="P84" i="2"/>
  <c r="P83" i="2" s="1"/>
  <c r="P82" i="2" s="1"/>
  <c r="P81" i="2" s="1"/>
  <c r="AU52" i="1" s="1"/>
  <c r="BK84" i="2"/>
  <c r="BK83" i="2" s="1"/>
  <c r="J84" i="2"/>
  <c r="F78" i="2"/>
  <c r="F77" i="2"/>
  <c r="F75" i="2"/>
  <c r="E73" i="2"/>
  <c r="F49" i="2"/>
  <c r="E47" i="2"/>
  <c r="J21" i="2"/>
  <c r="E21" i="2"/>
  <c r="J77" i="2" s="1"/>
  <c r="J20" i="2"/>
  <c r="J18" i="2"/>
  <c r="E18" i="2"/>
  <c r="F52" i="2" s="1"/>
  <c r="J17" i="2"/>
  <c r="J15" i="2"/>
  <c r="E15" i="2"/>
  <c r="F51" i="2" s="1"/>
  <c r="J14" i="2"/>
  <c r="J12" i="2"/>
  <c r="J49" i="2" s="1"/>
  <c r="E7" i="2"/>
  <c r="E45" i="2" s="1"/>
  <c r="AS51" i="1"/>
  <c r="L47" i="1"/>
  <c r="AM46" i="1"/>
  <c r="L46" i="1"/>
  <c r="AM44" i="1"/>
  <c r="L44" i="1"/>
  <c r="L42" i="1"/>
  <c r="L41" i="1"/>
  <c r="T83" i="4" l="1"/>
  <c r="T82" i="4" s="1"/>
  <c r="P87" i="7"/>
  <c r="P86" i="7" s="1"/>
  <c r="AU57" i="1" s="1"/>
  <c r="J82" i="3"/>
  <c r="J58" i="3" s="1"/>
  <c r="BK81" i="3"/>
  <c r="T82" i="2"/>
  <c r="T81" i="2" s="1"/>
  <c r="T87" i="7"/>
  <c r="J120" i="7"/>
  <c r="J63" i="7" s="1"/>
  <c r="BK119" i="7"/>
  <c r="J119" i="7" s="1"/>
  <c r="J62" i="7" s="1"/>
  <c r="J82" i="8"/>
  <c r="J58" i="8" s="1"/>
  <c r="BK81" i="8"/>
  <c r="W28" i="1"/>
  <c r="AX51" i="1"/>
  <c r="J83" i="2"/>
  <c r="J58" i="2" s="1"/>
  <c r="BK82" i="2"/>
  <c r="J88" i="7"/>
  <c r="J58" i="7" s="1"/>
  <c r="BK87" i="7"/>
  <c r="R87" i="7"/>
  <c r="R86" i="7" s="1"/>
  <c r="J30" i="2"/>
  <c r="AV52" i="1" s="1"/>
  <c r="AT52" i="1" s="1"/>
  <c r="J30" i="3"/>
  <c r="AV53" i="1" s="1"/>
  <c r="AT53" i="1" s="1"/>
  <c r="F30" i="3"/>
  <c r="AZ53" i="1" s="1"/>
  <c r="BK83" i="4"/>
  <c r="J84" i="4"/>
  <c r="J58" i="4" s="1"/>
  <c r="BK82" i="5"/>
  <c r="J83" i="5"/>
  <c r="J58" i="5" s="1"/>
  <c r="J81" i="6"/>
  <c r="J58" i="6" s="1"/>
  <c r="BK80" i="6"/>
  <c r="J30" i="7"/>
  <c r="AV57" i="1" s="1"/>
  <c r="AT57" i="1" s="1"/>
  <c r="P81" i="8"/>
  <c r="P80" i="8" s="1"/>
  <c r="AU58" i="1" s="1"/>
  <c r="AU51" i="1" s="1"/>
  <c r="J126" i="7"/>
  <c r="J65" i="7" s="1"/>
  <c r="BK125" i="7"/>
  <c r="J125" i="7" s="1"/>
  <c r="J64" i="7" s="1"/>
  <c r="T81" i="3"/>
  <c r="T80" i="3" s="1"/>
  <c r="J30" i="4"/>
  <c r="AV54" i="1" s="1"/>
  <c r="AT54" i="1" s="1"/>
  <c r="W29" i="1"/>
  <c r="AY51" i="1"/>
  <c r="BD51" i="1"/>
  <c r="W30" i="1" s="1"/>
  <c r="J30" i="5"/>
  <c r="AV55" i="1" s="1"/>
  <c r="AT55" i="1" s="1"/>
  <c r="J30" i="6"/>
  <c r="AV56" i="1" s="1"/>
  <c r="AT56" i="1" s="1"/>
  <c r="T125" i="7"/>
  <c r="J51" i="2"/>
  <c r="F30" i="2"/>
  <c r="AZ52" i="1" s="1"/>
  <c r="AZ51" i="1" s="1"/>
  <c r="J74" i="3"/>
  <c r="E45" i="5"/>
  <c r="J77" i="5"/>
  <c r="F30" i="6"/>
  <c r="AZ56" i="1" s="1"/>
  <c r="F30" i="7"/>
  <c r="AZ57" i="1" s="1"/>
  <c r="F78" i="5"/>
  <c r="F51" i="6"/>
  <c r="J74" i="8"/>
  <c r="E71" i="2"/>
  <c r="F31" i="2"/>
  <c r="BA52" i="1" s="1"/>
  <c r="J49" i="4"/>
  <c r="J51" i="6"/>
  <c r="F31" i="6"/>
  <c r="BA56" i="1" s="1"/>
  <c r="F31" i="7"/>
  <c r="BA57" i="1" s="1"/>
  <c r="F76" i="8"/>
  <c r="F77" i="3"/>
  <c r="J49" i="5"/>
  <c r="F52" i="6"/>
  <c r="F82" i="7"/>
  <c r="E45" i="8"/>
  <c r="J76" i="8"/>
  <c r="F30" i="8"/>
  <c r="AZ58" i="1" s="1"/>
  <c r="F31" i="3"/>
  <c r="BA53" i="1" s="1"/>
  <c r="J51" i="4"/>
  <c r="E69" i="6"/>
  <c r="E45" i="7"/>
  <c r="J82" i="7"/>
  <c r="F77" i="8"/>
  <c r="J75" i="2"/>
  <c r="F30" i="4"/>
  <c r="AZ54" i="1" s="1"/>
  <c r="F83" i="7"/>
  <c r="F31" i="8"/>
  <c r="BA58" i="1" s="1"/>
  <c r="F31" i="4"/>
  <c r="BA54" i="1" s="1"/>
  <c r="F30" i="5"/>
  <c r="AZ55" i="1" s="1"/>
  <c r="F31" i="5"/>
  <c r="BA55" i="1" s="1"/>
  <c r="BK80" i="3" l="1"/>
  <c r="J80" i="3" s="1"/>
  <c r="J81" i="3"/>
  <c r="J57" i="3" s="1"/>
  <c r="BA51" i="1"/>
  <c r="BK79" i="6"/>
  <c r="J79" i="6" s="1"/>
  <c r="J80" i="6"/>
  <c r="J57" i="6" s="1"/>
  <c r="BK81" i="2"/>
  <c r="J81" i="2" s="1"/>
  <c r="J82" i="2"/>
  <c r="J57" i="2" s="1"/>
  <c r="J82" i="5"/>
  <c r="J57" i="5" s="1"/>
  <c r="BK81" i="5"/>
  <c r="J81" i="5" s="1"/>
  <c r="AV51" i="1"/>
  <c r="W26" i="1"/>
  <c r="BK86" i="7"/>
  <c r="J86" i="7" s="1"/>
  <c r="J87" i="7"/>
  <c r="J57" i="7" s="1"/>
  <c r="BK80" i="8"/>
  <c r="J80" i="8" s="1"/>
  <c r="J81" i="8"/>
  <c r="J57" i="8" s="1"/>
  <c r="J83" i="4"/>
  <c r="J57" i="4" s="1"/>
  <c r="BK82" i="4"/>
  <c r="J82" i="4" s="1"/>
  <c r="T86" i="7"/>
  <c r="J56" i="6" l="1"/>
  <c r="J27" i="6"/>
  <c r="J56" i="3"/>
  <c r="J27" i="3"/>
  <c r="J56" i="7"/>
  <c r="J27" i="7"/>
  <c r="AK26" i="1"/>
  <c r="J56" i="5"/>
  <c r="J27" i="5"/>
  <c r="AW51" i="1"/>
  <c r="AK27" i="1" s="1"/>
  <c r="W27" i="1"/>
  <c r="J56" i="2"/>
  <c r="J27" i="2"/>
  <c r="J56" i="8"/>
  <c r="J27" i="8"/>
  <c r="J56" i="4"/>
  <c r="J27" i="4"/>
  <c r="AG56" i="1" l="1"/>
  <c r="AN56" i="1" s="1"/>
  <c r="J36" i="6"/>
  <c r="J36" i="4"/>
  <c r="AG54" i="1"/>
  <c r="AN54" i="1" s="1"/>
  <c r="AG57" i="1"/>
  <c r="AN57" i="1" s="1"/>
  <c r="J36" i="7"/>
  <c r="AG52" i="1"/>
  <c r="J36" i="2"/>
  <c r="J36" i="5"/>
  <c r="AG55" i="1"/>
  <c r="AN55" i="1" s="1"/>
  <c r="AT51" i="1"/>
  <c r="J36" i="8"/>
  <c r="AG58" i="1"/>
  <c r="AN58" i="1" s="1"/>
  <c r="AG53" i="1"/>
  <c r="AN53" i="1" s="1"/>
  <c r="J36" i="3"/>
  <c r="AG51" i="1" l="1"/>
  <c r="AN52" i="1"/>
  <c r="AK23" i="1" l="1"/>
  <c r="AK32" i="1" s="1"/>
  <c r="AN51" i="1"/>
</calcChain>
</file>

<file path=xl/sharedStrings.xml><?xml version="1.0" encoding="utf-8"?>
<sst xmlns="http://schemas.openxmlformats.org/spreadsheetml/2006/main" count="3816" uniqueCount="756">
  <si>
    <t>Export VZ</t>
  </si>
  <si>
    <t>List obsahuje:</t>
  </si>
  <si>
    <t>1) Rekapitulace stavby</t>
  </si>
  <si>
    <t>2) Rekapitulace objektů stavby a soupisů prací</t>
  </si>
  <si>
    <t>3.0</t>
  </si>
  <si>
    <t>ZAMOK</t>
  </si>
  <si>
    <t>False</t>
  </si>
  <si>
    <t>{0c7bc5a0-1be4-4786-b2bc-e1a6b136a5a2}</t>
  </si>
  <si>
    <t>0,01</t>
  </si>
  <si>
    <t>21</t>
  </si>
  <si>
    <t>15</t>
  </si>
  <si>
    <t>REKAPITULACE STAVBY</t>
  </si>
  <si>
    <t>v ---  níže se nacházejí doplnkové a pomocné údaje k sestavám  --- v</t>
  </si>
  <si>
    <t>Návod na vyplnění</t>
  </si>
  <si>
    <t>0,001</t>
  </si>
  <si>
    <t>Kód:</t>
  </si>
  <si>
    <t>01_18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</si>
  <si>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</si>
  <si>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</si>
  <si>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Revitalizace území Zálabská skála - Práchovna</t>
  </si>
  <si>
    <t>KSO:</t>
  </si>
  <si>
    <t/>
  </si>
  <si>
    <t>CC-CZ:</t>
  </si>
  <si>
    <t>Místo:</t>
  </si>
  <si>
    <t xml:space="preserve"> </t>
  </si>
  <si>
    <t>Datum:</t>
  </si>
  <si>
    <t>8. 1. 2019</t>
  </si>
  <si>
    <t>Zadavatel:</t>
  </si>
  <si>
    <t>IČ:</t>
  </si>
  <si>
    <t>DIČ:</t>
  </si>
  <si>
    <t>Uchazeč:</t>
  </si>
  <si>
    <t>Vyplň údaj</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</si>
  <si>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</si>
  <si>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</si>
  <si>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</si>
  <si>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</si>
  <si>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</si>
  <si>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</si>
  <si>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</si>
  <si>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</si>
  <si>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</si>
  <si>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</si>
  <si>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</si>
  <si>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</si>
  <si>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</si>
  <si>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</si>
  <si>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</si>
  <si>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</si>
  <si>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</si>
  <si>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</si>
  <si>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</si>
  <si>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</si>
  <si>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</si>
  <si>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</si>
  <si>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</si>
  <si>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</si>
  <si>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</si>
  <si>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</si>
  <si>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</si>
  <si>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</si>
  <si>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</si>
  <si>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</si>
  <si>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</si>
  <si>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</si>
  <si>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</si>
  <si>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</si>
  <si>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</si>
  <si>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</si>
  <si>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</si>
  <si>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</si>
  <si>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</si>
  <si>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</si>
  <si>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</si>
  <si>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</si>
  <si>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</si>
  <si>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MLATOVÝ POVRCH</t>
  </si>
  <si>
    <t>STA</t>
  </si>
  <si>
    <t>1</t>
  </si>
  <si>
    <t>{1f27c26e-9ec4-4e28-b263-6e77acd4bbf5}</t>
  </si>
  <si>
    <t>2</t>
  </si>
  <si>
    <t>02</t>
  </si>
  <si>
    <t>OPRAVA PĚŠIN</t>
  </si>
  <si>
    <t>{91e4efa5-dbf5-4ab8-8a5c-a18de123fb93}</t>
  </si>
  <si>
    <t>03</t>
  </si>
  <si>
    <t>DLAŽBA ZE ŠTÍPANÉHO KAMENE</t>
  </si>
  <si>
    <t>{6d3694ce-9a29-4ae9-a3d4-80f4d511f199}</t>
  </si>
  <si>
    <t>04</t>
  </si>
  <si>
    <t>MOBILIÁŘ</t>
  </si>
  <si>
    <t>{c8219d34-f017-44ff-a023-ec8e1a6ff622}</t>
  </si>
  <si>
    <t>05</t>
  </si>
  <si>
    <t>ZAHRADNÍ ÚPRAVY</t>
  </si>
  <si>
    <t>{5eeb5fa5-1eff-4d2d-942f-b239adf725e2}</t>
  </si>
  <si>
    <t>06</t>
  </si>
  <si>
    <t>VO - NASVĚTLENÍ PRÁCHOVNY</t>
  </si>
  <si>
    <t>{64e5543e-8053-4109-ba0a-e31cd28d4b02}</t>
  </si>
  <si>
    <t>07</t>
  </si>
  <si>
    <t>VRN</t>
  </si>
  <si>
    <t>{2efce815-1cfe-4b15-9f3a-753cf3824216}</t>
  </si>
  <si>
    <t>1) Krycí list soupisu</t>
  </si>
  <si>
    <t>2) Rekapitulace</t>
  </si>
  <si>
    <t>3) Soupis prací</t>
  </si>
  <si>
    <t>Zpět na list:</t>
  </si>
  <si>
    <t>Rekapitulace stavby</t>
  </si>
  <si>
    <t>KRYCÍ LIST SOUPISU</t>
  </si>
  <si>
    <t>Objekt:</t>
  </si>
  <si>
    <t>01 - MLATOVÝ POVRCH</t>
  </si>
  <si>
    <t>REKAPITULACE ČLENĚNÍ SOUPISU PRACÍ</t>
  </si>
  <si>
    <t>Kód dílu - Popis</t>
  </si>
  <si>
    <t>Cena celkem [CZK]</t>
  </si>
  <si>
    <t>Náklady soupisu celkem</t>
  </si>
  <si>
    <t>-1</t>
  </si>
  <si>
    <t>HSV - Práce a dodávky HSV</t>
  </si>
  <si>
    <t xml:space="preserve">    1 - Zemní práce</t>
  </si>
  <si>
    <t xml:space="preserve">    5 - Komunikace pozemní</t>
  </si>
  <si>
    <t xml:space="preserve">    9 - Ostatní konstrukce a práce, bourání</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</si>
  <si>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</si>
  <si>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</si>
  <si>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</si>
  <si>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</si>
  <si>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</si>
  <si>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</si>
  <si>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</si>
  <si>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</si>
  <si>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</si>
  <si>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</si>
  <si>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</si>
  <si>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</si>
  <si>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</si>
  <si>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</si>
  <si>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</si>
  <si>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</si>
  <si>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</si>
  <si>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</si>
  <si>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</si>
  <si>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</si>
  <si>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121101101</t>
  </si>
  <si>
    <t>Sejmutí ornice nebo lesní půdy s vodorovným přemístěním na hromady v místě upotřebení nebo na dočasné či trvalé skládky se složením, na vzdálenost do 50 m</t>
  </si>
  <si>
    <t>m3</t>
  </si>
  <si>
    <t>CS ÚRS 2017 01</t>
  </si>
  <si>
    <t>4</t>
  </si>
  <si>
    <t>-971958822</t>
  </si>
  <si>
    <t>VV</t>
  </si>
  <si>
    <t>(15,3+18,6+(17,1+17,1)*0,15)*0,15</t>
  </si>
  <si>
    <t>122101102</t>
  </si>
  <si>
    <t>Odkopávky a prokopávky nezapažené s přehozením výkopku na vzdálenost do 3 m nebo s naložením na dopravní prostředek v horninách tř. 1 a 2 přes 100 do 1 000 m3</t>
  </si>
  <si>
    <t>-886620698</t>
  </si>
  <si>
    <t>(15,3+18,6+(17,1+17,1)*0,15)*0,1</t>
  </si>
  <si>
    <t>3</t>
  </si>
  <si>
    <t>162701105</t>
  </si>
  <si>
    <t>Vodorovné přemístění výkopku nebo sypaniny po suchu na obvyklém dopravním prostředku, bez naložení výkopku, avšak se složením bez rozhrnutí z horniny tř. 1 až 4 na vzdálenost přes 9 000 do 10 000 m</t>
  </si>
  <si>
    <t>1651920642</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</si>
  <si>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</si>
  <si>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</si>
  <si>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576270346</t>
  </si>
  <si>
    <t>PSC</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</si>
  <si>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</si>
  <si>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0,3903*10 'Přepočtené koeficientem množství</t>
  </si>
  <si>
    <t>5</t>
  </si>
  <si>
    <t>167101102</t>
  </si>
  <si>
    <t>Nakládání, skládání a překládání neulehlého výkopku nebo sypaniny nakládání, množství přes 100 m3, z hornin tř. 1 až 4</t>
  </si>
  <si>
    <t>556297809</t>
  </si>
  <si>
    <t>6</t>
  </si>
  <si>
    <t>171201201</t>
  </si>
  <si>
    <t>Uložení sypaniny na skládky</t>
  </si>
  <si>
    <t>-483290921</t>
  </si>
  <si>
    <t>7</t>
  </si>
  <si>
    <t>171201211</t>
  </si>
  <si>
    <t>Uložení sypaniny poplatek za uložení sypaniny na skládce (skládkovné)</t>
  </si>
  <si>
    <t>t</t>
  </si>
  <si>
    <t>-1717041965</t>
  </si>
  <si>
    <t>3,903*1,62</t>
  </si>
  <si>
    <t>Komunikace pozemní</t>
  </si>
  <si>
    <t>8</t>
  </si>
  <si>
    <t>564801112</t>
  </si>
  <si>
    <t>Podklad ze štěrkodrti ŠD s rozprostřením a zhutněním, po zhutnění tl. 40 mm (MLAT)</t>
  </si>
  <si>
    <t>m2</t>
  </si>
  <si>
    <t>415147801</t>
  </si>
  <si>
    <t>15,3+18,6</t>
  </si>
  <si>
    <t>9</t>
  </si>
  <si>
    <t>564811112</t>
  </si>
  <si>
    <t xml:space="preserve">Podklad ze štěrkodrti ŠD s rozprostřením a zhutněním, po zhutnění tl. 60 mm </t>
  </si>
  <si>
    <t>1655237</t>
  </si>
  <si>
    <t>10</t>
  </si>
  <si>
    <t>564851111</t>
  </si>
  <si>
    <t xml:space="preserve">Podklad ze štěrkodrti ŠD s rozprostřením a zhutněním, po zhutnění tl. 150 mm </t>
  </si>
  <si>
    <t>2107366561</t>
  </si>
  <si>
    <t>Ostatní konstrukce a práce, bourání</t>
  </si>
  <si>
    <t>14</t>
  </si>
  <si>
    <t>916231212</t>
  </si>
  <si>
    <t>Osazení chodníkového obrubníku se zřízením lože, do lože z betonu prostého</t>
  </si>
  <si>
    <t>m</t>
  </si>
  <si>
    <t>312332188</t>
  </si>
  <si>
    <t>17,1+17,1</t>
  </si>
  <si>
    <t>M</t>
  </si>
  <si>
    <t>592005</t>
  </si>
  <si>
    <t>obrubník z ocelové pásoviny tl. 4mm, v. 200 mm s navařenými trny</t>
  </si>
  <si>
    <t>166700349</t>
  </si>
  <si>
    <t>34,2*1,05 'Přepočtené koeficientem množství</t>
  </si>
  <si>
    <t>998</t>
  </si>
  <si>
    <t>Přesun hmot</t>
  </si>
  <si>
    <t>13</t>
  </si>
  <si>
    <t>998223011</t>
  </si>
  <si>
    <t>Přesun hmot pro pozemní komunikace s krytem dlážděným dopravní vzdálenost do 200 m jakékoliv délky objektu</t>
  </si>
  <si>
    <t>1633035304</t>
  </si>
  <si>
    <t>02 - OPRAVA PĚŠIN</t>
  </si>
  <si>
    <t>-1480310356</t>
  </si>
  <si>
    <t>233,35*0,05</t>
  </si>
  <si>
    <t>2088321369</t>
  </si>
  <si>
    <t>233,35*0,1</t>
  </si>
  <si>
    <t>-2021985862</t>
  </si>
  <si>
    <t>23,335-17,5</t>
  </si>
  <si>
    <t>-890893125</t>
  </si>
  <si>
    <t>5,835*10 'Přepočtené koeficientem množství</t>
  </si>
  <si>
    <t>754875641</t>
  </si>
  <si>
    <t>520876585</t>
  </si>
  <si>
    <t>-1111467333</t>
  </si>
  <si>
    <t>(23,335-17,5)*1,62</t>
  </si>
  <si>
    <t>5648511R1</t>
  </si>
  <si>
    <t>Podklad ze směsi štěrkodrti ŠD a hlíny s rozprostřením a zhutněním, po zhutnění tl. 100 mm</t>
  </si>
  <si>
    <t>-599056952</t>
  </si>
  <si>
    <t>P</t>
  </si>
  <si>
    <t>Poznámka k položce:
oprava vyšlapaných pěšin
bude použita vytěžená zemina z místa</t>
  </si>
  <si>
    <t>11</t>
  </si>
  <si>
    <t>-98833058</t>
  </si>
  <si>
    <t>03 - DLAŽBA ZE ŠTÍPANÉHO KAMENE</t>
  </si>
  <si>
    <t xml:space="preserve">    3 - Svislé a kompletní konstrukce</t>
  </si>
  <si>
    <t xml:space="preserve">    4 - Vodorovné konstrukce</t>
  </si>
  <si>
    <t>-418359977</t>
  </si>
  <si>
    <t>38,1*0,15</t>
  </si>
  <si>
    <t>122101101</t>
  </si>
  <si>
    <t>Odkopávky a prokopávky nezapažené s přehozením výkopku na vzdálenost do 3 m nebo s naložením na dopravní prostředek v horninách tř. 1 a 2 do 100 m3</t>
  </si>
  <si>
    <t>1216021410</t>
  </si>
  <si>
    <t>38,1*0,14</t>
  </si>
  <si>
    <t>-2047699077</t>
  </si>
  <si>
    <t>167101101</t>
  </si>
  <si>
    <t>Nakládání, skládání a překládání neulehlého výkopku nebo sypaniny nakládání, množství do 100 m3, z hornin tř. 1 až 4</t>
  </si>
  <si>
    <t>56354577</t>
  </si>
  <si>
    <t>-1872355963</t>
  </si>
  <si>
    <t>-1512282502</t>
  </si>
  <si>
    <t>5,334*1,62</t>
  </si>
  <si>
    <t>Svislé a kompletní konstrukce</t>
  </si>
  <si>
    <t>348211111</t>
  </si>
  <si>
    <t>Zdivo plotových zdí a podezdívek z lomového kamene na maltu z nepravidelných kamenů objemu 1 kusu kamene do 0,02 m3, šířka spáry do 4 mm - OPRAVA KAMENNÍ ZÍDKY</t>
  </si>
  <si>
    <t>-1182070761</t>
  </si>
  <si>
    <t xml:space="preserve">Poznámka k souboru cen:_x000D_
1. V cenách nejsou započteny náklady na spárování zdiva; tyto se oceňují cenami souboru cen 628 63-12 Spárování zdiva opěrných zdí a valů části A05 tohoto katalogu. 2. Zdivo z lomového kamene do drátěných košů (gabionů) se oceňuje cenou 334 21-4521 katalogu 821-1 Mosty. 3. V případě, že není nutno kámen nakupovat nebo je potřeba zohlednit jeho specifické vlastnosti, lze ocenit zdění z kamene cenami souboru cen 348 21- Zdění plotových zdí a podezdívek z lomového kamene. </t>
  </si>
  <si>
    <t>Vodorovné konstrukce</t>
  </si>
  <si>
    <t>4341914R1</t>
  </si>
  <si>
    <t>Osazování schodišťových stupňů kamenných na maltové lože, stupňů pemrlovaných nebo ostatních</t>
  </si>
  <si>
    <t>-2121879810</t>
  </si>
  <si>
    <t xml:space="preserve">Poznámka k souboru cen:_x000D_
1. U cen -1441, -1443, -1461, -1462 je započtena podpěrná konstrukce visuté části stupňů. 2. Množství měrných jednotek se určuje v m délky stupňů včetně uložení. 3. Dodávka stupňů se oceňuje ve specifikaci. </t>
  </si>
  <si>
    <t>1,5*6</t>
  </si>
  <si>
    <t>5838801R1</t>
  </si>
  <si>
    <t xml:space="preserve">stupeň schodišťový z ortoruly plný 150x300x1500 mm </t>
  </si>
  <si>
    <t>kus</t>
  </si>
  <si>
    <t>-990169257</t>
  </si>
  <si>
    <t>Podklad ze štěrkodrti ŠD s rozprostřením a zhutněním, po zhutnění tl. 150 mm</t>
  </si>
  <si>
    <t>764465252</t>
  </si>
  <si>
    <t>596811120</t>
  </si>
  <si>
    <t>Kladení dlažby ze štípaného kamene komunikací pro pěší s vyplněním spár a se smetením přebytečného materiálu na vzdálenost do 3 m s ložem z kameniva těženého tl. do 40 mm velikosti dlaždic do 0,09 m2 (bez zámku), pro plochy do 50 m2</t>
  </si>
  <si>
    <t>-1034291788</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</si>
  <si>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</si>
  <si>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Poznámka k položce:
plocha pod lavičky a ohniště</t>
  </si>
  <si>
    <t>12</t>
  </si>
  <si>
    <t>58384662R</t>
  </si>
  <si>
    <t>nepravidelný kámen štípaný šedý, dlažba pr. 10-50 cm tl. 6-10 cm</t>
  </si>
  <si>
    <t>2024090679</t>
  </si>
  <si>
    <t>-1529856446</t>
  </si>
  <si>
    <t>04 - MOBILIÁŘ</t>
  </si>
  <si>
    <t xml:space="preserve">    2 - Zakládání</t>
  </si>
  <si>
    <t>1641554302</t>
  </si>
  <si>
    <t>(0,3*0,5*4*7+0,3*0,3*(12+3))*0,15</t>
  </si>
  <si>
    <t>133202011</t>
  </si>
  <si>
    <t xml:space="preserve">Hloubení zapažených i nezapažených šachet plocha výkopu do 20 m2 ručním nebo pneumatickým nářadím s případným nutným přemístěním výkopku ve výkopišti v horninách soudržných tř. 3, plocha výkopu do 4 m2 </t>
  </si>
  <si>
    <t>-742031364</t>
  </si>
  <si>
    <t xml:space="preserve">Poznámka k souboru cen:_x000D_
1. V cenách jsou započteny i náklady na přehození výkopku na přilehlém terénu na vzdálenost do 5 m od hrany šachty nebo naložení na dopravní prostředek. 2. V cenách 10-2011 až 30-3012 jsou započteny i náklady na svislý přesun horniny po házečkách do 2 metrů. </t>
  </si>
  <si>
    <t>Poznámka k položce:
hloubení šachet pro uložení svítidla do země</t>
  </si>
  <si>
    <t>0,3*0,5*0,8*4*7+0,3*0,3*(12+3)*0,5</t>
  </si>
  <si>
    <t>-2096961409</t>
  </si>
  <si>
    <t>1332246634</t>
  </si>
  <si>
    <t>-1895069262</t>
  </si>
  <si>
    <t>1771504339</t>
  </si>
  <si>
    <t>4,035*1,62</t>
  </si>
  <si>
    <t>Zakládání</t>
  </si>
  <si>
    <t>275313611</t>
  </si>
  <si>
    <t>Základy z betonu prostého patky a bloky z betonu kamenem neprokládaného tř. C 16/20</t>
  </si>
  <si>
    <t>291595035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</si>
  <si>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</si>
  <si>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275351215</t>
  </si>
  <si>
    <t>Bednění základových stěn patek svislé nebo šikmé (odkloněné), půdorysně přímé nebo zalomené ve volných nebo zapažených jámách, rýhách, šachtách, včetně případných vzpěr zřízení</t>
  </si>
  <si>
    <t>-1169963448</t>
  </si>
  <si>
    <t>(0,3+0,5)*2*0,2*4*7+(0,3+0,3)*2*0,2*(12+3)</t>
  </si>
  <si>
    <t>16</t>
  </si>
  <si>
    <t>275351216</t>
  </si>
  <si>
    <t>Bednění základových stěn patek svislé nebo šikmé (odkloněné), půdorysně přímé nebo zalomené ve volných nebo zapažených jámách, rýhách, šachtách, včetně případných vzpěr odstranění</t>
  </si>
  <si>
    <t>-1205179358</t>
  </si>
  <si>
    <t>953943125</t>
  </si>
  <si>
    <t>Osazování drobných kovových předmětů výrobků ostatních jinde neuvedených do betonu se zajištěním polohy k bednění či k výztuži před zabetonováním hmotnosti přes 30 do 120 kg/kus</t>
  </si>
  <si>
    <t>-1583988252</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</si>
  <si>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</si>
  <si>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74910106R2</t>
  </si>
  <si>
    <t>lavička z masivního dřeva s ocelovou podnoží, sibiřský modřín, povrchová úprava kartáčování a průhledná lazura, ocelové prvky barvy antracit 5000x520x400mm</t>
  </si>
  <si>
    <t>1308836683</t>
  </si>
  <si>
    <t>74910106R3</t>
  </si>
  <si>
    <t>stojan na kola z masivního dřeva s ocelovou podnoží, sibiřský modřín, povrchová úprava kartáčování a průhledná lazura, ocelové prvky barvy antracit 3000x520x400mm</t>
  </si>
  <si>
    <t>779863257</t>
  </si>
  <si>
    <t>74910130R1</t>
  </si>
  <si>
    <t>koš odpadkový výška 102 cm, šířka 31,5 cm, obsah 50 l, ocelová konstrukce v barvě antracit</t>
  </si>
  <si>
    <t>-896976100</t>
  </si>
  <si>
    <t>7491017R1</t>
  </si>
  <si>
    <t>sloupek parkovací pevný, 6 x 6 x 80 cm zinkovaný motýlek s deskou</t>
  </si>
  <si>
    <t>1488487676</t>
  </si>
  <si>
    <t>20</t>
  </si>
  <si>
    <t>7491017R2</t>
  </si>
  <si>
    <t>informační tabule, specifikace dle investora</t>
  </si>
  <si>
    <t>-953523982</t>
  </si>
  <si>
    <t>19</t>
  </si>
  <si>
    <t>961044111</t>
  </si>
  <si>
    <t>Bourání základů z betonu prostého</t>
  </si>
  <si>
    <t>-10014207</t>
  </si>
  <si>
    <t>Poznámka k položce:
bourání základů stáv. mobiliáře</t>
  </si>
  <si>
    <t>0,3*0,6*0,4*2*3+0,4*0,4*0,5*2</t>
  </si>
  <si>
    <t>18</t>
  </si>
  <si>
    <t>966071111</t>
  </si>
  <si>
    <t>Demontáž ocelových konstrukcí profilů hmotnosti do 13 kg/m, hmotnosti konstrukce do 5 t</t>
  </si>
  <si>
    <t>652649989</t>
  </si>
  <si>
    <t>Poznámka k položce:
demontáž stávajícího moibliáře</t>
  </si>
  <si>
    <t>17</t>
  </si>
  <si>
    <t>998011001</t>
  </si>
  <si>
    <t>Přesun hmot pro budovy občanské výstavby, bydlení, výrobu a služby s nosnou svislou konstrukcí zděnou z cihel, tvárnic nebo kamene vodorovná dopravní vzdálenost do 100 m pro budovy výšky do 6 m</t>
  </si>
  <si>
    <t>293326550</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</si>
  <si>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</si>
  <si>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05 - ZAHRADNÍ ÚPRAVY</t>
  </si>
  <si>
    <t>111201101</t>
  </si>
  <si>
    <t>Odstranění křovin a stromů s odstraněním kořenů průměru kmene do 100 mm do sklonu terénu 1 : 5, při celkové ploše do 1 000 m2</t>
  </si>
  <si>
    <t>-2101284829</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</si>
  <si>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</si>
  <si>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111251111</t>
  </si>
  <si>
    <t>Drcení ořezaných větví strojně - (štěpkování) o průměru větví do 100 mm</t>
  </si>
  <si>
    <t>1474597325</t>
  </si>
  <si>
    <t xml:space="preserve">Poznámka k souboru cen:_x000D_
1. V cenách jsou započteny i náklady na naložení na dopravní prostředek, odvoz dřevní drtě do 20 km a se složením. 2. V cenách nejsou započteny náklady na uložení drti na skládku. 3. Měří se objem nadrcené hmoty. </t>
  </si>
  <si>
    <t>112101101</t>
  </si>
  <si>
    <t>Kácení stromů s odřezáním kmene a s odvětvením listnatých, průměru kmene přes 100 do 300 mm</t>
  </si>
  <si>
    <t>-823682236</t>
  </si>
  <si>
    <t xml:space="preserve">Poznámka k souboru cen:_x000D_
1. Ceny lze použít i pro odstranění stromů ze sesuté zeminy, vývratů a polomů. 2. V ceně jsou započteny i náklady na případné nutné odklizení kmene a větví odděleně na vzdálenost do 50 m nebo s naložením na dopravní prostředek. 3. Průměr kmene se měří v místě řezu. 4. Ceny nelze užít v případě, kdy je nutné odstraňování stromu po částech; tyto práce lze oceňovat příslušnými cenami katalogu 823-1 Plochy a úprava území. 5. Počet stromů při kácení souvislého lesního porostu lze určit podle tabulky uvedené v příloze č. 2. 6. Práce jsou prováděné technikou volného kácení. O volné kácení se jedná v případě, kdy se kácí strom s volným kruhovým prostorem o poloměru minimálně 1,5 násobku výšky káceného stromu ve všech směrech. </t>
  </si>
  <si>
    <t>112201101</t>
  </si>
  <si>
    <t>Odstranění pařezů s jejich vykopáním, vytrháním nebo odstřelením, s přesekáním kořenů průměru přes 100 do 300 mm</t>
  </si>
  <si>
    <t>524844674</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</si>
  <si>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</si>
  <si>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112201102</t>
  </si>
  <si>
    <t>Odstranění pařezů s jejich vykopáním, vytrháním nebo odstřelením, s přesekáním kořenů průměru přes 300 do 500 mm</t>
  </si>
  <si>
    <t>-849222459</t>
  </si>
  <si>
    <t>155211112</t>
  </si>
  <si>
    <t>Očištění skalních ploch horolezeckou technikou odstranění vegetace včetně stažení k zemi, odklizení na hromady na vzdálenost do 50 m nebo na naložení na dopravní prostředek keřů a stromů do průměru 10 cm</t>
  </si>
  <si>
    <t>-957227788</t>
  </si>
  <si>
    <t xml:space="preserve">Poznámka k souboru cen:_x000D_
1. Množství měrných jednotek u ceny -1122 Očištění ručními nástroji se určuje v m3 materiálu odstraněného ze skalní stěny. 2. V cenách nejsou započteny náklady na dočasné ochranné sítě pro zajištění bezpečnosti horolezců a provozu na pozemních komunikacích a železnici; tyto náklady se oceňují cenami 944 51-1111, -1211 a -1811 Montáž, příplatek za každý den použití a demontáž ochranné sítě katalogu 800-3 Lešení. 3. Štěpkování se oceňuje cenou 111 25-1111 Drcení ořezaných větví strojně (štěpkování) části A02 katalogu 823-1 Plochy a úprava území. 4. Přesun odstraněné vegetace na vzdálenost větší než 50 m se oceňuje cenou 162 30-1501 Vodorovné přemístění smýcených křovin části A01 katalogu 800-1 Zemní práce. </t>
  </si>
  <si>
    <t>180404111</t>
  </si>
  <si>
    <t>Založení hřišťového trávníku výsevem na vrstvě ornice</t>
  </si>
  <si>
    <t>1096773576</t>
  </si>
  <si>
    <t>005724400</t>
  </si>
  <si>
    <t>osivo směs travní hřištní</t>
  </si>
  <si>
    <t>kg</t>
  </si>
  <si>
    <t>2031497574</t>
  </si>
  <si>
    <t>176,7*0,025</t>
  </si>
  <si>
    <t>181951101</t>
  </si>
  <si>
    <t>Úprava pláně vyrovnáním výškových rozdílů v hornině tř. 1 až 4 bez zhutnění</t>
  </si>
  <si>
    <t>2057767601</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</si>
  <si>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</si>
  <si>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25</t>
  </si>
  <si>
    <t>183205112</t>
  </si>
  <si>
    <t>Založení záhonu pro výsadbu rostlin v rovině nebo na svahu do 1:5 v zemině tř. 3</t>
  </si>
  <si>
    <t>-948920132</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</si>
  <si>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</si>
  <si>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150+56</t>
  </si>
  <si>
    <t>183111212</t>
  </si>
  <si>
    <t>Hloubení jamek pro vysazování rostlin v zemině tř.1 až 4 s výměnou půdy z 50% v rovině nebo na svahu do 1:5, objemu přes 0,002 do 0,005 m3</t>
  </si>
  <si>
    <t>622380034</t>
  </si>
  <si>
    <t xml:space="preserve">Poznámka k souboru cen:_x000D_
1. V cenách jsou započteny i náklady na případné naložení přebytečných výkopků na dopravní prostředek, odvoz na vzdálenost do 20 km a složení výkopků. 2. V cenách nejsou započteny náklady na: a) uložení odpadu na skládku, b) substrát, tyto náklady se oceňují ve specifikaci. 3. V cenách o sklonu svahu přes 1:1 jsou uvažovány podmínky pro svahy běžně schůdné; bez použití lezeckých technik. V případě použití lezeckých technik se tyto náklady oceňují individuálně. </t>
  </si>
  <si>
    <t>22</t>
  </si>
  <si>
    <t>103715000</t>
  </si>
  <si>
    <t xml:space="preserve">substrát </t>
  </si>
  <si>
    <t>1348973011</t>
  </si>
  <si>
    <t>830*0,005 'Přepočtené koeficientem množství</t>
  </si>
  <si>
    <t>26</t>
  </si>
  <si>
    <t>183211322</t>
  </si>
  <si>
    <t>Výsadba květin do připravené půdy se zalitím do připravené půdy, se zalitím květin hrnkovaných o průměru květináče přes 80 do 120 mm</t>
  </si>
  <si>
    <t>1493598634</t>
  </si>
  <si>
    <t>150*5+80</t>
  </si>
  <si>
    <t>23</t>
  </si>
  <si>
    <t>005001R</t>
  </si>
  <si>
    <t>P1 - půdopokryvné rostliny břečťan /Hedera helix/</t>
  </si>
  <si>
    <t>ks</t>
  </si>
  <si>
    <t>-756735035</t>
  </si>
  <si>
    <t>31</t>
  </si>
  <si>
    <t>183111213</t>
  </si>
  <si>
    <t>Hloubení jamek pro vysazování rostlin v zemině tř.1 až 4 s výměnou půdy z 50% v rovině nebo na svahu do 1:5, objemu přes 0,005 do 0,01 m3</t>
  </si>
  <si>
    <t>1733510718</t>
  </si>
  <si>
    <t>35</t>
  </si>
  <si>
    <t>103715000R</t>
  </si>
  <si>
    <t>-1033307445</t>
  </si>
  <si>
    <t>16*0,005 'Přepočtené koeficientem množství</t>
  </si>
  <si>
    <t>33</t>
  </si>
  <si>
    <t>184102211</t>
  </si>
  <si>
    <t>Výsadba keře bez balu do předem vyhloubené jamky se zalitím v rovině nebo na svahu do 1:5 výšky do 1 m v terénu</t>
  </si>
  <si>
    <t>699974416</t>
  </si>
  <si>
    <t>34</t>
  </si>
  <si>
    <t>02650405R06</t>
  </si>
  <si>
    <t>K1 - tavolník popelavý /Spiraea cinerea´Grefsheim´/, K20-40</t>
  </si>
  <si>
    <t>1740079654</t>
  </si>
  <si>
    <t>183205133</t>
  </si>
  <si>
    <t>Založení záhonu pro výsadbu rostlin na svahu přes 1:5 do 1:2 v zemině tř. 4</t>
  </si>
  <si>
    <t>1792245283</t>
  </si>
  <si>
    <t>183211312</t>
  </si>
  <si>
    <t>Výsadba květin do připravené půdy se zalitím do připravené půdy, se zalitím trvalek</t>
  </si>
  <si>
    <t>1604267478</t>
  </si>
  <si>
    <t xml:space="preserve">Poznámka k souboru cen:_x000D_
1. V cenách jsou započteny i náklady na případné naložení přebytečných výkopků na dopravní prostředek, odvoz na vzdálenost do 20 km a složení výkopků. 2. V cenách nejsou započteny náklady na: a) hloubení jamek, b) uložení odpadu na skládce. 3. Ceny nelze použít pro ornamentální výsadby; tyto se oceňují individuálně. </t>
  </si>
  <si>
    <t>Poznámka k položce:
skalní trvalky</t>
  </si>
  <si>
    <t>24</t>
  </si>
  <si>
    <t>005002R</t>
  </si>
  <si>
    <t>T1 - skalní trvalky /Alyssum saxatile/ - tařice skalní, /Antennaria dioica/ - kociánek dvoudomý,/Dianthus deltoides/ - hvozdík kropenatý</t>
  </si>
  <si>
    <t>-1193936327</t>
  </si>
  <si>
    <t>183403153</t>
  </si>
  <si>
    <t>Obdělání půdy hrabáním v rovině nebo na svahu do 1:5</t>
  </si>
  <si>
    <t>-1189365451</t>
  </si>
  <si>
    <t>183403161</t>
  </si>
  <si>
    <t>Obdělání půdy válením v rovině nebo na svahu do 1:5</t>
  </si>
  <si>
    <t>1978469502</t>
  </si>
  <si>
    <t>183451441</t>
  </si>
  <si>
    <t>Prořezání trávníku hloubky do 5 mm, s přísevem travního osiva, při souvislé ploše přes 1000 m2 v rovině nebo na svahu do 1:5</t>
  </si>
  <si>
    <t>-1009235483</t>
  </si>
  <si>
    <t>005724720</t>
  </si>
  <si>
    <t>osivo směs travní krajinná - rovinná</t>
  </si>
  <si>
    <t>-626775936</t>
  </si>
  <si>
    <t>2420*0,010</t>
  </si>
  <si>
    <t>27</t>
  </si>
  <si>
    <t>184911311</t>
  </si>
  <si>
    <t>Položení mulčovací textilie proti prorůstání plevelů kolem vysázených rostlin v rovině nebo na svahu do 1:5</t>
  </si>
  <si>
    <t>-1185331223</t>
  </si>
  <si>
    <t xml:space="preserve">Poznámka k souboru cen:_x000D_
1. V cenách o sklonu svahu přes 1:1 jsou uvažovány podmínky pro svahy běžně schůdné; bez použití lezeckých technik. V případě použití lezeckých technik se tyto náklady oceňují individuálně. </t>
  </si>
  <si>
    <t>150</t>
  </si>
  <si>
    <t>150*1,1 'Přepočtené koeficientem množství</t>
  </si>
  <si>
    <t>28</t>
  </si>
  <si>
    <t>103911000</t>
  </si>
  <si>
    <t>kůra mulčovací VL</t>
  </si>
  <si>
    <t>1001593574</t>
  </si>
  <si>
    <t>150*0,15 'Přepočtené koeficientem množství</t>
  </si>
  <si>
    <t>29</t>
  </si>
  <si>
    <t>185802114</t>
  </si>
  <si>
    <t>Hnojení půdy nebo trávníku v rovině nebo na svahu do 1:5 umělým hnojivem s rozdělením k jednotlivým rostlinám</t>
  </si>
  <si>
    <t>2008403436</t>
  </si>
  <si>
    <t>Poznámka k položce:
1kg na 10m2</t>
  </si>
  <si>
    <t>283,55/10*0,001</t>
  </si>
  <si>
    <t>30</t>
  </si>
  <si>
    <t>251911550</t>
  </si>
  <si>
    <t>hnojivo průmyslové Cererit (bal. 5 kg)</t>
  </si>
  <si>
    <t>409171743</t>
  </si>
  <si>
    <t>1858R1</t>
  </si>
  <si>
    <t>Povýsadbová péče o zeleň po dobu 5ti let (dodavatel stavby)</t>
  </si>
  <si>
    <t>kpl</t>
  </si>
  <si>
    <t>422250939</t>
  </si>
  <si>
    <t>36</t>
  </si>
  <si>
    <t>998231411</t>
  </si>
  <si>
    <t>Přesun hmot pro sadovnické a krajinářské úpravy - ručně bez užití mechanizace vodorovná dopravní vzdálenost do 100 m</t>
  </si>
  <si>
    <t>287003777</t>
  </si>
  <si>
    <t>06 - VO - NASVĚTLENÍ PRÁCHOVNY</t>
  </si>
  <si>
    <t>PSV - Práce a dodávky PSV</t>
  </si>
  <si>
    <t xml:space="preserve">    741 - Elektroinstalace - silnoproud</t>
  </si>
  <si>
    <t>M - Práce a dodávky M</t>
  </si>
  <si>
    <t xml:space="preserve">    21-M - Elektromontáže</t>
  </si>
  <si>
    <t xml:space="preserve">    46-M - Zemní práce při extr.mont.pracích</t>
  </si>
  <si>
    <t>-181522501</t>
  </si>
  <si>
    <t>0,3*0,3*7*0,15</t>
  </si>
  <si>
    <t>132201101</t>
  </si>
  <si>
    <t>Hloubení zapažených i nezapažených rýh šířky do 600 mm s urovnáním dna do předepsaného profilu a spádu v hornině tř. 3 do 100 m3</t>
  </si>
  <si>
    <t>310550729</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</si>
  <si>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</si>
  <si>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35*0,4*0,3</t>
  </si>
  <si>
    <t>-1855765856</t>
  </si>
  <si>
    <t>0,3*0,3*6*0,25+0,3*0,3*0,5</t>
  </si>
  <si>
    <t>1025683613</t>
  </si>
  <si>
    <t>-375097931</t>
  </si>
  <si>
    <t>-1585369910</t>
  </si>
  <si>
    <t>1465180965</t>
  </si>
  <si>
    <t>4,38*1,62</t>
  </si>
  <si>
    <t>2021696570</t>
  </si>
  <si>
    <t>0,3*0,3*0,5+0,3*0,3*0,4*6</t>
  </si>
  <si>
    <t>681146826</t>
  </si>
  <si>
    <t>0,3*4*0,3</t>
  </si>
  <si>
    <t>-1518370721</t>
  </si>
  <si>
    <t>91623111R</t>
  </si>
  <si>
    <t>Osazení svítidla se zřízením lože, do lože z betonu prostého tř. C 12/15</t>
  </si>
  <si>
    <t>952491804</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</si>
  <si>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</si>
  <si>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R01</t>
  </si>
  <si>
    <t>Chránička kabelů z trub HDPE do DN 80</t>
  </si>
  <si>
    <t>-1651768257</t>
  </si>
  <si>
    <t xml:space="preserve">Poznámka k souboru cen:_x000D_
1. V cenách jsou započteny náklady na osazení a dodání trubek a jejich spojkování na potřebnou délku v konstrukci římsy vyvázaně do výztuže římsy nebo do rýhy za opěrou, napojení trubních chrániček na případnou kabelovou komoru nebo přes dilataci na chráničku uloženou v zemní konstrukci za opěrou. 2. Cena nelze použít pro tvarovky HDPE chráničky multikanálu nebo žlabu s víkem, které se oceňují souborem cen 388 99-51 Tvarovka kabelovodu HDPE do konstrukce římsy. 3. V cenách nejsou započteny náklady na: a) prostup bedněním římsy, prostup se oceňuje souborem cen 334 35-91 Výřez bednění pro prostup betonovou konstrukcí, b) výkop rýhy pro chráničku za opěrou, výkop se oceňuje cenami katalogu 800-1 Zemní práce, c) pískové lože chráničky, lože se oceňuje souborem cen 451 57- . 1 Podkladní a výplňová vrstva z kameniva, d) obsyp chráničky a výstražnou fólii, protažení protahovacího lanka a kabelu trubní chráničkou. </t>
  </si>
  <si>
    <t>430241051_02</t>
  </si>
  <si>
    <t>Demontáž sloup VO výšky do 6 m, do 170 kg/m - výměna stožáru, včetně odvozu</t>
  </si>
  <si>
    <t>64</t>
  </si>
  <si>
    <t>778093260</t>
  </si>
  <si>
    <t>-1970173197</t>
  </si>
  <si>
    <t>PSV</t>
  </si>
  <si>
    <t>Práce a dodávky PSV</t>
  </si>
  <si>
    <t>741</t>
  </si>
  <si>
    <t>Elektroinstalace - silnoproud</t>
  </si>
  <si>
    <t>741122222</t>
  </si>
  <si>
    <t>Montáž kabelů měděných bez ukončení uložených volně nebo v liště plných kulatých (CYKY) počtu a průřezu žil 4x10 mm2</t>
  </si>
  <si>
    <t>-700054000</t>
  </si>
  <si>
    <t>341110760</t>
  </si>
  <si>
    <t>kabel silový s Cu jádrem CYKY 4x10 mm2</t>
  </si>
  <si>
    <t>32</t>
  </si>
  <si>
    <t>-1780174333</t>
  </si>
  <si>
    <t>998741101</t>
  </si>
  <si>
    <t>Přesun hmot pro silnoproud stanovený z hmotnosti přesunovaného materiálu vodorovná dopravní vzdálenost do 50 m v objektech výšky do 6 m</t>
  </si>
  <si>
    <t>1452273180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</si>
  <si>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</si>
  <si>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Práce a dodávky M</t>
  </si>
  <si>
    <t>21-M</t>
  </si>
  <si>
    <t>Elektromontáže</t>
  </si>
  <si>
    <t>210204002</t>
  </si>
  <si>
    <t>Montáž stožárů osvětlení, bez zemních prací parkových ocelových</t>
  </si>
  <si>
    <t>-1986825515</t>
  </si>
  <si>
    <t>316740680</t>
  </si>
  <si>
    <t xml:space="preserve">stožár osvětlovací žárově zinkovaný </t>
  </si>
  <si>
    <t>256</t>
  </si>
  <si>
    <t>-798732023</t>
  </si>
  <si>
    <t>2102040R1</t>
  </si>
  <si>
    <t>Montáž osvětlení</t>
  </si>
  <si>
    <t>-663927594</t>
  </si>
  <si>
    <t>Poznámka k položce:
zapuštěná a přisazná svítidla - nasvětlení Práchovny</t>
  </si>
  <si>
    <t>R02</t>
  </si>
  <si>
    <t>Zemní svítidlo LED, 44.2 W, 3490 lm, 3000 K, CRI 97,_x000D_
asymetrická optika</t>
  </si>
  <si>
    <t>998143771</t>
  </si>
  <si>
    <t>R04</t>
  </si>
  <si>
    <t>Úložný box pro zemní svítidlo, IP 67, IK 10,_x000D_
280x280x218 mm</t>
  </si>
  <si>
    <t>1935038767</t>
  </si>
  <si>
    <t>R05</t>
  </si>
  <si>
    <t>Mechanický rám pro úložný box</t>
  </si>
  <si>
    <t>-96724379</t>
  </si>
  <si>
    <t>R03</t>
  </si>
  <si>
    <t>Projektor LED, 39 W, 4721 lm, 3000 K, asymetrická_x000D_
optika, IP66, IK08, 400x273x70 mm, přisazené svítidlo</t>
  </si>
  <si>
    <t>-187146477</t>
  </si>
  <si>
    <t>46-M</t>
  </si>
  <si>
    <t>Zemní práce při extr.mont.pracích</t>
  </si>
  <si>
    <t>460421182</t>
  </si>
  <si>
    <t>Kabelové lože včetně podsypu, zhutnění a urovnání povrchu z písku nebo štěrkopísku tloušťky 10 cm nad kabel zakryté plastovou fólií, šířky lože přes 25 do 50 cm</t>
  </si>
  <si>
    <t>-769640608</t>
  </si>
  <si>
    <t xml:space="preserve">Poznámka k souboru cen:_x000D_
1. V cenách -1021 až -1072, -1121 až -1172 a -1221 až -1272 nejsou započteny náklady na dodávku betonových a plastových desek. Tato dodávka se oceňuje ve specifikaci. </t>
  </si>
  <si>
    <t>460560023</t>
  </si>
  <si>
    <t>Zásyp kabelových rýh ručně včetně zhutnění a uložení výkopku do vrstev a urovnání povrchu šířky 30 cm hloubky 40 cm, v hornině třídy 3</t>
  </si>
  <si>
    <t>-1171205393</t>
  </si>
  <si>
    <t>07 - VRN</t>
  </si>
  <si>
    <t>VRN - Vedlejší rozpočtové náklady</t>
  </si>
  <si>
    <t xml:space="preserve">    VRN1 - Průzkumné, geodetické a projektové práce</t>
  </si>
  <si>
    <t xml:space="preserve">    VRN3 - Zařízení staveniště</t>
  </si>
  <si>
    <t xml:space="preserve">    VRN4 - Inženýrská činnost</t>
  </si>
  <si>
    <t>Vedlejší rozpočtové náklady</t>
  </si>
  <si>
    <t>VRN1</t>
  </si>
  <si>
    <t>Průzkumné, geodetické a projektové práce</t>
  </si>
  <si>
    <t>010001000</t>
  </si>
  <si>
    <t>Základní rozdělení průvodních činností a nákladů průzkumné, geodetické a projektové práce</t>
  </si>
  <si>
    <t>1024</t>
  </si>
  <si>
    <t>-1894864631</t>
  </si>
  <si>
    <t>VRN3</t>
  </si>
  <si>
    <t>Zařízení staveniště</t>
  </si>
  <si>
    <t>030001000</t>
  </si>
  <si>
    <t>Základní rozdělení průvodních činností a nákladů zařízení staveniště</t>
  </si>
  <si>
    <t>-1989673584</t>
  </si>
  <si>
    <t>VRN4</t>
  </si>
  <si>
    <t>Inženýrská činnost</t>
  </si>
  <si>
    <t>040001000</t>
  </si>
  <si>
    <t>Základní rozdělení průvodních činností a nákladů inženýrská činnost</t>
  </si>
  <si>
    <t>-1375744141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</si>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</sst>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7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0" fillId="0" borderId="0" xfId="0" applyAlignment="1" applyProtection="1">
      <alignment horizontal="center" vertical="center"/>
      <protection locked="0"/>
    </xf>
    <xf numFmtId="0" fontId="10" fillId="3" borderId="0" xfId="0" applyFont="1" applyFill="1" applyAlignment="1" applyProtection="1">
      <alignment horizontal="left" vertical="center"/>
    </xf>
    <xf numFmtId="0" fontId="11" fillId="3" borderId="0" xfId="0" applyFont="1" applyFill="1" applyAlignment="1" applyProtection="1">
      <alignment vertical="center"/>
    </xf>
    <xf numFmtId="0" fontId="12" fillId="3" borderId="0" xfId="0" applyFont="1" applyFill="1" applyAlignment="1" applyProtection="1">
      <alignment horizontal="left" vertical="center"/>
    </xf>
    <xf numFmtId="0" fontId="13" fillId="3" borderId="0" xfId="1" applyFont="1" applyFill="1" applyAlignment="1" applyProtection="1">
      <alignment vertical="center"/>
    </xf>
    <xf numFmtId="0" fontId="44" fillId="3" borderId="0" xfId="1" applyFill="1"/>
    <xf numFmtId="0" fontId="0" fillId="3" borderId="0" xfId="0" applyFill="1"/>
    <xf numFmtId="0" fontId="10" fillId="3" borderId="0" xfId="0" applyFont="1" applyFill="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4" fillId="0" borderId="0" xfId="0" applyFont="1" applyBorder="1" applyAlignment="1" applyProtection="1">
      <alignment horizontal="left" vertical="center"/>
    </xf>
    <xf numFmtId="0" fontId="0" fillId="0" borderId="6" xfId="0" applyBorder="1" applyProtection="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7"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9"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4"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0"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7" fillId="0" borderId="20" xfId="0" applyFont="1" applyBorder="1" applyAlignment="1" applyProtection="1">
      <alignment horizontal="center" vertical="center" wrapText="1"/>
    </xf>
    <xf numFmtId="0" fontId="17" fillId="0" borderId="21" xfId="0" applyFont="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0" fontId="3" fillId="0" borderId="0" xfId="0" applyFont="1" applyAlignment="1" applyProtection="1">
      <alignment horizontal="center" vertical="center"/>
    </xf>
    <xf numFmtId="4" fontId="21" fillId="0" borderId="18"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9"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horizontal="center" vertical="center"/>
    </xf>
    <xf numFmtId="0" fontId="4" fillId="0" borderId="5" xfId="0" applyFont="1" applyBorder="1" applyAlignment="1">
      <alignment vertical="center"/>
    </xf>
    <xf numFmtId="4" fontId="28" fillId="0" borderId="18"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9" xfId="0" applyNumberFormat="1" applyFont="1" applyBorder="1" applyAlignment="1" applyProtection="1">
      <alignment vertical="center"/>
    </xf>
    <xf numFmtId="0" fontId="4" fillId="0" borderId="0" xfId="0" applyFont="1" applyAlignment="1">
      <alignment horizontal="left" vertical="center"/>
    </xf>
    <xf numFmtId="4" fontId="28" fillId="0" borderId="23" xfId="0" applyNumberFormat="1" applyFont="1" applyBorder="1" applyAlignment="1" applyProtection="1">
      <alignment vertical="center"/>
    </xf>
    <xf numFmtId="4" fontId="28" fillId="0" borderId="24" xfId="0" applyNumberFormat="1" applyFont="1" applyBorder="1" applyAlignment="1" applyProtection="1">
      <alignment vertical="center"/>
    </xf>
    <xf numFmtId="166" fontId="28" fillId="0" borderId="24" xfId="0" applyNumberFormat="1" applyFont="1" applyBorder="1" applyAlignment="1" applyProtection="1">
      <alignment vertical="center"/>
    </xf>
    <xf numFmtId="4" fontId="28" fillId="0" borderId="25" xfId="0" applyNumberFormat="1" applyFont="1" applyBorder="1" applyAlignment="1" applyProtection="1">
      <alignment vertical="center"/>
    </xf>
    <xf numFmtId="0" fontId="0" fillId="0" borderId="0" xfId="0" applyProtection="1">
      <protection locked="0"/>
    </xf>
    <xf numFmtId="0" fontId="11" fillId="3" borderId="0" xfId="0" applyFont="1" applyFill="1" applyAlignment="1">
      <alignment vertical="center"/>
    </xf>
    <xf numFmtId="0" fontId="12" fillId="3" borderId="0" xfId="0" applyFont="1" applyFill="1" applyAlignment="1">
      <alignment horizontal="left" vertical="center"/>
    </xf>
    <xf numFmtId="0" fontId="29" fillId="3" borderId="0" xfId="1" applyFont="1" applyFill="1" applyAlignment="1">
      <alignment vertical="center"/>
    </xf>
    <xf numFmtId="0" fontId="11"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9" fillId="0" borderId="0" xfId="0" applyFont="1" applyBorder="1" applyAlignment="1" applyProtection="1">
      <alignment horizontal="left" vertical="center"/>
    </xf>
    <xf numFmtId="4" fontId="22"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0"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1"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2"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4" fillId="0" borderId="0" xfId="0" applyFont="1" applyBorder="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4"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4"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35" fillId="0" borderId="0" xfId="0" applyFont="1" applyBorder="1" applyAlignment="1" applyProtection="1">
      <alignment vertical="center" wrapText="1"/>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2" borderId="1" xfId="0" applyFont="1" applyFill="1" applyBorder="1" applyAlignment="1" applyProtection="1">
      <alignment horizontal="left" vertical="center"/>
      <protection locked="0"/>
    </xf>
    <xf numFmtId="0" fontId="40" fillId="2"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8" fillId="0" borderId="0" xfId="0" applyFont="1" applyAlignment="1">
      <alignment horizontal="left" vertical="top" wrapText="1"/>
    </xf>
    <xf numFmtId="0" fontId="18"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9"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8"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0" fillId="0" borderId="0" xfId="0"/>
    <xf numFmtId="0" fontId="17" fillId="0" borderId="0" xfId="0" applyFont="1" applyBorder="1" applyAlignment="1" applyProtection="1">
      <alignment horizontal="left" vertical="center" wrapText="1"/>
    </xf>
    <xf numFmtId="0" fontId="17"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17" fillId="0" borderId="0" xfId="0" applyFont="1" applyAlignment="1" applyProtection="1">
      <alignment horizontal="left" vertical="center" wrapText="1"/>
    </xf>
    <xf numFmtId="0" fontId="17" fillId="0" borderId="0" xfId="0" applyFont="1" applyAlignment="1" applyProtection="1">
      <alignment horizontal="left" vertical="center"/>
    </xf>
    <xf numFmtId="0" fontId="0" fillId="0" borderId="0" xfId="0" applyFont="1" applyAlignment="1" applyProtection="1">
      <alignment vertical="center"/>
    </xf>
    <xf numFmtId="0" fontId="29" fillId="3" borderId="0" xfId="1" applyFont="1" applyFill="1" applyAlignment="1">
      <alignment vertical="center"/>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0"/>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3" t="s">
        <v>0</v>
      </c>
      <c r="B1" s="14"/>
      <c r="C1" s="14"/>
      <c r="D1" s="15" t="s">
        <v>1</v>
      </c>
      <c r="E1" s="14"/>
      <c r="F1" s="14"/>
      <c r="G1" s="14"/>
      <c r="H1" s="14"/>
      <c r="I1" s="14"/>
      <c r="J1" s="14"/>
      <c r="K1" s="16" t="s">
        <v>2</v>
      </c>
      <c r="L1" s="16"/>
      <c r="M1" s="16"/>
      <c r="N1" s="16"/>
      <c r="O1" s="16"/>
      <c r="P1" s="16"/>
      <c r="Q1" s="16"/>
      <c r="R1" s="16"/>
      <c r="S1" s="16"/>
      <c r="T1" s="14"/>
      <c r="U1" s="14"/>
      <c r="V1" s="14"/>
      <c r="W1" s="16" t="s">
        <v>3</v>
      </c>
      <c r="X1" s="16"/>
      <c r="Y1" s="16"/>
      <c r="Z1" s="16"/>
      <c r="AA1" s="16"/>
      <c r="AB1" s="16"/>
      <c r="AC1" s="16"/>
      <c r="AD1" s="16"/>
      <c r="AE1" s="16"/>
      <c r="AF1" s="16"/>
      <c r="AG1" s="16"/>
      <c r="AH1" s="16"/>
      <c r="AI1" s="17"/>
      <c r="AJ1" s="18"/>
      <c r="AK1" s="18"/>
      <c r="AL1" s="18"/>
      <c r="AM1" s="18"/>
      <c r="AN1" s="18"/>
      <c r="AO1" s="18"/>
      <c r="AP1" s="18"/>
      <c r="AQ1" s="18"/>
      <c r="AR1" s="18"/>
      <c r="AS1" s="18"/>
      <c r="AT1" s="18"/>
      <c r="AU1" s="18"/>
      <c r="AV1" s="18"/>
      <c r="AW1" s="18"/>
      <c r="AX1" s="18"/>
      <c r="AY1" s="18"/>
      <c r="AZ1" s="18"/>
      <c r="BA1" s="19" t="s">
        <v>4</v>
      </c>
      <c r="BB1" s="19" t="s">
        <v>5</v>
      </c>
      <c r="BC1" s="18"/>
      <c r="BD1" s="18"/>
      <c r="BE1" s="18"/>
      <c r="BF1" s="18"/>
      <c r="BG1" s="18"/>
      <c r="BH1" s="18"/>
      <c r="BI1" s="18"/>
      <c r="BJ1" s="18"/>
      <c r="BK1" s="18"/>
      <c r="BL1" s="18"/>
      <c r="BM1" s="18"/>
      <c r="BN1" s="18"/>
      <c r="BO1" s="18"/>
      <c r="BP1" s="18"/>
      <c r="BQ1" s="18"/>
      <c r="BR1" s="18"/>
      <c r="BT1" s="20" t="s">
        <v>6</v>
      </c>
      <c r="BU1" s="20" t="s">
        <v>6</v>
      </c>
      <c r="BV1" s="20" t="s">
        <v>7</v>
      </c>
    </row>
    <row r="2" spans="1:74" ht="36.950000000000003" customHeight="1">
      <c r="AR2" s="355"/>
      <c r="AS2" s="355"/>
      <c r="AT2" s="355"/>
      <c r="AU2" s="355"/>
      <c r="AV2" s="355"/>
      <c r="AW2" s="355"/>
      <c r="AX2" s="355"/>
      <c r="AY2" s="355"/>
      <c r="AZ2" s="355"/>
      <c r="BA2" s="355"/>
      <c r="BB2" s="355"/>
      <c r="BC2" s="355"/>
      <c r="BD2" s="355"/>
      <c r="BE2" s="355"/>
      <c r="BS2" s="21" t="s">
        <v>8</v>
      </c>
      <c r="BT2" s="21" t="s">
        <v>9</v>
      </c>
    </row>
    <row r="3" spans="1:74" ht="6.95" customHeight="1">
      <c r="B3" s="22"/>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4"/>
      <c r="BS3" s="21" t="s">
        <v>8</v>
      </c>
      <c r="BT3" s="21" t="s">
        <v>10</v>
      </c>
    </row>
    <row r="4" spans="1:74" ht="36.950000000000003" customHeight="1">
      <c r="B4" s="25"/>
      <c r="C4" s="26"/>
      <c r="D4" s="27" t="s">
        <v>11</v>
      </c>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8"/>
      <c r="AS4" s="29" t="s">
        <v>12</v>
      </c>
      <c r="BE4" s="30" t="s">
        <v>13</v>
      </c>
      <c r="BS4" s="21" t="s">
        <v>14</v>
      </c>
    </row>
    <row r="5" spans="1:74" ht="14.45" customHeight="1">
      <c r="B5" s="25"/>
      <c r="C5" s="26"/>
      <c r="D5" s="31" t="s">
        <v>15</v>
      </c>
      <c r="E5" s="26"/>
      <c r="F5" s="26"/>
      <c r="G5" s="26"/>
      <c r="H5" s="26"/>
      <c r="I5" s="26"/>
      <c r="J5" s="26"/>
      <c r="K5" s="320" t="s">
        <v>16</v>
      </c>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26"/>
      <c r="AQ5" s="28"/>
      <c r="BE5" s="318" t="s">
        <v>17</v>
      </c>
      <c r="BS5" s="21" t="s">
        <v>8</v>
      </c>
    </row>
    <row r="6" spans="1:74" ht="36.950000000000003" customHeight="1">
      <c r="B6" s="25"/>
      <c r="C6" s="26"/>
      <c r="D6" s="33" t="s">
        <v>18</v>
      </c>
      <c r="E6" s="26"/>
      <c r="F6" s="26"/>
      <c r="G6" s="26"/>
      <c r="H6" s="26"/>
      <c r="I6" s="26"/>
      <c r="J6" s="26"/>
      <c r="K6" s="322" t="s">
        <v>19</v>
      </c>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26"/>
      <c r="AQ6" s="28"/>
      <c r="BE6" s="319"/>
      <c r="BS6" s="21" t="s">
        <v>8</v>
      </c>
    </row>
    <row r="7" spans="1:74" ht="14.45" customHeight="1">
      <c r="B7" s="25"/>
      <c r="C7" s="26"/>
      <c r="D7" s="34" t="s">
        <v>20</v>
      </c>
      <c r="E7" s="26"/>
      <c r="F7" s="26"/>
      <c r="G7" s="26"/>
      <c r="H7" s="26"/>
      <c r="I7" s="26"/>
      <c r="J7" s="26"/>
      <c r="K7" s="32" t="s">
        <v>21</v>
      </c>
      <c r="L7" s="26"/>
      <c r="M7" s="26"/>
      <c r="N7" s="26"/>
      <c r="O7" s="26"/>
      <c r="P7" s="26"/>
      <c r="Q7" s="26"/>
      <c r="R7" s="26"/>
      <c r="S7" s="26"/>
      <c r="T7" s="26"/>
      <c r="U7" s="26"/>
      <c r="V7" s="26"/>
      <c r="W7" s="26"/>
      <c r="X7" s="26"/>
      <c r="Y7" s="26"/>
      <c r="Z7" s="26"/>
      <c r="AA7" s="26"/>
      <c r="AB7" s="26"/>
      <c r="AC7" s="26"/>
      <c r="AD7" s="26"/>
      <c r="AE7" s="26"/>
      <c r="AF7" s="26"/>
      <c r="AG7" s="26"/>
      <c r="AH7" s="26"/>
      <c r="AI7" s="26"/>
      <c r="AJ7" s="26"/>
      <c r="AK7" s="34" t="s">
        <v>22</v>
      </c>
      <c r="AL7" s="26"/>
      <c r="AM7" s="26"/>
      <c r="AN7" s="32" t="s">
        <v>21</v>
      </c>
      <c r="AO7" s="26"/>
      <c r="AP7" s="26"/>
      <c r="AQ7" s="28"/>
      <c r="BE7" s="319"/>
      <c r="BS7" s="21" t="s">
        <v>8</v>
      </c>
    </row>
    <row r="8" spans="1:74" ht="14.45" customHeight="1">
      <c r="B8" s="25"/>
      <c r="C8" s="26"/>
      <c r="D8" s="34" t="s">
        <v>23</v>
      </c>
      <c r="E8" s="26"/>
      <c r="F8" s="26"/>
      <c r="G8" s="26"/>
      <c r="H8" s="26"/>
      <c r="I8" s="26"/>
      <c r="J8" s="26"/>
      <c r="K8" s="32" t="s">
        <v>24</v>
      </c>
      <c r="L8" s="26"/>
      <c r="M8" s="26"/>
      <c r="N8" s="26"/>
      <c r="O8" s="26"/>
      <c r="P8" s="26"/>
      <c r="Q8" s="26"/>
      <c r="R8" s="26"/>
      <c r="S8" s="26"/>
      <c r="T8" s="26"/>
      <c r="U8" s="26"/>
      <c r="V8" s="26"/>
      <c r="W8" s="26"/>
      <c r="X8" s="26"/>
      <c r="Y8" s="26"/>
      <c r="Z8" s="26"/>
      <c r="AA8" s="26"/>
      <c r="AB8" s="26"/>
      <c r="AC8" s="26"/>
      <c r="AD8" s="26"/>
      <c r="AE8" s="26"/>
      <c r="AF8" s="26"/>
      <c r="AG8" s="26"/>
      <c r="AH8" s="26"/>
      <c r="AI8" s="26"/>
      <c r="AJ8" s="26"/>
      <c r="AK8" s="34" t="s">
        <v>25</v>
      </c>
      <c r="AL8" s="26"/>
      <c r="AM8" s="26"/>
      <c r="AN8" s="35" t="s">
        <v>26</v>
      </c>
      <c r="AO8" s="26"/>
      <c r="AP8" s="26"/>
      <c r="AQ8" s="28"/>
      <c r="BE8" s="319"/>
      <c r="BS8" s="21" t="s">
        <v>8</v>
      </c>
    </row>
    <row r="9" spans="1:74" ht="14.45" customHeight="1">
      <c r="B9" s="25"/>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8"/>
      <c r="BE9" s="319"/>
      <c r="BS9" s="21" t="s">
        <v>8</v>
      </c>
    </row>
    <row r="10" spans="1:74" ht="14.45" customHeight="1">
      <c r="B10" s="25"/>
      <c r="C10" s="26"/>
      <c r="D10" s="34" t="s">
        <v>27</v>
      </c>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34" t="s">
        <v>28</v>
      </c>
      <c r="AL10" s="26"/>
      <c r="AM10" s="26"/>
      <c r="AN10" s="32" t="s">
        <v>21</v>
      </c>
      <c r="AO10" s="26"/>
      <c r="AP10" s="26"/>
      <c r="AQ10" s="28"/>
      <c r="BE10" s="319"/>
      <c r="BS10" s="21" t="s">
        <v>8</v>
      </c>
    </row>
    <row r="11" spans="1:74" ht="18.399999999999999" customHeight="1">
      <c r="B11" s="25"/>
      <c r="C11" s="26"/>
      <c r="D11" s="26"/>
      <c r="E11" s="32" t="s">
        <v>24</v>
      </c>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34" t="s">
        <v>29</v>
      </c>
      <c r="AL11" s="26"/>
      <c r="AM11" s="26"/>
      <c r="AN11" s="32" t="s">
        <v>21</v>
      </c>
      <c r="AO11" s="26"/>
      <c r="AP11" s="26"/>
      <c r="AQ11" s="28"/>
      <c r="BE11" s="319"/>
      <c r="BS11" s="21" t="s">
        <v>8</v>
      </c>
    </row>
    <row r="12" spans="1:74" ht="6.95" customHeight="1">
      <c r="B12" s="25"/>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8"/>
      <c r="BE12" s="319"/>
      <c r="BS12" s="21" t="s">
        <v>8</v>
      </c>
    </row>
    <row r="13" spans="1:74" ht="14.45" customHeight="1">
      <c r="B13" s="25"/>
      <c r="C13" s="26"/>
      <c r="D13" s="34" t="s">
        <v>30</v>
      </c>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34" t="s">
        <v>28</v>
      </c>
      <c r="AL13" s="26"/>
      <c r="AM13" s="26"/>
      <c r="AN13" s="36" t="s">
        <v>31</v>
      </c>
      <c r="AO13" s="26"/>
      <c r="AP13" s="26"/>
      <c r="AQ13" s="28"/>
      <c r="BE13" s="319"/>
      <c r="BS13" s="21" t="s">
        <v>8</v>
      </c>
    </row>
    <row r="14" spans="1:74">
      <c r="B14" s="25"/>
      <c r="C14" s="26"/>
      <c r="D14" s="26"/>
      <c r="E14" s="323" t="s">
        <v>31</v>
      </c>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J14" s="324"/>
      <c r="AK14" s="34" t="s">
        <v>29</v>
      </c>
      <c r="AL14" s="26"/>
      <c r="AM14" s="26"/>
      <c r="AN14" s="36" t="s">
        <v>31</v>
      </c>
      <c r="AO14" s="26"/>
      <c r="AP14" s="26"/>
      <c r="AQ14" s="28"/>
      <c r="BE14" s="319"/>
      <c r="BS14" s="21" t="s">
        <v>8</v>
      </c>
    </row>
    <row r="15" spans="1:74" ht="6.95" customHeight="1">
      <c r="B15" s="25"/>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8"/>
      <c r="BE15" s="319"/>
      <c r="BS15" s="21" t="s">
        <v>6</v>
      </c>
    </row>
    <row r="16" spans="1:74" ht="14.45" customHeight="1">
      <c r="B16" s="25"/>
      <c r="C16" s="26"/>
      <c r="D16" s="34" t="s">
        <v>32</v>
      </c>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34" t="s">
        <v>28</v>
      </c>
      <c r="AL16" s="26"/>
      <c r="AM16" s="26"/>
      <c r="AN16" s="32" t="s">
        <v>21</v>
      </c>
      <c r="AO16" s="26"/>
      <c r="AP16" s="26"/>
      <c r="AQ16" s="28"/>
      <c r="BE16" s="319"/>
      <c r="BS16" s="21" t="s">
        <v>6</v>
      </c>
    </row>
    <row r="17" spans="2:71" ht="18.399999999999999" customHeight="1">
      <c r="B17" s="25"/>
      <c r="C17" s="26"/>
      <c r="D17" s="26"/>
      <c r="E17" s="32" t="s">
        <v>24</v>
      </c>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34" t="s">
        <v>29</v>
      </c>
      <c r="AL17" s="26"/>
      <c r="AM17" s="26"/>
      <c r="AN17" s="32" t="s">
        <v>21</v>
      </c>
      <c r="AO17" s="26"/>
      <c r="AP17" s="26"/>
      <c r="AQ17" s="28"/>
      <c r="BE17" s="319"/>
      <c r="BS17" s="21" t="s">
        <v>33</v>
      </c>
    </row>
    <row r="18" spans="2:71" ht="6.95" customHeight="1">
      <c r="B18" s="25"/>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8"/>
      <c r="BE18" s="319"/>
      <c r="BS18" s="21" t="s">
        <v>8</v>
      </c>
    </row>
    <row r="19" spans="2:71" ht="14.45" customHeight="1">
      <c r="B19" s="25"/>
      <c r="C19" s="26"/>
      <c r="D19" s="34" t="s">
        <v>34</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8"/>
      <c r="BE19" s="319"/>
      <c r="BS19" s="21" t="s">
        <v>8</v>
      </c>
    </row>
    <row r="20" spans="2:71" ht="22.5" customHeight="1">
      <c r="B20" s="25"/>
      <c r="C20" s="26"/>
      <c r="D20" s="26"/>
      <c r="E20" s="325" t="s">
        <v>21</v>
      </c>
      <c r="F20" s="325"/>
      <c r="G20" s="325"/>
      <c r="H20" s="325"/>
      <c r="I20" s="325"/>
      <c r="J20" s="325"/>
      <c r="K20" s="325"/>
      <c r="L20" s="325"/>
      <c r="M20" s="325"/>
      <c r="N20" s="325"/>
      <c r="O20" s="325"/>
      <c r="P20" s="325"/>
      <c r="Q20" s="325"/>
      <c r="R20" s="325"/>
      <c r="S20" s="325"/>
      <c r="T20" s="325"/>
      <c r="U20" s="325"/>
      <c r="V20" s="325"/>
      <c r="W20" s="325"/>
      <c r="X20" s="325"/>
      <c r="Y20" s="325"/>
      <c r="Z20" s="325"/>
      <c r="AA20" s="325"/>
      <c r="AB20" s="325"/>
      <c r="AC20" s="325"/>
      <c r="AD20" s="325"/>
      <c r="AE20" s="325"/>
      <c r="AF20" s="325"/>
      <c r="AG20" s="325"/>
      <c r="AH20" s="325"/>
      <c r="AI20" s="325"/>
      <c r="AJ20" s="325"/>
      <c r="AK20" s="325"/>
      <c r="AL20" s="325"/>
      <c r="AM20" s="325"/>
      <c r="AN20" s="325"/>
      <c r="AO20" s="26"/>
      <c r="AP20" s="26"/>
      <c r="AQ20" s="28"/>
      <c r="BE20" s="319"/>
      <c r="BS20" s="21" t="s">
        <v>6</v>
      </c>
    </row>
    <row r="21" spans="2:71" ht="6.95" customHeight="1">
      <c r="B21" s="25"/>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8"/>
      <c r="BE21" s="319"/>
    </row>
    <row r="22" spans="2:71" ht="6.95" customHeight="1">
      <c r="B22" s="25"/>
      <c r="C22" s="26"/>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26"/>
      <c r="AQ22" s="28"/>
      <c r="BE22" s="319"/>
    </row>
    <row r="23" spans="2:71" s="1" customFormat="1" ht="25.9" customHeight="1">
      <c r="B23" s="38"/>
      <c r="C23" s="39"/>
      <c r="D23" s="40" t="s">
        <v>35</v>
      </c>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326">
        <f>ROUND(AG51,2)</f>
        <v>0</v>
      </c>
      <c r="AL23" s="327"/>
      <c r="AM23" s="327"/>
      <c r="AN23" s="327"/>
      <c r="AO23" s="327"/>
      <c r="AP23" s="39"/>
      <c r="AQ23" s="42"/>
      <c r="BE23" s="319"/>
    </row>
    <row r="24" spans="2:71" s="1" customFormat="1" ht="6.95" customHeight="1">
      <c r="B24" s="38"/>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42"/>
      <c r="BE24" s="319"/>
    </row>
    <row r="25" spans="2:71" s="1" customFormat="1" ht="13.5">
      <c r="B25" s="38"/>
      <c r="C25" s="39"/>
      <c r="D25" s="39"/>
      <c r="E25" s="39"/>
      <c r="F25" s="39"/>
      <c r="G25" s="39"/>
      <c r="H25" s="39"/>
      <c r="I25" s="39"/>
      <c r="J25" s="39"/>
      <c r="K25" s="39"/>
      <c r="L25" s="328" t="s">
        <v>36</v>
      </c>
      <c r="M25" s="328"/>
      <c r="N25" s="328"/>
      <c r="O25" s="328"/>
      <c r="P25" s="39"/>
      <c r="Q25" s="39"/>
      <c r="R25" s="39"/>
      <c r="S25" s="39"/>
      <c r="T25" s="39"/>
      <c r="U25" s="39"/>
      <c r="V25" s="39"/>
      <c r="W25" s="328" t="s">
        <v>37</v>
      </c>
      <c r="X25" s="328"/>
      <c r="Y25" s="328"/>
      <c r="Z25" s="328"/>
      <c r="AA25" s="328"/>
      <c r="AB25" s="328"/>
      <c r="AC25" s="328"/>
      <c r="AD25" s="328"/>
      <c r="AE25" s="328"/>
      <c r="AF25" s="39"/>
      <c r="AG25" s="39"/>
      <c r="AH25" s="39"/>
      <c r="AI25" s="39"/>
      <c r="AJ25" s="39"/>
      <c r="AK25" s="328" t="s">
        <v>38</v>
      </c>
      <c r="AL25" s="328"/>
      <c r="AM25" s="328"/>
      <c r="AN25" s="328"/>
      <c r="AO25" s="328"/>
      <c r="AP25" s="39"/>
      <c r="AQ25" s="42"/>
      <c r="BE25" s="319"/>
    </row>
    <row r="26" spans="2:71" s="2" customFormat="1" ht="14.45" customHeight="1">
      <c r="B26" s="44"/>
      <c r="C26" s="45"/>
      <c r="D26" s="46" t="s">
        <v>39</v>
      </c>
      <c r="E26" s="45"/>
      <c r="F26" s="46" t="s">
        <v>40</v>
      </c>
      <c r="G26" s="45"/>
      <c r="H26" s="45"/>
      <c r="I26" s="45"/>
      <c r="J26" s="45"/>
      <c r="K26" s="45"/>
      <c r="L26" s="329">
        <v>0.21</v>
      </c>
      <c r="M26" s="330"/>
      <c r="N26" s="330"/>
      <c r="O26" s="330"/>
      <c r="P26" s="45"/>
      <c r="Q26" s="45"/>
      <c r="R26" s="45"/>
      <c r="S26" s="45"/>
      <c r="T26" s="45"/>
      <c r="U26" s="45"/>
      <c r="V26" s="45"/>
      <c r="W26" s="331">
        <f>ROUND(AZ51,2)</f>
        <v>0</v>
      </c>
      <c r="X26" s="330"/>
      <c r="Y26" s="330"/>
      <c r="Z26" s="330"/>
      <c r="AA26" s="330"/>
      <c r="AB26" s="330"/>
      <c r="AC26" s="330"/>
      <c r="AD26" s="330"/>
      <c r="AE26" s="330"/>
      <c r="AF26" s="45"/>
      <c r="AG26" s="45"/>
      <c r="AH26" s="45"/>
      <c r="AI26" s="45"/>
      <c r="AJ26" s="45"/>
      <c r="AK26" s="331">
        <f>ROUND(AV51,2)</f>
        <v>0</v>
      </c>
      <c r="AL26" s="330"/>
      <c r="AM26" s="330"/>
      <c r="AN26" s="330"/>
      <c r="AO26" s="330"/>
      <c r="AP26" s="45"/>
      <c r="AQ26" s="47"/>
      <c r="BE26" s="319"/>
    </row>
    <row r="27" spans="2:71" s="2" customFormat="1" ht="14.45" customHeight="1">
      <c r="B27" s="44"/>
      <c r="C27" s="45"/>
      <c r="D27" s="45"/>
      <c r="E27" s="45"/>
      <c r="F27" s="46" t="s">
        <v>41</v>
      </c>
      <c r="G27" s="45"/>
      <c r="H27" s="45"/>
      <c r="I27" s="45"/>
      <c r="J27" s="45"/>
      <c r="K27" s="45"/>
      <c r="L27" s="329">
        <v>0.15</v>
      </c>
      <c r="M27" s="330"/>
      <c r="N27" s="330"/>
      <c r="O27" s="330"/>
      <c r="P27" s="45"/>
      <c r="Q27" s="45"/>
      <c r="R27" s="45"/>
      <c r="S27" s="45"/>
      <c r="T27" s="45"/>
      <c r="U27" s="45"/>
      <c r="V27" s="45"/>
      <c r="W27" s="331">
        <f>ROUND(BA51,2)</f>
        <v>0</v>
      </c>
      <c r="X27" s="330"/>
      <c r="Y27" s="330"/>
      <c r="Z27" s="330"/>
      <c r="AA27" s="330"/>
      <c r="AB27" s="330"/>
      <c r="AC27" s="330"/>
      <c r="AD27" s="330"/>
      <c r="AE27" s="330"/>
      <c r="AF27" s="45"/>
      <c r="AG27" s="45"/>
      <c r="AH27" s="45"/>
      <c r="AI27" s="45"/>
      <c r="AJ27" s="45"/>
      <c r="AK27" s="331">
        <f>ROUND(AW51,2)</f>
        <v>0</v>
      </c>
      <c r="AL27" s="330"/>
      <c r="AM27" s="330"/>
      <c r="AN27" s="330"/>
      <c r="AO27" s="330"/>
      <c r="AP27" s="45"/>
      <c r="AQ27" s="47"/>
      <c r="BE27" s="319"/>
    </row>
    <row r="28" spans="2:71" s="2" customFormat="1" ht="14.45" hidden="1" customHeight="1">
      <c r="B28" s="44"/>
      <c r="C28" s="45"/>
      <c r="D28" s="45"/>
      <c r="E28" s="45"/>
      <c r="F28" s="46" t="s">
        <v>42</v>
      </c>
      <c r="G28" s="45"/>
      <c r="H28" s="45"/>
      <c r="I28" s="45"/>
      <c r="J28" s="45"/>
      <c r="K28" s="45"/>
      <c r="L28" s="329">
        <v>0.21</v>
      </c>
      <c r="M28" s="330"/>
      <c r="N28" s="330"/>
      <c r="O28" s="330"/>
      <c r="P28" s="45"/>
      <c r="Q28" s="45"/>
      <c r="R28" s="45"/>
      <c r="S28" s="45"/>
      <c r="T28" s="45"/>
      <c r="U28" s="45"/>
      <c r="V28" s="45"/>
      <c r="W28" s="331">
        <f>ROUND(BB51,2)</f>
        <v>0</v>
      </c>
      <c r="X28" s="330"/>
      <c r="Y28" s="330"/>
      <c r="Z28" s="330"/>
      <c r="AA28" s="330"/>
      <c r="AB28" s="330"/>
      <c r="AC28" s="330"/>
      <c r="AD28" s="330"/>
      <c r="AE28" s="330"/>
      <c r="AF28" s="45"/>
      <c r="AG28" s="45"/>
      <c r="AH28" s="45"/>
      <c r="AI28" s="45"/>
      <c r="AJ28" s="45"/>
      <c r="AK28" s="331">
        <v>0</v>
      </c>
      <c r="AL28" s="330"/>
      <c r="AM28" s="330"/>
      <c r="AN28" s="330"/>
      <c r="AO28" s="330"/>
      <c r="AP28" s="45"/>
      <c r="AQ28" s="47"/>
      <c r="BE28" s="319"/>
    </row>
    <row r="29" spans="2:71" s="2" customFormat="1" ht="14.45" hidden="1" customHeight="1">
      <c r="B29" s="44"/>
      <c r="C29" s="45"/>
      <c r="D29" s="45"/>
      <c r="E29" s="45"/>
      <c r="F29" s="46" t="s">
        <v>43</v>
      </c>
      <c r="G29" s="45"/>
      <c r="H29" s="45"/>
      <c r="I29" s="45"/>
      <c r="J29" s="45"/>
      <c r="K29" s="45"/>
      <c r="L29" s="329">
        <v>0.15</v>
      </c>
      <c r="M29" s="330"/>
      <c r="N29" s="330"/>
      <c r="O29" s="330"/>
      <c r="P29" s="45"/>
      <c r="Q29" s="45"/>
      <c r="R29" s="45"/>
      <c r="S29" s="45"/>
      <c r="T29" s="45"/>
      <c r="U29" s="45"/>
      <c r="V29" s="45"/>
      <c r="W29" s="331">
        <f>ROUND(BC51,2)</f>
        <v>0</v>
      </c>
      <c r="X29" s="330"/>
      <c r="Y29" s="330"/>
      <c r="Z29" s="330"/>
      <c r="AA29" s="330"/>
      <c r="AB29" s="330"/>
      <c r="AC29" s="330"/>
      <c r="AD29" s="330"/>
      <c r="AE29" s="330"/>
      <c r="AF29" s="45"/>
      <c r="AG29" s="45"/>
      <c r="AH29" s="45"/>
      <c r="AI29" s="45"/>
      <c r="AJ29" s="45"/>
      <c r="AK29" s="331">
        <v>0</v>
      </c>
      <c r="AL29" s="330"/>
      <c r="AM29" s="330"/>
      <c r="AN29" s="330"/>
      <c r="AO29" s="330"/>
      <c r="AP29" s="45"/>
      <c r="AQ29" s="47"/>
      <c r="BE29" s="319"/>
    </row>
    <row r="30" spans="2:71" s="2" customFormat="1" ht="14.45" hidden="1" customHeight="1">
      <c r="B30" s="44"/>
      <c r="C30" s="45"/>
      <c r="D30" s="45"/>
      <c r="E30" s="45"/>
      <c r="F30" s="46" t="s">
        <v>44</v>
      </c>
      <c r="G30" s="45"/>
      <c r="H30" s="45"/>
      <c r="I30" s="45"/>
      <c r="J30" s="45"/>
      <c r="K30" s="45"/>
      <c r="L30" s="329">
        <v>0</v>
      </c>
      <c r="M30" s="330"/>
      <c r="N30" s="330"/>
      <c r="O30" s="330"/>
      <c r="P30" s="45"/>
      <c r="Q30" s="45"/>
      <c r="R30" s="45"/>
      <c r="S30" s="45"/>
      <c r="T30" s="45"/>
      <c r="U30" s="45"/>
      <c r="V30" s="45"/>
      <c r="W30" s="331">
        <f>ROUND(BD51,2)</f>
        <v>0</v>
      </c>
      <c r="X30" s="330"/>
      <c r="Y30" s="330"/>
      <c r="Z30" s="330"/>
      <c r="AA30" s="330"/>
      <c r="AB30" s="330"/>
      <c r="AC30" s="330"/>
      <c r="AD30" s="330"/>
      <c r="AE30" s="330"/>
      <c r="AF30" s="45"/>
      <c r="AG30" s="45"/>
      <c r="AH30" s="45"/>
      <c r="AI30" s="45"/>
      <c r="AJ30" s="45"/>
      <c r="AK30" s="331">
        <v>0</v>
      </c>
      <c r="AL30" s="330"/>
      <c r="AM30" s="330"/>
      <c r="AN30" s="330"/>
      <c r="AO30" s="330"/>
      <c r="AP30" s="45"/>
      <c r="AQ30" s="47"/>
      <c r="BE30" s="319"/>
    </row>
    <row r="31" spans="2:71" s="1" customFormat="1" ht="6.95" customHeight="1">
      <c r="B31" s="38"/>
      <c r="C31" s="39"/>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42"/>
      <c r="BE31" s="319"/>
    </row>
    <row r="32" spans="2:71" s="1" customFormat="1" ht="25.9" customHeight="1">
      <c r="B32" s="38"/>
      <c r="C32" s="48"/>
      <c r="D32" s="49" t="s">
        <v>45</v>
      </c>
      <c r="E32" s="50"/>
      <c r="F32" s="50"/>
      <c r="G32" s="50"/>
      <c r="H32" s="50"/>
      <c r="I32" s="50"/>
      <c r="J32" s="50"/>
      <c r="K32" s="50"/>
      <c r="L32" s="50"/>
      <c r="M32" s="50"/>
      <c r="N32" s="50"/>
      <c r="O32" s="50"/>
      <c r="P32" s="50"/>
      <c r="Q32" s="50"/>
      <c r="R32" s="50"/>
      <c r="S32" s="50"/>
      <c r="T32" s="51" t="s">
        <v>46</v>
      </c>
      <c r="U32" s="50"/>
      <c r="V32" s="50"/>
      <c r="W32" s="50"/>
      <c r="X32" s="332" t="s">
        <v>47</v>
      </c>
      <c r="Y32" s="333"/>
      <c r="Z32" s="333"/>
      <c r="AA32" s="333"/>
      <c r="AB32" s="333"/>
      <c r="AC32" s="50"/>
      <c r="AD32" s="50"/>
      <c r="AE32" s="50"/>
      <c r="AF32" s="50"/>
      <c r="AG32" s="50"/>
      <c r="AH32" s="50"/>
      <c r="AI32" s="50"/>
      <c r="AJ32" s="50"/>
      <c r="AK32" s="334">
        <f>SUM(AK23:AK30)</f>
        <v>0</v>
      </c>
      <c r="AL32" s="333"/>
      <c r="AM32" s="333"/>
      <c r="AN32" s="333"/>
      <c r="AO32" s="335"/>
      <c r="AP32" s="48"/>
      <c r="AQ32" s="52"/>
      <c r="BE32" s="319"/>
    </row>
    <row r="33" spans="2:56" s="1" customFormat="1" ht="6.95" customHeight="1">
      <c r="B33" s="38"/>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42"/>
    </row>
    <row r="34" spans="2:56" s="1" customFormat="1" ht="6.95" customHeight="1">
      <c r="B34" s="53"/>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4"/>
      <c r="AQ34" s="55"/>
    </row>
    <row r="38" spans="2:56" s="1" customFormat="1" ht="6.95" customHeight="1">
      <c r="B38" s="56"/>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8"/>
    </row>
    <row r="39" spans="2:56" s="1" customFormat="1" ht="36.950000000000003" customHeight="1">
      <c r="B39" s="38"/>
      <c r="C39" s="59" t="s">
        <v>48</v>
      </c>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58"/>
    </row>
    <row r="40" spans="2:56" s="1" customFormat="1" ht="6.95" customHeight="1">
      <c r="B40" s="38"/>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58"/>
    </row>
    <row r="41" spans="2:56" s="3" customFormat="1" ht="14.45" customHeight="1">
      <c r="B41" s="61"/>
      <c r="C41" s="62" t="s">
        <v>15</v>
      </c>
      <c r="D41" s="63"/>
      <c r="E41" s="63"/>
      <c r="F41" s="63"/>
      <c r="G41" s="63"/>
      <c r="H41" s="63"/>
      <c r="I41" s="63"/>
      <c r="J41" s="63"/>
      <c r="K41" s="63"/>
      <c r="L41" s="63" t="str">
        <f>K5</f>
        <v>01_18</v>
      </c>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4"/>
    </row>
    <row r="42" spans="2:56" s="4" customFormat="1" ht="36.950000000000003" customHeight="1">
      <c r="B42" s="65"/>
      <c r="C42" s="66" t="s">
        <v>18</v>
      </c>
      <c r="D42" s="67"/>
      <c r="E42" s="67"/>
      <c r="F42" s="67"/>
      <c r="G42" s="67"/>
      <c r="H42" s="67"/>
      <c r="I42" s="67"/>
      <c r="J42" s="67"/>
      <c r="K42" s="67"/>
      <c r="L42" s="336" t="str">
        <f>K6</f>
        <v>Revitalizace území Zálabská skála - Práchovna</v>
      </c>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37"/>
      <c r="AL42" s="337"/>
      <c r="AM42" s="337"/>
      <c r="AN42" s="337"/>
      <c r="AO42" s="337"/>
      <c r="AP42" s="67"/>
      <c r="AQ42" s="67"/>
      <c r="AR42" s="68"/>
    </row>
    <row r="43" spans="2:56" s="1" customFormat="1" ht="6.95" customHeight="1">
      <c r="B43" s="38"/>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58"/>
    </row>
    <row r="44" spans="2:56" s="1" customFormat="1">
      <c r="B44" s="38"/>
      <c r="C44" s="62" t="s">
        <v>23</v>
      </c>
      <c r="D44" s="60"/>
      <c r="E44" s="60"/>
      <c r="F44" s="60"/>
      <c r="G44" s="60"/>
      <c r="H44" s="60"/>
      <c r="I44" s="60"/>
      <c r="J44" s="60"/>
      <c r="K44" s="60"/>
      <c r="L44" s="69" t="str">
        <f>IF(K8="","",K8)</f>
        <v xml:space="preserve"> </v>
      </c>
      <c r="M44" s="60"/>
      <c r="N44" s="60"/>
      <c r="O44" s="60"/>
      <c r="P44" s="60"/>
      <c r="Q44" s="60"/>
      <c r="R44" s="60"/>
      <c r="S44" s="60"/>
      <c r="T44" s="60"/>
      <c r="U44" s="60"/>
      <c r="V44" s="60"/>
      <c r="W44" s="60"/>
      <c r="X44" s="60"/>
      <c r="Y44" s="60"/>
      <c r="Z44" s="60"/>
      <c r="AA44" s="60"/>
      <c r="AB44" s="60"/>
      <c r="AC44" s="60"/>
      <c r="AD44" s="60"/>
      <c r="AE44" s="60"/>
      <c r="AF44" s="60"/>
      <c r="AG44" s="60"/>
      <c r="AH44" s="60"/>
      <c r="AI44" s="62" t="s">
        <v>25</v>
      </c>
      <c r="AJ44" s="60"/>
      <c r="AK44" s="60"/>
      <c r="AL44" s="60"/>
      <c r="AM44" s="338" t="str">
        <f>IF(AN8= "","",AN8)</f>
        <v>8. 1. 2019</v>
      </c>
      <c r="AN44" s="338"/>
      <c r="AO44" s="60"/>
      <c r="AP44" s="60"/>
      <c r="AQ44" s="60"/>
      <c r="AR44" s="58"/>
    </row>
    <row r="45" spans="2:56" s="1" customFormat="1" ht="6.95" customHeight="1">
      <c r="B45" s="38"/>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58"/>
    </row>
    <row r="46" spans="2:56" s="1" customFormat="1">
      <c r="B46" s="38"/>
      <c r="C46" s="62" t="s">
        <v>27</v>
      </c>
      <c r="D46" s="60"/>
      <c r="E46" s="60"/>
      <c r="F46" s="60"/>
      <c r="G46" s="60"/>
      <c r="H46" s="60"/>
      <c r="I46" s="60"/>
      <c r="J46" s="60"/>
      <c r="K46" s="60"/>
      <c r="L46" s="63" t="str">
        <f>IF(E11= "","",E11)</f>
        <v xml:space="preserve"> </v>
      </c>
      <c r="M46" s="60"/>
      <c r="N46" s="60"/>
      <c r="O46" s="60"/>
      <c r="P46" s="60"/>
      <c r="Q46" s="60"/>
      <c r="R46" s="60"/>
      <c r="S46" s="60"/>
      <c r="T46" s="60"/>
      <c r="U46" s="60"/>
      <c r="V46" s="60"/>
      <c r="W46" s="60"/>
      <c r="X46" s="60"/>
      <c r="Y46" s="60"/>
      <c r="Z46" s="60"/>
      <c r="AA46" s="60"/>
      <c r="AB46" s="60"/>
      <c r="AC46" s="60"/>
      <c r="AD46" s="60"/>
      <c r="AE46" s="60"/>
      <c r="AF46" s="60"/>
      <c r="AG46" s="60"/>
      <c r="AH46" s="60"/>
      <c r="AI46" s="62" t="s">
        <v>32</v>
      </c>
      <c r="AJ46" s="60"/>
      <c r="AK46" s="60"/>
      <c r="AL46" s="60"/>
      <c r="AM46" s="339" t="str">
        <f>IF(E17="","",E17)</f>
        <v xml:space="preserve"> </v>
      </c>
      <c r="AN46" s="339"/>
      <c r="AO46" s="339"/>
      <c r="AP46" s="339"/>
      <c r="AQ46" s="60"/>
      <c r="AR46" s="58"/>
      <c r="AS46" s="340" t="s">
        <v>49</v>
      </c>
      <c r="AT46" s="341"/>
      <c r="AU46" s="71"/>
      <c r="AV46" s="71"/>
      <c r="AW46" s="71"/>
      <c r="AX46" s="71"/>
      <c r="AY46" s="71"/>
      <c r="AZ46" s="71"/>
      <c r="BA46" s="71"/>
      <c r="BB46" s="71"/>
      <c r="BC46" s="71"/>
      <c r="BD46" s="72"/>
    </row>
    <row r="47" spans="2:56" s="1" customFormat="1">
      <c r="B47" s="38"/>
      <c r="C47" s="62" t="s">
        <v>30</v>
      </c>
      <c r="D47" s="60"/>
      <c r="E47" s="60"/>
      <c r="F47" s="60"/>
      <c r="G47" s="60"/>
      <c r="H47" s="60"/>
      <c r="I47" s="60"/>
      <c r="J47" s="60"/>
      <c r="K47" s="60"/>
      <c r="L47" s="63" t="str">
        <f>IF(E14= "Vyplň údaj","",E14)</f>
        <v/>
      </c>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60"/>
      <c r="AL47" s="60"/>
      <c r="AM47" s="60"/>
      <c r="AN47" s="60"/>
      <c r="AO47" s="60"/>
      <c r="AP47" s="60"/>
      <c r="AQ47" s="60"/>
      <c r="AR47" s="58"/>
      <c r="AS47" s="342"/>
      <c r="AT47" s="343"/>
      <c r="AU47" s="73"/>
      <c r="AV47" s="73"/>
      <c r="AW47" s="73"/>
      <c r="AX47" s="73"/>
      <c r="AY47" s="73"/>
      <c r="AZ47" s="73"/>
      <c r="BA47" s="73"/>
      <c r="BB47" s="73"/>
      <c r="BC47" s="73"/>
      <c r="BD47" s="74"/>
    </row>
    <row r="48" spans="2:56" s="1" customFormat="1" ht="10.9" customHeight="1">
      <c r="B48" s="38"/>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c r="AP48" s="60"/>
      <c r="AQ48" s="60"/>
      <c r="AR48" s="58"/>
      <c r="AS48" s="344"/>
      <c r="AT48" s="345"/>
      <c r="AU48" s="39"/>
      <c r="AV48" s="39"/>
      <c r="AW48" s="39"/>
      <c r="AX48" s="39"/>
      <c r="AY48" s="39"/>
      <c r="AZ48" s="39"/>
      <c r="BA48" s="39"/>
      <c r="BB48" s="39"/>
      <c r="BC48" s="39"/>
      <c r="BD48" s="75"/>
    </row>
    <row r="49" spans="1:91" s="1" customFormat="1" ht="29.25" customHeight="1">
      <c r="B49" s="38"/>
      <c r="C49" s="346" t="s">
        <v>50</v>
      </c>
      <c r="D49" s="347"/>
      <c r="E49" s="347"/>
      <c r="F49" s="347"/>
      <c r="G49" s="347"/>
      <c r="H49" s="76"/>
      <c r="I49" s="348" t="s">
        <v>51</v>
      </c>
      <c r="J49" s="347"/>
      <c r="K49" s="347"/>
      <c r="L49" s="347"/>
      <c r="M49" s="347"/>
      <c r="N49" s="347"/>
      <c r="O49" s="347"/>
      <c r="P49" s="347"/>
      <c r="Q49" s="347"/>
      <c r="R49" s="347"/>
      <c r="S49" s="347"/>
      <c r="T49" s="347"/>
      <c r="U49" s="347"/>
      <c r="V49" s="347"/>
      <c r="W49" s="347"/>
      <c r="X49" s="347"/>
      <c r="Y49" s="347"/>
      <c r="Z49" s="347"/>
      <c r="AA49" s="347"/>
      <c r="AB49" s="347"/>
      <c r="AC49" s="347"/>
      <c r="AD49" s="347"/>
      <c r="AE49" s="347"/>
      <c r="AF49" s="347"/>
      <c r="AG49" s="349" t="s">
        <v>52</v>
      </c>
      <c r="AH49" s="347"/>
      <c r="AI49" s="347"/>
      <c r="AJ49" s="347"/>
      <c r="AK49" s="347"/>
      <c r="AL49" s="347"/>
      <c r="AM49" s="347"/>
      <c r="AN49" s="348" t="s">
        <v>53</v>
      </c>
      <c r="AO49" s="347"/>
      <c r="AP49" s="347"/>
      <c r="AQ49" s="77" t="s">
        <v>54</v>
      </c>
      <c r="AR49" s="58"/>
      <c r="AS49" s="78" t="s">
        <v>55</v>
      </c>
      <c r="AT49" s="79" t="s">
        <v>56</v>
      </c>
      <c r="AU49" s="79" t="s">
        <v>57</v>
      </c>
      <c r="AV49" s="79" t="s">
        <v>58</v>
      </c>
      <c r="AW49" s="79" t="s">
        <v>59</v>
      </c>
      <c r="AX49" s="79" t="s">
        <v>60</v>
      </c>
      <c r="AY49" s="79" t="s">
        <v>61</v>
      </c>
      <c r="AZ49" s="79" t="s">
        <v>62</v>
      </c>
      <c r="BA49" s="79" t="s">
        <v>63</v>
      </c>
      <c r="BB49" s="79" t="s">
        <v>64</v>
      </c>
      <c r="BC49" s="79" t="s">
        <v>65</v>
      </c>
      <c r="BD49" s="80" t="s">
        <v>66</v>
      </c>
    </row>
    <row r="50" spans="1:91" s="1" customFormat="1" ht="10.9" customHeight="1">
      <c r="B50" s="38"/>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60"/>
      <c r="AM50" s="60"/>
      <c r="AN50" s="60"/>
      <c r="AO50" s="60"/>
      <c r="AP50" s="60"/>
      <c r="AQ50" s="60"/>
      <c r="AR50" s="58"/>
      <c r="AS50" s="81"/>
      <c r="AT50" s="82"/>
      <c r="AU50" s="82"/>
      <c r="AV50" s="82"/>
      <c r="AW50" s="82"/>
      <c r="AX50" s="82"/>
      <c r="AY50" s="82"/>
      <c r="AZ50" s="82"/>
      <c r="BA50" s="82"/>
      <c r="BB50" s="82"/>
      <c r="BC50" s="82"/>
      <c r="BD50" s="83"/>
    </row>
    <row r="51" spans="1:91" s="4" customFormat="1" ht="32.450000000000003" customHeight="1">
      <c r="B51" s="65"/>
      <c r="C51" s="84" t="s">
        <v>67</v>
      </c>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353">
        <f>ROUND(SUM(AG52:AG58),2)</f>
        <v>0</v>
      </c>
      <c r="AH51" s="353"/>
      <c r="AI51" s="353"/>
      <c r="AJ51" s="353"/>
      <c r="AK51" s="353"/>
      <c r="AL51" s="353"/>
      <c r="AM51" s="353"/>
      <c r="AN51" s="354">
        <f t="shared" ref="AN51:AN58" si="0">SUM(AG51,AT51)</f>
        <v>0</v>
      </c>
      <c r="AO51" s="354"/>
      <c r="AP51" s="354"/>
      <c r="AQ51" s="86" t="s">
        <v>21</v>
      </c>
      <c r="AR51" s="68"/>
      <c r="AS51" s="87">
        <f>ROUND(SUM(AS52:AS58),2)</f>
        <v>0</v>
      </c>
      <c r="AT51" s="88">
        <f t="shared" ref="AT51:AT58" si="1">ROUND(SUM(AV51:AW51),2)</f>
        <v>0</v>
      </c>
      <c r="AU51" s="89">
        <f>ROUND(SUM(AU52:AU58),5)</f>
        <v>0</v>
      </c>
      <c r="AV51" s="88">
        <f>ROUND(AZ51*L26,2)</f>
        <v>0</v>
      </c>
      <c r="AW51" s="88">
        <f>ROUND(BA51*L27,2)</f>
        <v>0</v>
      </c>
      <c r="AX51" s="88">
        <f>ROUND(BB51*L26,2)</f>
        <v>0</v>
      </c>
      <c r="AY51" s="88">
        <f>ROUND(BC51*L27,2)</f>
        <v>0</v>
      </c>
      <c r="AZ51" s="88">
        <f>ROUND(SUM(AZ52:AZ58),2)</f>
        <v>0</v>
      </c>
      <c r="BA51" s="88">
        <f>ROUND(SUM(BA52:BA58),2)</f>
        <v>0</v>
      </c>
      <c r="BB51" s="88">
        <f>ROUND(SUM(BB52:BB58),2)</f>
        <v>0</v>
      </c>
      <c r="BC51" s="88">
        <f>ROUND(SUM(BC52:BC58),2)</f>
        <v>0</v>
      </c>
      <c r="BD51" s="90">
        <f>ROUND(SUM(BD52:BD58),2)</f>
        <v>0</v>
      </c>
      <c r="BS51" s="91" t="s">
        <v>68</v>
      </c>
      <c r="BT51" s="91" t="s">
        <v>69</v>
      </c>
      <c r="BU51" s="92" t="s">
        <v>70</v>
      </c>
      <c r="BV51" s="91" t="s">
        <v>71</v>
      </c>
      <c r="BW51" s="91" t="s">
        <v>7</v>
      </c>
      <c r="BX51" s="91" t="s">
        <v>72</v>
      </c>
      <c r="CL51" s="91" t="s">
        <v>21</v>
      </c>
    </row>
    <row r="52" spans="1:91" s="5" customFormat="1" ht="22.5" customHeight="1">
      <c r="A52" s="93" t="s">
        <v>73</v>
      </c>
      <c r="B52" s="94"/>
      <c r="C52" s="95"/>
      <c r="D52" s="352" t="s">
        <v>74</v>
      </c>
      <c r="E52" s="352"/>
      <c r="F52" s="352"/>
      <c r="G52" s="352"/>
      <c r="H52" s="352"/>
      <c r="I52" s="96"/>
      <c r="J52" s="352" t="s">
        <v>75</v>
      </c>
      <c r="K52" s="352"/>
      <c r="L52" s="352"/>
      <c r="M52" s="352"/>
      <c r="N52" s="352"/>
      <c r="O52" s="352"/>
      <c r="P52" s="352"/>
      <c r="Q52" s="352"/>
      <c r="R52" s="352"/>
      <c r="S52" s="352"/>
      <c r="T52" s="352"/>
      <c r="U52" s="352"/>
      <c r="V52" s="352"/>
      <c r="W52" s="352"/>
      <c r="X52" s="352"/>
      <c r="Y52" s="352"/>
      <c r="Z52" s="352"/>
      <c r="AA52" s="352"/>
      <c r="AB52" s="352"/>
      <c r="AC52" s="352"/>
      <c r="AD52" s="352"/>
      <c r="AE52" s="352"/>
      <c r="AF52" s="352"/>
      <c r="AG52" s="350">
        <f>'01 - MLATOVÝ POVRCH'!J27</f>
        <v>0</v>
      </c>
      <c r="AH52" s="351"/>
      <c r="AI52" s="351"/>
      <c r="AJ52" s="351"/>
      <c r="AK52" s="351"/>
      <c r="AL52" s="351"/>
      <c r="AM52" s="351"/>
      <c r="AN52" s="350">
        <f t="shared" si="0"/>
        <v>0</v>
      </c>
      <c r="AO52" s="351"/>
      <c r="AP52" s="351"/>
      <c r="AQ52" s="97" t="s">
        <v>76</v>
      </c>
      <c r="AR52" s="98"/>
      <c r="AS52" s="99">
        <v>0</v>
      </c>
      <c r="AT52" s="100">
        <f t="shared" si="1"/>
        <v>0</v>
      </c>
      <c r="AU52" s="101">
        <f>'01 - MLATOVÝ POVRCH'!P81</f>
        <v>0</v>
      </c>
      <c r="AV52" s="100">
        <f>'01 - MLATOVÝ POVRCH'!J30</f>
        <v>0</v>
      </c>
      <c r="AW52" s="100">
        <f>'01 - MLATOVÝ POVRCH'!J31</f>
        <v>0</v>
      </c>
      <c r="AX52" s="100">
        <f>'01 - MLATOVÝ POVRCH'!J32</f>
        <v>0</v>
      </c>
      <c r="AY52" s="100">
        <f>'01 - MLATOVÝ POVRCH'!J33</f>
        <v>0</v>
      </c>
      <c r="AZ52" s="100">
        <f>'01 - MLATOVÝ POVRCH'!F30</f>
        <v>0</v>
      </c>
      <c r="BA52" s="100">
        <f>'01 - MLATOVÝ POVRCH'!F31</f>
        <v>0</v>
      </c>
      <c r="BB52" s="100">
        <f>'01 - MLATOVÝ POVRCH'!F32</f>
        <v>0</v>
      </c>
      <c r="BC52" s="100">
        <f>'01 - MLATOVÝ POVRCH'!F33</f>
        <v>0</v>
      </c>
      <c r="BD52" s="102">
        <f>'01 - MLATOVÝ POVRCH'!F34</f>
        <v>0</v>
      </c>
      <c r="BT52" s="103" t="s">
        <v>77</v>
      </c>
      <c r="BV52" s="103" t="s">
        <v>71</v>
      </c>
      <c r="BW52" s="103" t="s">
        <v>78</v>
      </c>
      <c r="BX52" s="103" t="s">
        <v>7</v>
      </c>
      <c r="CL52" s="103" t="s">
        <v>21</v>
      </c>
      <c r="CM52" s="103" t="s">
        <v>79</v>
      </c>
    </row>
    <row r="53" spans="1:91" s="5" customFormat="1" ht="22.5" customHeight="1">
      <c r="A53" s="93" t="s">
        <v>73</v>
      </c>
      <c r="B53" s="94"/>
      <c r="C53" s="95"/>
      <c r="D53" s="352" t="s">
        <v>80</v>
      </c>
      <c r="E53" s="352"/>
      <c r="F53" s="352"/>
      <c r="G53" s="352"/>
      <c r="H53" s="352"/>
      <c r="I53" s="96"/>
      <c r="J53" s="352" t="s">
        <v>81</v>
      </c>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0">
        <f>'02 - OPRAVA PĚŠIN'!J27</f>
        <v>0</v>
      </c>
      <c r="AH53" s="351"/>
      <c r="AI53" s="351"/>
      <c r="AJ53" s="351"/>
      <c r="AK53" s="351"/>
      <c r="AL53" s="351"/>
      <c r="AM53" s="351"/>
      <c r="AN53" s="350">
        <f t="shared" si="0"/>
        <v>0</v>
      </c>
      <c r="AO53" s="351"/>
      <c r="AP53" s="351"/>
      <c r="AQ53" s="97" t="s">
        <v>76</v>
      </c>
      <c r="AR53" s="98"/>
      <c r="AS53" s="99">
        <v>0</v>
      </c>
      <c r="AT53" s="100">
        <f t="shared" si="1"/>
        <v>0</v>
      </c>
      <c r="AU53" s="101">
        <f>'02 - OPRAVA PĚŠIN'!P80</f>
        <v>0</v>
      </c>
      <c r="AV53" s="100">
        <f>'02 - OPRAVA PĚŠIN'!J30</f>
        <v>0</v>
      </c>
      <c r="AW53" s="100">
        <f>'02 - OPRAVA PĚŠIN'!J31</f>
        <v>0</v>
      </c>
      <c r="AX53" s="100">
        <f>'02 - OPRAVA PĚŠIN'!J32</f>
        <v>0</v>
      </c>
      <c r="AY53" s="100">
        <f>'02 - OPRAVA PĚŠIN'!J33</f>
        <v>0</v>
      </c>
      <c r="AZ53" s="100">
        <f>'02 - OPRAVA PĚŠIN'!F30</f>
        <v>0</v>
      </c>
      <c r="BA53" s="100">
        <f>'02 - OPRAVA PĚŠIN'!F31</f>
        <v>0</v>
      </c>
      <c r="BB53" s="100">
        <f>'02 - OPRAVA PĚŠIN'!F32</f>
        <v>0</v>
      </c>
      <c r="BC53" s="100">
        <f>'02 - OPRAVA PĚŠIN'!F33</f>
        <v>0</v>
      </c>
      <c r="BD53" s="102">
        <f>'02 - OPRAVA PĚŠIN'!F34</f>
        <v>0</v>
      </c>
      <c r="BT53" s="103" t="s">
        <v>77</v>
      </c>
      <c r="BV53" s="103" t="s">
        <v>71</v>
      </c>
      <c r="BW53" s="103" t="s">
        <v>82</v>
      </c>
      <c r="BX53" s="103" t="s">
        <v>7</v>
      </c>
      <c r="CL53" s="103" t="s">
        <v>21</v>
      </c>
      <c r="CM53" s="103" t="s">
        <v>79</v>
      </c>
    </row>
    <row r="54" spans="1:91" s="5" customFormat="1" ht="22.5" customHeight="1">
      <c r="A54" s="93" t="s">
        <v>73</v>
      </c>
      <c r="B54" s="94"/>
      <c r="C54" s="95"/>
      <c r="D54" s="352" t="s">
        <v>83</v>
      </c>
      <c r="E54" s="352"/>
      <c r="F54" s="352"/>
      <c r="G54" s="352"/>
      <c r="H54" s="352"/>
      <c r="I54" s="96"/>
      <c r="J54" s="352" t="s">
        <v>84</v>
      </c>
      <c r="K54" s="352"/>
      <c r="L54" s="352"/>
      <c r="M54" s="352"/>
      <c r="N54" s="352"/>
      <c r="O54" s="352"/>
      <c r="P54" s="352"/>
      <c r="Q54" s="352"/>
      <c r="R54" s="352"/>
      <c r="S54" s="352"/>
      <c r="T54" s="352"/>
      <c r="U54" s="352"/>
      <c r="V54" s="352"/>
      <c r="W54" s="352"/>
      <c r="X54" s="352"/>
      <c r="Y54" s="352"/>
      <c r="Z54" s="352"/>
      <c r="AA54" s="352"/>
      <c r="AB54" s="352"/>
      <c r="AC54" s="352"/>
      <c r="AD54" s="352"/>
      <c r="AE54" s="352"/>
      <c r="AF54" s="352"/>
      <c r="AG54" s="350">
        <f>'03 - DLAŽBA ZE ŠTÍPANÉHO ...'!J27</f>
        <v>0</v>
      </c>
      <c r="AH54" s="351"/>
      <c r="AI54" s="351"/>
      <c r="AJ54" s="351"/>
      <c r="AK54" s="351"/>
      <c r="AL54" s="351"/>
      <c r="AM54" s="351"/>
      <c r="AN54" s="350">
        <f t="shared" si="0"/>
        <v>0</v>
      </c>
      <c r="AO54" s="351"/>
      <c r="AP54" s="351"/>
      <c r="AQ54" s="97" t="s">
        <v>76</v>
      </c>
      <c r="AR54" s="98"/>
      <c r="AS54" s="99">
        <v>0</v>
      </c>
      <c r="AT54" s="100">
        <f t="shared" si="1"/>
        <v>0</v>
      </c>
      <c r="AU54" s="101">
        <f>'03 - DLAŽBA ZE ŠTÍPANÉHO ...'!P82</f>
        <v>0</v>
      </c>
      <c r="AV54" s="100">
        <f>'03 - DLAŽBA ZE ŠTÍPANÉHO ...'!J30</f>
        <v>0</v>
      </c>
      <c r="AW54" s="100">
        <f>'03 - DLAŽBA ZE ŠTÍPANÉHO ...'!J31</f>
        <v>0</v>
      </c>
      <c r="AX54" s="100">
        <f>'03 - DLAŽBA ZE ŠTÍPANÉHO ...'!J32</f>
        <v>0</v>
      </c>
      <c r="AY54" s="100">
        <f>'03 - DLAŽBA ZE ŠTÍPANÉHO ...'!J33</f>
        <v>0</v>
      </c>
      <c r="AZ54" s="100">
        <f>'03 - DLAŽBA ZE ŠTÍPANÉHO ...'!F30</f>
        <v>0</v>
      </c>
      <c r="BA54" s="100">
        <f>'03 - DLAŽBA ZE ŠTÍPANÉHO ...'!F31</f>
        <v>0</v>
      </c>
      <c r="BB54" s="100">
        <f>'03 - DLAŽBA ZE ŠTÍPANÉHO ...'!F32</f>
        <v>0</v>
      </c>
      <c r="BC54" s="100">
        <f>'03 - DLAŽBA ZE ŠTÍPANÉHO ...'!F33</f>
        <v>0</v>
      </c>
      <c r="BD54" s="102">
        <f>'03 - DLAŽBA ZE ŠTÍPANÉHO ...'!F34</f>
        <v>0</v>
      </c>
      <c r="BT54" s="103" t="s">
        <v>77</v>
      </c>
      <c r="BV54" s="103" t="s">
        <v>71</v>
      </c>
      <c r="BW54" s="103" t="s">
        <v>85</v>
      </c>
      <c r="BX54" s="103" t="s">
        <v>7</v>
      </c>
      <c r="CL54" s="103" t="s">
        <v>21</v>
      </c>
      <c r="CM54" s="103" t="s">
        <v>79</v>
      </c>
    </row>
    <row r="55" spans="1:91" s="5" customFormat="1" ht="22.5" customHeight="1">
      <c r="A55" s="93" t="s">
        <v>73</v>
      </c>
      <c r="B55" s="94"/>
      <c r="C55" s="95"/>
      <c r="D55" s="352" t="s">
        <v>86</v>
      </c>
      <c r="E55" s="352"/>
      <c r="F55" s="352"/>
      <c r="G55" s="352"/>
      <c r="H55" s="352"/>
      <c r="I55" s="96"/>
      <c r="J55" s="352" t="s">
        <v>87</v>
      </c>
      <c r="K55" s="352"/>
      <c r="L55" s="352"/>
      <c r="M55" s="352"/>
      <c r="N55" s="352"/>
      <c r="O55" s="352"/>
      <c r="P55" s="352"/>
      <c r="Q55" s="352"/>
      <c r="R55" s="352"/>
      <c r="S55" s="352"/>
      <c r="T55" s="352"/>
      <c r="U55" s="352"/>
      <c r="V55" s="352"/>
      <c r="W55" s="352"/>
      <c r="X55" s="352"/>
      <c r="Y55" s="352"/>
      <c r="Z55" s="352"/>
      <c r="AA55" s="352"/>
      <c r="AB55" s="352"/>
      <c r="AC55" s="352"/>
      <c r="AD55" s="352"/>
      <c r="AE55" s="352"/>
      <c r="AF55" s="352"/>
      <c r="AG55" s="350">
        <f>'04 - MOBILIÁŘ'!J27</f>
        <v>0</v>
      </c>
      <c r="AH55" s="351"/>
      <c r="AI55" s="351"/>
      <c r="AJ55" s="351"/>
      <c r="AK55" s="351"/>
      <c r="AL55" s="351"/>
      <c r="AM55" s="351"/>
      <c r="AN55" s="350">
        <f t="shared" si="0"/>
        <v>0</v>
      </c>
      <c r="AO55" s="351"/>
      <c r="AP55" s="351"/>
      <c r="AQ55" s="97" t="s">
        <v>76</v>
      </c>
      <c r="AR55" s="98"/>
      <c r="AS55" s="99">
        <v>0</v>
      </c>
      <c r="AT55" s="100">
        <f t="shared" si="1"/>
        <v>0</v>
      </c>
      <c r="AU55" s="101">
        <f>'04 - MOBILIÁŘ'!P81</f>
        <v>0</v>
      </c>
      <c r="AV55" s="100">
        <f>'04 - MOBILIÁŘ'!J30</f>
        <v>0</v>
      </c>
      <c r="AW55" s="100">
        <f>'04 - MOBILIÁŘ'!J31</f>
        <v>0</v>
      </c>
      <c r="AX55" s="100">
        <f>'04 - MOBILIÁŘ'!J32</f>
        <v>0</v>
      </c>
      <c r="AY55" s="100">
        <f>'04 - MOBILIÁŘ'!J33</f>
        <v>0</v>
      </c>
      <c r="AZ55" s="100">
        <f>'04 - MOBILIÁŘ'!F30</f>
        <v>0</v>
      </c>
      <c r="BA55" s="100">
        <f>'04 - MOBILIÁŘ'!F31</f>
        <v>0</v>
      </c>
      <c r="BB55" s="100">
        <f>'04 - MOBILIÁŘ'!F32</f>
        <v>0</v>
      </c>
      <c r="BC55" s="100">
        <f>'04 - MOBILIÁŘ'!F33</f>
        <v>0</v>
      </c>
      <c r="BD55" s="102">
        <f>'04 - MOBILIÁŘ'!F34</f>
        <v>0</v>
      </c>
      <c r="BT55" s="103" t="s">
        <v>77</v>
      </c>
      <c r="BV55" s="103" t="s">
        <v>71</v>
      </c>
      <c r="BW55" s="103" t="s">
        <v>88</v>
      </c>
      <c r="BX55" s="103" t="s">
        <v>7</v>
      </c>
      <c r="CL55" s="103" t="s">
        <v>21</v>
      </c>
      <c r="CM55" s="103" t="s">
        <v>79</v>
      </c>
    </row>
    <row r="56" spans="1:91" s="5" customFormat="1" ht="22.5" customHeight="1">
      <c r="A56" s="93" t="s">
        <v>73</v>
      </c>
      <c r="B56" s="94"/>
      <c r="C56" s="95"/>
      <c r="D56" s="352" t="s">
        <v>89</v>
      </c>
      <c r="E56" s="352"/>
      <c r="F56" s="352"/>
      <c r="G56" s="352"/>
      <c r="H56" s="352"/>
      <c r="I56" s="96"/>
      <c r="J56" s="352" t="s">
        <v>90</v>
      </c>
      <c r="K56" s="352"/>
      <c r="L56" s="352"/>
      <c r="M56" s="352"/>
      <c r="N56" s="352"/>
      <c r="O56" s="352"/>
      <c r="P56" s="352"/>
      <c r="Q56" s="352"/>
      <c r="R56" s="352"/>
      <c r="S56" s="352"/>
      <c r="T56" s="352"/>
      <c r="U56" s="352"/>
      <c r="V56" s="352"/>
      <c r="W56" s="352"/>
      <c r="X56" s="352"/>
      <c r="Y56" s="352"/>
      <c r="Z56" s="352"/>
      <c r="AA56" s="352"/>
      <c r="AB56" s="352"/>
      <c r="AC56" s="352"/>
      <c r="AD56" s="352"/>
      <c r="AE56" s="352"/>
      <c r="AF56" s="352"/>
      <c r="AG56" s="350">
        <f>'05 - ZAHRADNÍ ÚPRAVY'!J27</f>
        <v>0</v>
      </c>
      <c r="AH56" s="351"/>
      <c r="AI56" s="351"/>
      <c r="AJ56" s="351"/>
      <c r="AK56" s="351"/>
      <c r="AL56" s="351"/>
      <c r="AM56" s="351"/>
      <c r="AN56" s="350">
        <f t="shared" si="0"/>
        <v>0</v>
      </c>
      <c r="AO56" s="351"/>
      <c r="AP56" s="351"/>
      <c r="AQ56" s="97" t="s">
        <v>76</v>
      </c>
      <c r="AR56" s="98"/>
      <c r="AS56" s="99">
        <v>0</v>
      </c>
      <c r="AT56" s="100">
        <f t="shared" si="1"/>
        <v>0</v>
      </c>
      <c r="AU56" s="101">
        <f>'05 - ZAHRADNÍ ÚPRAVY'!P79</f>
        <v>0</v>
      </c>
      <c r="AV56" s="100">
        <f>'05 - ZAHRADNÍ ÚPRAVY'!J30</f>
        <v>0</v>
      </c>
      <c r="AW56" s="100">
        <f>'05 - ZAHRADNÍ ÚPRAVY'!J31</f>
        <v>0</v>
      </c>
      <c r="AX56" s="100">
        <f>'05 - ZAHRADNÍ ÚPRAVY'!J32</f>
        <v>0</v>
      </c>
      <c r="AY56" s="100">
        <f>'05 - ZAHRADNÍ ÚPRAVY'!J33</f>
        <v>0</v>
      </c>
      <c r="AZ56" s="100">
        <f>'05 - ZAHRADNÍ ÚPRAVY'!F30</f>
        <v>0</v>
      </c>
      <c r="BA56" s="100">
        <f>'05 - ZAHRADNÍ ÚPRAVY'!F31</f>
        <v>0</v>
      </c>
      <c r="BB56" s="100">
        <f>'05 - ZAHRADNÍ ÚPRAVY'!F32</f>
        <v>0</v>
      </c>
      <c r="BC56" s="100">
        <f>'05 - ZAHRADNÍ ÚPRAVY'!F33</f>
        <v>0</v>
      </c>
      <c r="BD56" s="102">
        <f>'05 - ZAHRADNÍ ÚPRAVY'!F34</f>
        <v>0</v>
      </c>
      <c r="BT56" s="103" t="s">
        <v>77</v>
      </c>
      <c r="BV56" s="103" t="s">
        <v>71</v>
      </c>
      <c r="BW56" s="103" t="s">
        <v>91</v>
      </c>
      <c r="BX56" s="103" t="s">
        <v>7</v>
      </c>
      <c r="CL56" s="103" t="s">
        <v>21</v>
      </c>
      <c r="CM56" s="103" t="s">
        <v>79</v>
      </c>
    </row>
    <row r="57" spans="1:91" s="5" customFormat="1" ht="22.5" customHeight="1">
      <c r="A57" s="93" t="s">
        <v>73</v>
      </c>
      <c r="B57" s="94"/>
      <c r="C57" s="95"/>
      <c r="D57" s="352" t="s">
        <v>92</v>
      </c>
      <c r="E57" s="352"/>
      <c r="F57" s="352"/>
      <c r="G57" s="352"/>
      <c r="H57" s="352"/>
      <c r="I57" s="96"/>
      <c r="J57" s="352" t="s">
        <v>93</v>
      </c>
      <c r="K57" s="352"/>
      <c r="L57" s="352"/>
      <c r="M57" s="352"/>
      <c r="N57" s="352"/>
      <c r="O57" s="352"/>
      <c r="P57" s="352"/>
      <c r="Q57" s="352"/>
      <c r="R57" s="352"/>
      <c r="S57" s="352"/>
      <c r="T57" s="352"/>
      <c r="U57" s="352"/>
      <c r="V57" s="352"/>
      <c r="W57" s="352"/>
      <c r="X57" s="352"/>
      <c r="Y57" s="352"/>
      <c r="Z57" s="352"/>
      <c r="AA57" s="352"/>
      <c r="AB57" s="352"/>
      <c r="AC57" s="352"/>
      <c r="AD57" s="352"/>
      <c r="AE57" s="352"/>
      <c r="AF57" s="352"/>
      <c r="AG57" s="350">
        <f>'06 - VO - NASVĚTLENÍ PRÁC...'!J27</f>
        <v>0</v>
      </c>
      <c r="AH57" s="351"/>
      <c r="AI57" s="351"/>
      <c r="AJ57" s="351"/>
      <c r="AK57" s="351"/>
      <c r="AL57" s="351"/>
      <c r="AM57" s="351"/>
      <c r="AN57" s="350">
        <f t="shared" si="0"/>
        <v>0</v>
      </c>
      <c r="AO57" s="351"/>
      <c r="AP57" s="351"/>
      <c r="AQ57" s="97" t="s">
        <v>76</v>
      </c>
      <c r="AR57" s="98"/>
      <c r="AS57" s="99">
        <v>0</v>
      </c>
      <c r="AT57" s="100">
        <f t="shared" si="1"/>
        <v>0</v>
      </c>
      <c r="AU57" s="101">
        <f>'06 - VO - NASVĚTLENÍ PRÁC...'!P86</f>
        <v>0</v>
      </c>
      <c r="AV57" s="100">
        <f>'06 - VO - NASVĚTLENÍ PRÁC...'!J30</f>
        <v>0</v>
      </c>
      <c r="AW57" s="100">
        <f>'06 - VO - NASVĚTLENÍ PRÁC...'!J31</f>
        <v>0</v>
      </c>
      <c r="AX57" s="100">
        <f>'06 - VO - NASVĚTLENÍ PRÁC...'!J32</f>
        <v>0</v>
      </c>
      <c r="AY57" s="100">
        <f>'06 - VO - NASVĚTLENÍ PRÁC...'!J33</f>
        <v>0</v>
      </c>
      <c r="AZ57" s="100">
        <f>'06 - VO - NASVĚTLENÍ PRÁC...'!F30</f>
        <v>0</v>
      </c>
      <c r="BA57" s="100">
        <f>'06 - VO - NASVĚTLENÍ PRÁC...'!F31</f>
        <v>0</v>
      </c>
      <c r="BB57" s="100">
        <f>'06 - VO - NASVĚTLENÍ PRÁC...'!F32</f>
        <v>0</v>
      </c>
      <c r="BC57" s="100">
        <f>'06 - VO - NASVĚTLENÍ PRÁC...'!F33</f>
        <v>0</v>
      </c>
      <c r="BD57" s="102">
        <f>'06 - VO - NASVĚTLENÍ PRÁC...'!F34</f>
        <v>0</v>
      </c>
      <c r="BT57" s="103" t="s">
        <v>77</v>
      </c>
      <c r="BV57" s="103" t="s">
        <v>71</v>
      </c>
      <c r="BW57" s="103" t="s">
        <v>94</v>
      </c>
      <c r="BX57" s="103" t="s">
        <v>7</v>
      </c>
      <c r="CL57" s="103" t="s">
        <v>21</v>
      </c>
      <c r="CM57" s="103" t="s">
        <v>79</v>
      </c>
    </row>
    <row r="58" spans="1:91" s="5" customFormat="1" ht="22.5" customHeight="1">
      <c r="A58" s="93" t="s">
        <v>73</v>
      </c>
      <c r="B58" s="94"/>
      <c r="C58" s="95"/>
      <c r="D58" s="352" t="s">
        <v>95</v>
      </c>
      <c r="E58" s="352"/>
      <c r="F58" s="352"/>
      <c r="G58" s="352"/>
      <c r="H58" s="352"/>
      <c r="I58" s="96"/>
      <c r="J58" s="352" t="s">
        <v>96</v>
      </c>
      <c r="K58" s="352"/>
      <c r="L58" s="352"/>
      <c r="M58" s="352"/>
      <c r="N58" s="352"/>
      <c r="O58" s="352"/>
      <c r="P58" s="352"/>
      <c r="Q58" s="352"/>
      <c r="R58" s="352"/>
      <c r="S58" s="352"/>
      <c r="T58" s="352"/>
      <c r="U58" s="352"/>
      <c r="V58" s="352"/>
      <c r="W58" s="352"/>
      <c r="X58" s="352"/>
      <c r="Y58" s="352"/>
      <c r="Z58" s="352"/>
      <c r="AA58" s="352"/>
      <c r="AB58" s="352"/>
      <c r="AC58" s="352"/>
      <c r="AD58" s="352"/>
      <c r="AE58" s="352"/>
      <c r="AF58" s="352"/>
      <c r="AG58" s="350">
        <f>'07 - VRN'!J27</f>
        <v>0</v>
      </c>
      <c r="AH58" s="351"/>
      <c r="AI58" s="351"/>
      <c r="AJ58" s="351"/>
      <c r="AK58" s="351"/>
      <c r="AL58" s="351"/>
      <c r="AM58" s="351"/>
      <c r="AN58" s="350">
        <f t="shared" si="0"/>
        <v>0</v>
      </c>
      <c r="AO58" s="351"/>
      <c r="AP58" s="351"/>
      <c r="AQ58" s="97" t="s">
        <v>76</v>
      </c>
      <c r="AR58" s="98"/>
      <c r="AS58" s="104">
        <v>0</v>
      </c>
      <c r="AT58" s="105">
        <f t="shared" si="1"/>
        <v>0</v>
      </c>
      <c r="AU58" s="106">
        <f>'07 - VRN'!P80</f>
        <v>0</v>
      </c>
      <c r="AV58" s="105">
        <f>'07 - VRN'!J30</f>
        <v>0</v>
      </c>
      <c r="AW58" s="105">
        <f>'07 - VRN'!J31</f>
        <v>0</v>
      </c>
      <c r="AX58" s="105">
        <f>'07 - VRN'!J32</f>
        <v>0</v>
      </c>
      <c r="AY58" s="105">
        <f>'07 - VRN'!J33</f>
        <v>0</v>
      </c>
      <c r="AZ58" s="105">
        <f>'07 - VRN'!F30</f>
        <v>0</v>
      </c>
      <c r="BA58" s="105">
        <f>'07 - VRN'!F31</f>
        <v>0</v>
      </c>
      <c r="BB58" s="105">
        <f>'07 - VRN'!F32</f>
        <v>0</v>
      </c>
      <c r="BC58" s="105">
        <f>'07 - VRN'!F33</f>
        <v>0</v>
      </c>
      <c r="BD58" s="107">
        <f>'07 - VRN'!F34</f>
        <v>0</v>
      </c>
      <c r="BT58" s="103" t="s">
        <v>77</v>
      </c>
      <c r="BV58" s="103" t="s">
        <v>71</v>
      </c>
      <c r="BW58" s="103" t="s">
        <v>97</v>
      </c>
      <c r="BX58" s="103" t="s">
        <v>7</v>
      </c>
      <c r="CL58" s="103" t="s">
        <v>21</v>
      </c>
      <c r="CM58" s="103" t="s">
        <v>79</v>
      </c>
    </row>
    <row r="59" spans="1:91" s="1" customFormat="1" ht="30" customHeight="1">
      <c r="B59" s="38"/>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58"/>
    </row>
    <row r="60" spans="1:91" s="1" customFormat="1" ht="6.95" customHeight="1">
      <c r="B60" s="53"/>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8"/>
    </row>
  </sheetData>
  <sheetProtection algorithmName="SHA-512" hashValue="t420fWmHI6S4NAfll/jY9sfjlS/P6UTE716qbo38REzLOJpi3znot/YnBHf7+BUC4J8/CmsXlDqugvhRj8x+kQ==" saltValue="eAytuccxCulMXVE4Y+FLlA==" spinCount="100000" sheet="1" objects="1" scenarios="1" formatCells="0" formatColumns="0" formatRows="0" sort="0" autoFilter="0"/>
  <mergeCells count="65">
    <mergeCell ref="AR2:BE2"/>
    <mergeCell ref="AN58:AP58"/>
    <mergeCell ref="AG58:AM58"/>
    <mergeCell ref="D58:H58"/>
    <mergeCell ref="J58:AF58"/>
    <mergeCell ref="AG51:AM51"/>
    <mergeCell ref="AN51:AP51"/>
    <mergeCell ref="AN56:AP56"/>
    <mergeCell ref="AG56:AM56"/>
    <mergeCell ref="D56:H56"/>
    <mergeCell ref="J56:AF56"/>
    <mergeCell ref="AN57:AP57"/>
    <mergeCell ref="AG57:AM57"/>
    <mergeCell ref="D57:H57"/>
    <mergeCell ref="J57:AF57"/>
    <mergeCell ref="AN54:AP54"/>
    <mergeCell ref="AG54:AM54"/>
    <mergeCell ref="D54:H54"/>
    <mergeCell ref="J54:AF54"/>
    <mergeCell ref="AN55:AP55"/>
    <mergeCell ref="AG55:AM55"/>
    <mergeCell ref="D55:H55"/>
    <mergeCell ref="J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xr:uid="{00000000-0004-0000-0000-000000000000}"/>
    <hyperlink ref="W1:AI1" location="C51" display="2) Rekapitulace objektů stavby a soupisů prací" xr:uid="{00000000-0004-0000-0000-000001000000}"/>
    <hyperlink ref="A52" location="'01 - MLATOVÝ POVRCH'!C2" display="/" xr:uid="{00000000-0004-0000-0000-000002000000}"/>
    <hyperlink ref="A53" location="'02 - OPRAVA PĚŠIN'!C2" display="/" xr:uid="{00000000-0004-0000-0000-000003000000}"/>
    <hyperlink ref="A54" location="'03 - DLAŽBA ZE ŠTÍPANÉHO ...'!C2" display="/" xr:uid="{00000000-0004-0000-0000-000004000000}"/>
    <hyperlink ref="A55" location="'04 - MOBILIÁŘ'!C2" display="/" xr:uid="{00000000-0004-0000-0000-000005000000}"/>
    <hyperlink ref="A56" location="'05 - ZAHRADNÍ ÚPRAVY'!C2" display="/" xr:uid="{00000000-0004-0000-0000-000006000000}"/>
    <hyperlink ref="A57" location="'06 - VO - NASVĚTLENÍ PRÁC...'!C2" display="/" xr:uid="{00000000-0004-0000-0000-000007000000}"/>
    <hyperlink ref="A58" location="'07 - VRN'!C2" display="/" xr:uid="{00000000-0004-0000-0000-000008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11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9"/>
      <c r="C1" s="109"/>
      <c r="D1" s="110" t="s">
        <v>1</v>
      </c>
      <c r="E1" s="109"/>
      <c r="F1" s="111" t="s">
        <v>98</v>
      </c>
      <c r="G1" s="363" t="s">
        <v>99</v>
      </c>
      <c r="H1" s="363"/>
      <c r="I1" s="112"/>
      <c r="J1" s="111" t="s">
        <v>100</v>
      </c>
      <c r="K1" s="110" t="s">
        <v>101</v>
      </c>
      <c r="L1" s="111" t="s">
        <v>102</v>
      </c>
      <c r="M1" s="111"/>
      <c r="N1" s="111"/>
      <c r="O1" s="111"/>
      <c r="P1" s="111"/>
      <c r="Q1" s="111"/>
      <c r="R1" s="111"/>
      <c r="S1" s="111"/>
      <c r="T1" s="111"/>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355"/>
      <c r="M2" s="355"/>
      <c r="N2" s="355"/>
      <c r="O2" s="355"/>
      <c r="P2" s="355"/>
      <c r="Q2" s="355"/>
      <c r="R2" s="355"/>
      <c r="S2" s="355"/>
      <c r="T2" s="355"/>
      <c r="U2" s="355"/>
      <c r="V2" s="355"/>
      <c r="AT2" s="21" t="s">
        <v>78</v>
      </c>
    </row>
    <row r="3" spans="1:70" ht="6.95" customHeight="1">
      <c r="B3" s="22"/>
      <c r="C3" s="23"/>
      <c r="D3" s="23"/>
      <c r="E3" s="23"/>
      <c r="F3" s="23"/>
      <c r="G3" s="23"/>
      <c r="H3" s="23"/>
      <c r="I3" s="113"/>
      <c r="J3" s="23"/>
      <c r="K3" s="24"/>
      <c r="AT3" s="21" t="s">
        <v>79</v>
      </c>
    </row>
    <row r="4" spans="1:70" ht="36.950000000000003" customHeight="1">
      <c r="B4" s="25"/>
      <c r="C4" s="26"/>
      <c r="D4" s="27" t="s">
        <v>103</v>
      </c>
      <c r="E4" s="26"/>
      <c r="F4" s="26"/>
      <c r="G4" s="26"/>
      <c r="H4" s="26"/>
      <c r="I4" s="114"/>
      <c r="J4" s="26"/>
      <c r="K4" s="28"/>
      <c r="M4" s="29" t="s">
        <v>12</v>
      </c>
      <c r="AT4" s="21" t="s">
        <v>6</v>
      </c>
    </row>
    <row r="5" spans="1:70" ht="6.95" customHeight="1">
      <c r="B5" s="25"/>
      <c r="C5" s="26"/>
      <c r="D5" s="26"/>
      <c r="E5" s="26"/>
      <c r="F5" s="26"/>
      <c r="G5" s="26"/>
      <c r="H5" s="26"/>
      <c r="I5" s="114"/>
      <c r="J5" s="26"/>
      <c r="K5" s="28"/>
    </row>
    <row r="6" spans="1:70">
      <c r="B6" s="25"/>
      <c r="C6" s="26"/>
      <c r="D6" s="34" t="s">
        <v>18</v>
      </c>
      <c r="E6" s="26"/>
      <c r="F6" s="26"/>
      <c r="G6" s="26"/>
      <c r="H6" s="26"/>
      <c r="I6" s="114"/>
      <c r="J6" s="26"/>
      <c r="K6" s="28"/>
    </row>
    <row r="7" spans="1:70" ht="22.5" customHeight="1">
      <c r="B7" s="25"/>
      <c r="C7" s="26"/>
      <c r="D7" s="26"/>
      <c r="E7" s="356" t="str">
        <f>'Rekapitulace stavby'!K6</f>
        <v>Revitalizace území Zálabská skála - Práchovna</v>
      </c>
      <c r="F7" s="357"/>
      <c r="G7" s="357"/>
      <c r="H7" s="357"/>
      <c r="I7" s="114"/>
      <c r="J7" s="26"/>
      <c r="K7" s="28"/>
    </row>
    <row r="8" spans="1:70" s="1" customFormat="1">
      <c r="B8" s="38"/>
      <c r="C8" s="39"/>
      <c r="D8" s="34" t="s">
        <v>104</v>
      </c>
      <c r="E8" s="39"/>
      <c r="F8" s="39"/>
      <c r="G8" s="39"/>
      <c r="H8" s="39"/>
      <c r="I8" s="115"/>
      <c r="J8" s="39"/>
      <c r="K8" s="42"/>
    </row>
    <row r="9" spans="1:70" s="1" customFormat="1" ht="36.950000000000003" customHeight="1">
      <c r="B9" s="38"/>
      <c r="C9" s="39"/>
      <c r="D9" s="39"/>
      <c r="E9" s="358" t="s">
        <v>105</v>
      </c>
      <c r="F9" s="359"/>
      <c r="G9" s="359"/>
      <c r="H9" s="359"/>
      <c r="I9" s="115"/>
      <c r="J9" s="39"/>
      <c r="K9" s="42"/>
    </row>
    <row r="10" spans="1:70" s="1" customFormat="1" ht="13.5">
      <c r="B10" s="38"/>
      <c r="C10" s="39"/>
      <c r="D10" s="39"/>
      <c r="E10" s="39"/>
      <c r="F10" s="39"/>
      <c r="G10" s="39"/>
      <c r="H10" s="39"/>
      <c r="I10" s="115"/>
      <c r="J10" s="39"/>
      <c r="K10" s="42"/>
    </row>
    <row r="11" spans="1:70" s="1" customFormat="1" ht="14.45" customHeight="1">
      <c r="B11" s="38"/>
      <c r="C11" s="39"/>
      <c r="D11" s="34" t="s">
        <v>20</v>
      </c>
      <c r="E11" s="39"/>
      <c r="F11" s="32" t="s">
        <v>21</v>
      </c>
      <c r="G11" s="39"/>
      <c r="H11" s="39"/>
      <c r="I11" s="116" t="s">
        <v>22</v>
      </c>
      <c r="J11" s="32" t="s">
        <v>21</v>
      </c>
      <c r="K11" s="42"/>
    </row>
    <row r="12" spans="1:70" s="1" customFormat="1" ht="14.45" customHeight="1">
      <c r="B12" s="38"/>
      <c r="C12" s="39"/>
      <c r="D12" s="34" t="s">
        <v>23</v>
      </c>
      <c r="E12" s="39"/>
      <c r="F12" s="32" t="s">
        <v>24</v>
      </c>
      <c r="G12" s="39"/>
      <c r="H12" s="39"/>
      <c r="I12" s="116" t="s">
        <v>25</v>
      </c>
      <c r="J12" s="117" t="str">
        <f>'Rekapitulace stavby'!AN8</f>
        <v>8. 1. 2019</v>
      </c>
      <c r="K12" s="42"/>
    </row>
    <row r="13" spans="1:70" s="1" customFormat="1" ht="10.9" customHeight="1">
      <c r="B13" s="38"/>
      <c r="C13" s="39"/>
      <c r="D13" s="39"/>
      <c r="E13" s="39"/>
      <c r="F13" s="39"/>
      <c r="G13" s="39"/>
      <c r="H13" s="39"/>
      <c r="I13" s="115"/>
      <c r="J13" s="39"/>
      <c r="K13" s="42"/>
    </row>
    <row r="14" spans="1:70" s="1" customFormat="1" ht="14.45" customHeight="1">
      <c r="B14" s="38"/>
      <c r="C14" s="39"/>
      <c r="D14" s="34" t="s">
        <v>27</v>
      </c>
      <c r="E14" s="39"/>
      <c r="F14" s="39"/>
      <c r="G14" s="39"/>
      <c r="H14" s="39"/>
      <c r="I14" s="116" t="s">
        <v>28</v>
      </c>
      <c r="J14" s="32" t="str">
        <f>IF('Rekapitulace stavby'!AN10="","",'Rekapitulace stavby'!AN10)</f>
        <v/>
      </c>
      <c r="K14" s="42"/>
    </row>
    <row r="15" spans="1:70" s="1" customFormat="1" ht="18" customHeight="1">
      <c r="B15" s="38"/>
      <c r="C15" s="39"/>
      <c r="D15" s="39"/>
      <c r="E15" s="32" t="str">
        <f>IF('Rekapitulace stavby'!E11="","",'Rekapitulace stavby'!E11)</f>
        <v xml:space="preserve"> </v>
      </c>
      <c r="F15" s="39"/>
      <c r="G15" s="39"/>
      <c r="H15" s="39"/>
      <c r="I15" s="116" t="s">
        <v>29</v>
      </c>
      <c r="J15" s="32" t="str">
        <f>IF('Rekapitulace stavby'!AN11="","",'Rekapitulace stavby'!AN11)</f>
        <v/>
      </c>
      <c r="K15" s="42"/>
    </row>
    <row r="16" spans="1:70" s="1" customFormat="1" ht="6.95" customHeight="1">
      <c r="B16" s="38"/>
      <c r="C16" s="39"/>
      <c r="D16" s="39"/>
      <c r="E16" s="39"/>
      <c r="F16" s="39"/>
      <c r="G16" s="39"/>
      <c r="H16" s="39"/>
      <c r="I16" s="115"/>
      <c r="J16" s="39"/>
      <c r="K16" s="42"/>
    </row>
    <row r="17" spans="2:11" s="1" customFormat="1" ht="14.45" customHeight="1">
      <c r="B17" s="38"/>
      <c r="C17" s="39"/>
      <c r="D17" s="34" t="s">
        <v>30</v>
      </c>
      <c r="E17" s="39"/>
      <c r="F17" s="39"/>
      <c r="G17" s="39"/>
      <c r="H17" s="39"/>
      <c r="I17" s="116" t="s">
        <v>28</v>
      </c>
      <c r="J17" s="32" t="str">
        <f>IF('Rekapitulace stavby'!AN13="Vyplň údaj","",IF('Rekapitulace stavby'!AN13="","",'Rekapitulace stavby'!AN13))</f>
        <v/>
      </c>
      <c r="K17" s="42"/>
    </row>
    <row r="18" spans="2:11" s="1" customFormat="1" ht="18" customHeight="1">
      <c r="B18" s="38"/>
      <c r="C18" s="39"/>
      <c r="D18" s="39"/>
      <c r="E18" s="32" t="str">
        <f>IF('Rekapitulace stavby'!E14="Vyplň údaj","",IF('Rekapitulace stavby'!E14="","",'Rekapitulace stavby'!E14))</f>
        <v/>
      </c>
      <c r="F18" s="39"/>
      <c r="G18" s="39"/>
      <c r="H18" s="39"/>
      <c r="I18" s="116" t="s">
        <v>29</v>
      </c>
      <c r="J18" s="32" t="str">
        <f>IF('Rekapitulace stavby'!AN14="Vyplň údaj","",IF('Rekapitulace stavby'!AN14="","",'Rekapitulace stavby'!AN14))</f>
        <v/>
      </c>
      <c r="K18" s="42"/>
    </row>
    <row r="19" spans="2:11" s="1" customFormat="1" ht="6.95" customHeight="1">
      <c r="B19" s="38"/>
      <c r="C19" s="39"/>
      <c r="D19" s="39"/>
      <c r="E19" s="39"/>
      <c r="F19" s="39"/>
      <c r="G19" s="39"/>
      <c r="H19" s="39"/>
      <c r="I19" s="115"/>
      <c r="J19" s="39"/>
      <c r="K19" s="42"/>
    </row>
    <row r="20" spans="2:11" s="1" customFormat="1" ht="14.45" customHeight="1">
      <c r="B20" s="38"/>
      <c r="C20" s="39"/>
      <c r="D20" s="34" t="s">
        <v>32</v>
      </c>
      <c r="E20" s="39"/>
      <c r="F20" s="39"/>
      <c r="G20" s="39"/>
      <c r="H20" s="39"/>
      <c r="I20" s="116" t="s">
        <v>28</v>
      </c>
      <c r="J20" s="32" t="str">
        <f>IF('Rekapitulace stavby'!AN16="","",'Rekapitulace stavby'!AN16)</f>
        <v/>
      </c>
      <c r="K20" s="42"/>
    </row>
    <row r="21" spans="2:11" s="1" customFormat="1" ht="18" customHeight="1">
      <c r="B21" s="38"/>
      <c r="C21" s="39"/>
      <c r="D21" s="39"/>
      <c r="E21" s="32" t="str">
        <f>IF('Rekapitulace stavby'!E17="","",'Rekapitulace stavby'!E17)</f>
        <v xml:space="preserve"> </v>
      </c>
      <c r="F21" s="39"/>
      <c r="G21" s="39"/>
      <c r="H21" s="39"/>
      <c r="I21" s="116" t="s">
        <v>29</v>
      </c>
      <c r="J21" s="32" t="str">
        <f>IF('Rekapitulace stavby'!AN17="","",'Rekapitulace stavby'!AN17)</f>
        <v/>
      </c>
      <c r="K21" s="42"/>
    </row>
    <row r="22" spans="2:11" s="1" customFormat="1" ht="6.95" customHeight="1">
      <c r="B22" s="38"/>
      <c r="C22" s="39"/>
      <c r="D22" s="39"/>
      <c r="E22" s="39"/>
      <c r="F22" s="39"/>
      <c r="G22" s="39"/>
      <c r="H22" s="39"/>
      <c r="I22" s="115"/>
      <c r="J22" s="39"/>
      <c r="K22" s="42"/>
    </row>
    <row r="23" spans="2:11" s="1" customFormat="1" ht="14.45" customHeight="1">
      <c r="B23" s="38"/>
      <c r="C23" s="39"/>
      <c r="D23" s="34" t="s">
        <v>34</v>
      </c>
      <c r="E23" s="39"/>
      <c r="F23" s="39"/>
      <c r="G23" s="39"/>
      <c r="H23" s="39"/>
      <c r="I23" s="115"/>
      <c r="J23" s="39"/>
      <c r="K23" s="42"/>
    </row>
    <row r="24" spans="2:11" s="6" customFormat="1" ht="22.5" customHeight="1">
      <c r="B24" s="118"/>
      <c r="C24" s="119"/>
      <c r="D24" s="119"/>
      <c r="E24" s="325" t="s">
        <v>21</v>
      </c>
      <c r="F24" s="325"/>
      <c r="G24" s="325"/>
      <c r="H24" s="325"/>
      <c r="I24" s="120"/>
      <c r="J24" s="119"/>
      <c r="K24" s="121"/>
    </row>
    <row r="25" spans="2:11" s="1" customFormat="1" ht="6.95" customHeight="1">
      <c r="B25" s="38"/>
      <c r="C25" s="39"/>
      <c r="D25" s="39"/>
      <c r="E25" s="39"/>
      <c r="F25" s="39"/>
      <c r="G25" s="39"/>
      <c r="H25" s="39"/>
      <c r="I25" s="115"/>
      <c r="J25" s="39"/>
      <c r="K25" s="42"/>
    </row>
    <row r="26" spans="2:11" s="1" customFormat="1" ht="6.95" customHeight="1">
      <c r="B26" s="38"/>
      <c r="C26" s="39"/>
      <c r="D26" s="82"/>
      <c r="E26" s="82"/>
      <c r="F26" s="82"/>
      <c r="G26" s="82"/>
      <c r="H26" s="82"/>
      <c r="I26" s="122"/>
      <c r="J26" s="82"/>
      <c r="K26" s="123"/>
    </row>
    <row r="27" spans="2:11" s="1" customFormat="1" ht="25.35" customHeight="1">
      <c r="B27" s="38"/>
      <c r="C27" s="39"/>
      <c r="D27" s="124" t="s">
        <v>35</v>
      </c>
      <c r="E27" s="39"/>
      <c r="F27" s="39"/>
      <c r="G27" s="39"/>
      <c r="H27" s="39"/>
      <c r="I27" s="115"/>
      <c r="J27" s="125">
        <f>ROUND(J81,2)</f>
        <v>0</v>
      </c>
      <c r="K27" s="42"/>
    </row>
    <row r="28" spans="2:11" s="1" customFormat="1" ht="6.95" customHeight="1">
      <c r="B28" s="38"/>
      <c r="C28" s="39"/>
      <c r="D28" s="82"/>
      <c r="E28" s="82"/>
      <c r="F28" s="82"/>
      <c r="G28" s="82"/>
      <c r="H28" s="82"/>
      <c r="I28" s="122"/>
      <c r="J28" s="82"/>
      <c r="K28" s="123"/>
    </row>
    <row r="29" spans="2:11" s="1" customFormat="1" ht="14.45" customHeight="1">
      <c r="B29" s="38"/>
      <c r="C29" s="39"/>
      <c r="D29" s="39"/>
      <c r="E29" s="39"/>
      <c r="F29" s="43" t="s">
        <v>37</v>
      </c>
      <c r="G29" s="39"/>
      <c r="H29" s="39"/>
      <c r="I29" s="126" t="s">
        <v>36</v>
      </c>
      <c r="J29" s="43" t="s">
        <v>38</v>
      </c>
      <c r="K29" s="42"/>
    </row>
    <row r="30" spans="2:11" s="1" customFormat="1" ht="14.45" customHeight="1">
      <c r="B30" s="38"/>
      <c r="C30" s="39"/>
      <c r="D30" s="46" t="s">
        <v>39</v>
      </c>
      <c r="E30" s="46" t="s">
        <v>40</v>
      </c>
      <c r="F30" s="127">
        <f>ROUND(SUM(BE81:BE110), 2)</f>
        <v>0</v>
      </c>
      <c r="G30" s="39"/>
      <c r="H30" s="39"/>
      <c r="I30" s="128">
        <v>0.21</v>
      </c>
      <c r="J30" s="127">
        <f>ROUND(ROUND((SUM(BE81:BE110)), 2)*I30, 2)</f>
        <v>0</v>
      </c>
      <c r="K30" s="42"/>
    </row>
    <row r="31" spans="2:11" s="1" customFormat="1" ht="14.45" customHeight="1">
      <c r="B31" s="38"/>
      <c r="C31" s="39"/>
      <c r="D31" s="39"/>
      <c r="E31" s="46" t="s">
        <v>41</v>
      </c>
      <c r="F31" s="127">
        <f>ROUND(SUM(BF81:BF110), 2)</f>
        <v>0</v>
      </c>
      <c r="G31" s="39"/>
      <c r="H31" s="39"/>
      <c r="I31" s="128">
        <v>0.15</v>
      </c>
      <c r="J31" s="127">
        <f>ROUND(ROUND((SUM(BF81:BF110)), 2)*I31, 2)</f>
        <v>0</v>
      </c>
      <c r="K31" s="42"/>
    </row>
    <row r="32" spans="2:11" s="1" customFormat="1" ht="14.45" hidden="1" customHeight="1">
      <c r="B32" s="38"/>
      <c r="C32" s="39"/>
      <c r="D32" s="39"/>
      <c r="E32" s="46" t="s">
        <v>42</v>
      </c>
      <c r="F32" s="127">
        <f>ROUND(SUM(BG81:BG110), 2)</f>
        <v>0</v>
      </c>
      <c r="G32" s="39"/>
      <c r="H32" s="39"/>
      <c r="I32" s="128">
        <v>0.21</v>
      </c>
      <c r="J32" s="127">
        <v>0</v>
      </c>
      <c r="K32" s="42"/>
    </row>
    <row r="33" spans="2:11" s="1" customFormat="1" ht="14.45" hidden="1" customHeight="1">
      <c r="B33" s="38"/>
      <c r="C33" s="39"/>
      <c r="D33" s="39"/>
      <c r="E33" s="46" t="s">
        <v>43</v>
      </c>
      <c r="F33" s="127">
        <f>ROUND(SUM(BH81:BH110), 2)</f>
        <v>0</v>
      </c>
      <c r="G33" s="39"/>
      <c r="H33" s="39"/>
      <c r="I33" s="128">
        <v>0.15</v>
      </c>
      <c r="J33" s="127">
        <v>0</v>
      </c>
      <c r="K33" s="42"/>
    </row>
    <row r="34" spans="2:11" s="1" customFormat="1" ht="14.45" hidden="1" customHeight="1">
      <c r="B34" s="38"/>
      <c r="C34" s="39"/>
      <c r="D34" s="39"/>
      <c r="E34" s="46" t="s">
        <v>44</v>
      </c>
      <c r="F34" s="127">
        <f>ROUND(SUM(BI81:BI110), 2)</f>
        <v>0</v>
      </c>
      <c r="G34" s="39"/>
      <c r="H34" s="39"/>
      <c r="I34" s="128">
        <v>0</v>
      </c>
      <c r="J34" s="127">
        <v>0</v>
      </c>
      <c r="K34" s="42"/>
    </row>
    <row r="35" spans="2:11" s="1" customFormat="1" ht="6.95" customHeight="1">
      <c r="B35" s="38"/>
      <c r="C35" s="39"/>
      <c r="D35" s="39"/>
      <c r="E35" s="39"/>
      <c r="F35" s="39"/>
      <c r="G35" s="39"/>
      <c r="H35" s="39"/>
      <c r="I35" s="115"/>
      <c r="J35" s="39"/>
      <c r="K35" s="42"/>
    </row>
    <row r="36" spans="2:11" s="1" customFormat="1" ht="25.35" customHeight="1">
      <c r="B36" s="38"/>
      <c r="C36" s="129"/>
      <c r="D36" s="130" t="s">
        <v>45</v>
      </c>
      <c r="E36" s="76"/>
      <c r="F36" s="76"/>
      <c r="G36" s="131" t="s">
        <v>46</v>
      </c>
      <c r="H36" s="132" t="s">
        <v>47</v>
      </c>
      <c r="I36" s="133"/>
      <c r="J36" s="134">
        <f>SUM(J27:J34)</f>
        <v>0</v>
      </c>
      <c r="K36" s="135"/>
    </row>
    <row r="37" spans="2:11" s="1" customFormat="1" ht="14.45" customHeight="1">
      <c r="B37" s="53"/>
      <c r="C37" s="54"/>
      <c r="D37" s="54"/>
      <c r="E37" s="54"/>
      <c r="F37" s="54"/>
      <c r="G37" s="54"/>
      <c r="H37" s="54"/>
      <c r="I37" s="136"/>
      <c r="J37" s="54"/>
      <c r="K37" s="55"/>
    </row>
    <row r="41" spans="2:11" s="1" customFormat="1" ht="6.95" customHeight="1">
      <c r="B41" s="137"/>
      <c r="C41" s="138"/>
      <c r="D41" s="138"/>
      <c r="E41" s="138"/>
      <c r="F41" s="138"/>
      <c r="G41" s="138"/>
      <c r="H41" s="138"/>
      <c r="I41" s="139"/>
      <c r="J41" s="138"/>
      <c r="K41" s="140"/>
    </row>
    <row r="42" spans="2:11" s="1" customFormat="1" ht="36.950000000000003" customHeight="1">
      <c r="B42" s="38"/>
      <c r="C42" s="27" t="s">
        <v>106</v>
      </c>
      <c r="D42" s="39"/>
      <c r="E42" s="39"/>
      <c r="F42" s="39"/>
      <c r="G42" s="39"/>
      <c r="H42" s="39"/>
      <c r="I42" s="115"/>
      <c r="J42" s="39"/>
      <c r="K42" s="42"/>
    </row>
    <row r="43" spans="2:11" s="1" customFormat="1" ht="6.95" customHeight="1">
      <c r="B43" s="38"/>
      <c r="C43" s="39"/>
      <c r="D43" s="39"/>
      <c r="E43" s="39"/>
      <c r="F43" s="39"/>
      <c r="G43" s="39"/>
      <c r="H43" s="39"/>
      <c r="I43" s="115"/>
      <c r="J43" s="39"/>
      <c r="K43" s="42"/>
    </row>
    <row r="44" spans="2:11" s="1" customFormat="1" ht="14.45" customHeight="1">
      <c r="B44" s="38"/>
      <c r="C44" s="34" t="s">
        <v>18</v>
      </c>
      <c r="D44" s="39"/>
      <c r="E44" s="39"/>
      <c r="F44" s="39"/>
      <c r="G44" s="39"/>
      <c r="H44" s="39"/>
      <c r="I44" s="115"/>
      <c r="J44" s="39"/>
      <c r="K44" s="42"/>
    </row>
    <row r="45" spans="2:11" s="1" customFormat="1" ht="22.5" customHeight="1">
      <c r="B45" s="38"/>
      <c r="C45" s="39"/>
      <c r="D45" s="39"/>
      <c r="E45" s="356" t="str">
        <f>E7</f>
        <v>Revitalizace území Zálabská skála - Práchovna</v>
      </c>
      <c r="F45" s="357"/>
      <c r="G45" s="357"/>
      <c r="H45" s="357"/>
      <c r="I45" s="115"/>
      <c r="J45" s="39"/>
      <c r="K45" s="42"/>
    </row>
    <row r="46" spans="2:11" s="1" customFormat="1" ht="14.45" customHeight="1">
      <c r="B46" s="38"/>
      <c r="C46" s="34" t="s">
        <v>104</v>
      </c>
      <c r="D46" s="39"/>
      <c r="E46" s="39"/>
      <c r="F46" s="39"/>
      <c r="G46" s="39"/>
      <c r="H46" s="39"/>
      <c r="I46" s="115"/>
      <c r="J46" s="39"/>
      <c r="K46" s="42"/>
    </row>
    <row r="47" spans="2:11" s="1" customFormat="1" ht="23.25" customHeight="1">
      <c r="B47" s="38"/>
      <c r="C47" s="39"/>
      <c r="D47" s="39"/>
      <c r="E47" s="358" t="str">
        <f>E9</f>
        <v>01 - MLATOVÝ POVRCH</v>
      </c>
      <c r="F47" s="359"/>
      <c r="G47" s="359"/>
      <c r="H47" s="359"/>
      <c r="I47" s="115"/>
      <c r="J47" s="39"/>
      <c r="K47" s="42"/>
    </row>
    <row r="48" spans="2:11" s="1" customFormat="1" ht="6.95" customHeight="1">
      <c r="B48" s="38"/>
      <c r="C48" s="39"/>
      <c r="D48" s="39"/>
      <c r="E48" s="39"/>
      <c r="F48" s="39"/>
      <c r="G48" s="39"/>
      <c r="H48" s="39"/>
      <c r="I48" s="115"/>
      <c r="J48" s="39"/>
      <c r="K48" s="42"/>
    </row>
    <row r="49" spans="2:47" s="1" customFormat="1" ht="18" customHeight="1">
      <c r="B49" s="38"/>
      <c r="C49" s="34" t="s">
        <v>23</v>
      </c>
      <c r="D49" s="39"/>
      <c r="E49" s="39"/>
      <c r="F49" s="32" t="str">
        <f>F12</f>
        <v xml:space="preserve"> </v>
      </c>
      <c r="G49" s="39"/>
      <c r="H49" s="39"/>
      <c r="I49" s="116" t="s">
        <v>25</v>
      </c>
      <c r="J49" s="117" t="str">
        <f>IF(J12="","",J12)</f>
        <v>8. 1. 2019</v>
      </c>
      <c r="K49" s="42"/>
    </row>
    <row r="50" spans="2:47" s="1" customFormat="1" ht="6.95" customHeight="1">
      <c r="B50" s="38"/>
      <c r="C50" s="39"/>
      <c r="D50" s="39"/>
      <c r="E50" s="39"/>
      <c r="F50" s="39"/>
      <c r="G50" s="39"/>
      <c r="H50" s="39"/>
      <c r="I50" s="115"/>
      <c r="J50" s="39"/>
      <c r="K50" s="42"/>
    </row>
    <row r="51" spans="2:47" s="1" customFormat="1">
      <c r="B51" s="38"/>
      <c r="C51" s="34" t="s">
        <v>27</v>
      </c>
      <c r="D51" s="39"/>
      <c r="E51" s="39"/>
      <c r="F51" s="32" t="str">
        <f>E15</f>
        <v xml:space="preserve"> </v>
      </c>
      <c r="G51" s="39"/>
      <c r="H51" s="39"/>
      <c r="I51" s="116" t="s">
        <v>32</v>
      </c>
      <c r="J51" s="32" t="str">
        <f>E21</f>
        <v xml:space="preserve"> </v>
      </c>
      <c r="K51" s="42"/>
    </row>
    <row r="52" spans="2:47" s="1" customFormat="1" ht="14.45" customHeight="1">
      <c r="B52" s="38"/>
      <c r="C52" s="34" t="s">
        <v>30</v>
      </c>
      <c r="D52" s="39"/>
      <c r="E52" s="39"/>
      <c r="F52" s="32" t="str">
        <f>IF(E18="","",E18)</f>
        <v/>
      </c>
      <c r="G52" s="39"/>
      <c r="H52" s="39"/>
      <c r="I52" s="115"/>
      <c r="J52" s="39"/>
      <c r="K52" s="42"/>
    </row>
    <row r="53" spans="2:47" s="1" customFormat="1" ht="10.35" customHeight="1">
      <c r="B53" s="38"/>
      <c r="C53" s="39"/>
      <c r="D53" s="39"/>
      <c r="E53" s="39"/>
      <c r="F53" s="39"/>
      <c r="G53" s="39"/>
      <c r="H53" s="39"/>
      <c r="I53" s="115"/>
      <c r="J53" s="39"/>
      <c r="K53" s="42"/>
    </row>
    <row r="54" spans="2:47" s="1" customFormat="1" ht="29.25" customHeight="1">
      <c r="B54" s="38"/>
      <c r="C54" s="141" t="s">
        <v>107</v>
      </c>
      <c r="D54" s="129"/>
      <c r="E54" s="129"/>
      <c r="F54" s="129"/>
      <c r="G54" s="129"/>
      <c r="H54" s="129"/>
      <c r="I54" s="142"/>
      <c r="J54" s="143" t="s">
        <v>108</v>
      </c>
      <c r="K54" s="144"/>
    </row>
    <row r="55" spans="2:47" s="1" customFormat="1" ht="10.35" customHeight="1">
      <c r="B55" s="38"/>
      <c r="C55" s="39"/>
      <c r="D55" s="39"/>
      <c r="E55" s="39"/>
      <c r="F55" s="39"/>
      <c r="G55" s="39"/>
      <c r="H55" s="39"/>
      <c r="I55" s="115"/>
      <c r="J55" s="39"/>
      <c r="K55" s="42"/>
    </row>
    <row r="56" spans="2:47" s="1" customFormat="1" ht="29.25" customHeight="1">
      <c r="B56" s="38"/>
      <c r="C56" s="145" t="s">
        <v>109</v>
      </c>
      <c r="D56" s="39"/>
      <c r="E56" s="39"/>
      <c r="F56" s="39"/>
      <c r="G56" s="39"/>
      <c r="H56" s="39"/>
      <c r="I56" s="115"/>
      <c r="J56" s="125">
        <f>J81</f>
        <v>0</v>
      </c>
      <c r="K56" s="42"/>
      <c r="AU56" s="21" t="s">
        <v>110</v>
      </c>
    </row>
    <row r="57" spans="2:47" s="7" customFormat="1" ht="24.95" customHeight="1">
      <c r="B57" s="146"/>
      <c r="C57" s="147"/>
      <c r="D57" s="148" t="s">
        <v>111</v>
      </c>
      <c r="E57" s="149"/>
      <c r="F57" s="149"/>
      <c r="G57" s="149"/>
      <c r="H57" s="149"/>
      <c r="I57" s="150"/>
      <c r="J57" s="151">
        <f>J82</f>
        <v>0</v>
      </c>
      <c r="K57" s="152"/>
    </row>
    <row r="58" spans="2:47" s="8" customFormat="1" ht="19.899999999999999" customHeight="1">
      <c r="B58" s="153"/>
      <c r="C58" s="154"/>
      <c r="D58" s="155" t="s">
        <v>112</v>
      </c>
      <c r="E58" s="156"/>
      <c r="F58" s="156"/>
      <c r="G58" s="156"/>
      <c r="H58" s="156"/>
      <c r="I58" s="157"/>
      <c r="J58" s="158">
        <f>J83</f>
        <v>0</v>
      </c>
      <c r="K58" s="159"/>
    </row>
    <row r="59" spans="2:47" s="8" customFormat="1" ht="19.899999999999999" customHeight="1">
      <c r="B59" s="153"/>
      <c r="C59" s="154"/>
      <c r="D59" s="155" t="s">
        <v>113</v>
      </c>
      <c r="E59" s="156"/>
      <c r="F59" s="156"/>
      <c r="G59" s="156"/>
      <c r="H59" s="156"/>
      <c r="I59" s="157"/>
      <c r="J59" s="158">
        <f>J96</f>
        <v>0</v>
      </c>
      <c r="K59" s="159"/>
    </row>
    <row r="60" spans="2:47" s="8" customFormat="1" ht="19.899999999999999" customHeight="1">
      <c r="B60" s="153"/>
      <c r="C60" s="154"/>
      <c r="D60" s="155" t="s">
        <v>114</v>
      </c>
      <c r="E60" s="156"/>
      <c r="F60" s="156"/>
      <c r="G60" s="156"/>
      <c r="H60" s="156"/>
      <c r="I60" s="157"/>
      <c r="J60" s="158">
        <f>J103</f>
        <v>0</v>
      </c>
      <c r="K60" s="159"/>
    </row>
    <row r="61" spans="2:47" s="8" customFormat="1" ht="19.899999999999999" customHeight="1">
      <c r="B61" s="153"/>
      <c r="C61" s="154"/>
      <c r="D61" s="155" t="s">
        <v>115</v>
      </c>
      <c r="E61" s="156"/>
      <c r="F61" s="156"/>
      <c r="G61" s="156"/>
      <c r="H61" s="156"/>
      <c r="I61" s="157"/>
      <c r="J61" s="158">
        <f>J109</f>
        <v>0</v>
      </c>
      <c r="K61" s="159"/>
    </row>
    <row r="62" spans="2:47" s="1" customFormat="1" ht="21.75" customHeight="1">
      <c r="B62" s="38"/>
      <c r="C62" s="39"/>
      <c r="D62" s="39"/>
      <c r="E62" s="39"/>
      <c r="F62" s="39"/>
      <c r="G62" s="39"/>
      <c r="H62" s="39"/>
      <c r="I62" s="115"/>
      <c r="J62" s="39"/>
      <c r="K62" s="42"/>
    </row>
    <row r="63" spans="2:47" s="1" customFormat="1" ht="6.95" customHeight="1">
      <c r="B63" s="53"/>
      <c r="C63" s="54"/>
      <c r="D63" s="54"/>
      <c r="E63" s="54"/>
      <c r="F63" s="54"/>
      <c r="G63" s="54"/>
      <c r="H63" s="54"/>
      <c r="I63" s="136"/>
      <c r="J63" s="54"/>
      <c r="K63" s="55"/>
    </row>
    <row r="67" spans="2:20" s="1" customFormat="1" ht="6.95" customHeight="1">
      <c r="B67" s="56"/>
      <c r="C67" s="57"/>
      <c r="D67" s="57"/>
      <c r="E67" s="57"/>
      <c r="F67" s="57"/>
      <c r="G67" s="57"/>
      <c r="H67" s="57"/>
      <c r="I67" s="139"/>
      <c r="J67" s="57"/>
      <c r="K67" s="57"/>
      <c r="L67" s="58"/>
    </row>
    <row r="68" spans="2:20" s="1" customFormat="1" ht="36.950000000000003" customHeight="1">
      <c r="B68" s="38"/>
      <c r="C68" s="59" t="s">
        <v>116</v>
      </c>
      <c r="D68" s="60"/>
      <c r="E68" s="60"/>
      <c r="F68" s="60"/>
      <c r="G68" s="60"/>
      <c r="H68" s="60"/>
      <c r="I68" s="160"/>
      <c r="J68" s="60"/>
      <c r="K68" s="60"/>
      <c r="L68" s="58"/>
    </row>
    <row r="69" spans="2:20" s="1" customFormat="1" ht="6.95" customHeight="1">
      <c r="B69" s="38"/>
      <c r="C69" s="60"/>
      <c r="D69" s="60"/>
      <c r="E69" s="60"/>
      <c r="F69" s="60"/>
      <c r="G69" s="60"/>
      <c r="H69" s="60"/>
      <c r="I69" s="160"/>
      <c r="J69" s="60"/>
      <c r="K69" s="60"/>
      <c r="L69" s="58"/>
    </row>
    <row r="70" spans="2:20" s="1" customFormat="1" ht="14.45" customHeight="1">
      <c r="B70" s="38"/>
      <c r="C70" s="62" t="s">
        <v>18</v>
      </c>
      <c r="D70" s="60"/>
      <c r="E70" s="60"/>
      <c r="F70" s="60"/>
      <c r="G70" s="60"/>
      <c r="H70" s="60"/>
      <c r="I70" s="160"/>
      <c r="J70" s="60"/>
      <c r="K70" s="60"/>
      <c r="L70" s="58"/>
    </row>
    <row r="71" spans="2:20" s="1" customFormat="1" ht="22.5" customHeight="1">
      <c r="B71" s="38"/>
      <c r="C71" s="60"/>
      <c r="D71" s="60"/>
      <c r="E71" s="360" t="str">
        <f>E7</f>
        <v>Revitalizace území Zálabská skála - Práchovna</v>
      </c>
      <c r="F71" s="361"/>
      <c r="G71" s="361"/>
      <c r="H71" s="361"/>
      <c r="I71" s="160"/>
      <c r="J71" s="60"/>
      <c r="K71" s="60"/>
      <c r="L71" s="58"/>
    </row>
    <row r="72" spans="2:20" s="1" customFormat="1" ht="14.45" customHeight="1">
      <c r="B72" s="38"/>
      <c r="C72" s="62" t="s">
        <v>104</v>
      </c>
      <c r="D72" s="60"/>
      <c r="E72" s="60"/>
      <c r="F72" s="60"/>
      <c r="G72" s="60"/>
      <c r="H72" s="60"/>
      <c r="I72" s="160"/>
      <c r="J72" s="60"/>
      <c r="K72" s="60"/>
      <c r="L72" s="58"/>
    </row>
    <row r="73" spans="2:20" s="1" customFormat="1" ht="23.25" customHeight="1">
      <c r="B73" s="38"/>
      <c r="C73" s="60"/>
      <c r="D73" s="60"/>
      <c r="E73" s="336" t="str">
        <f>E9</f>
        <v>01 - MLATOVÝ POVRCH</v>
      </c>
      <c r="F73" s="362"/>
      <c r="G73" s="362"/>
      <c r="H73" s="362"/>
      <c r="I73" s="160"/>
      <c r="J73" s="60"/>
      <c r="K73" s="60"/>
      <c r="L73" s="58"/>
    </row>
    <row r="74" spans="2:20" s="1" customFormat="1" ht="6.95" customHeight="1">
      <c r="B74" s="38"/>
      <c r="C74" s="60"/>
      <c r="D74" s="60"/>
      <c r="E74" s="60"/>
      <c r="F74" s="60"/>
      <c r="G74" s="60"/>
      <c r="H74" s="60"/>
      <c r="I74" s="160"/>
      <c r="J74" s="60"/>
      <c r="K74" s="60"/>
      <c r="L74" s="58"/>
    </row>
    <row r="75" spans="2:20" s="1" customFormat="1" ht="18" customHeight="1">
      <c r="B75" s="38"/>
      <c r="C75" s="62" t="s">
        <v>23</v>
      </c>
      <c r="D75" s="60"/>
      <c r="E75" s="60"/>
      <c r="F75" s="161" t="str">
        <f>F12</f>
        <v xml:space="preserve"> </v>
      </c>
      <c r="G75" s="60"/>
      <c r="H75" s="60"/>
      <c r="I75" s="162" t="s">
        <v>25</v>
      </c>
      <c r="J75" s="70" t="str">
        <f>IF(J12="","",J12)</f>
        <v>8. 1. 2019</v>
      </c>
      <c r="K75" s="60"/>
      <c r="L75" s="58"/>
    </row>
    <row r="76" spans="2:20" s="1" customFormat="1" ht="6.95" customHeight="1">
      <c r="B76" s="38"/>
      <c r="C76" s="60"/>
      <c r="D76" s="60"/>
      <c r="E76" s="60"/>
      <c r="F76" s="60"/>
      <c r="G76" s="60"/>
      <c r="H76" s="60"/>
      <c r="I76" s="160"/>
      <c r="J76" s="60"/>
      <c r="K76" s="60"/>
      <c r="L76" s="58"/>
    </row>
    <row r="77" spans="2:20" s="1" customFormat="1">
      <c r="B77" s="38"/>
      <c r="C77" s="62" t="s">
        <v>27</v>
      </c>
      <c r="D77" s="60"/>
      <c r="E77" s="60"/>
      <c r="F77" s="161" t="str">
        <f>E15</f>
        <v xml:space="preserve"> </v>
      </c>
      <c r="G77" s="60"/>
      <c r="H77" s="60"/>
      <c r="I77" s="162" t="s">
        <v>32</v>
      </c>
      <c r="J77" s="161" t="str">
        <f>E21</f>
        <v xml:space="preserve"> </v>
      </c>
      <c r="K77" s="60"/>
      <c r="L77" s="58"/>
    </row>
    <row r="78" spans="2:20" s="1" customFormat="1" ht="14.45" customHeight="1">
      <c r="B78" s="38"/>
      <c r="C78" s="62" t="s">
        <v>30</v>
      </c>
      <c r="D78" s="60"/>
      <c r="E78" s="60"/>
      <c r="F78" s="161" t="str">
        <f>IF(E18="","",E18)</f>
        <v/>
      </c>
      <c r="G78" s="60"/>
      <c r="H78" s="60"/>
      <c r="I78" s="160"/>
      <c r="J78" s="60"/>
      <c r="K78" s="60"/>
      <c r="L78" s="58"/>
    </row>
    <row r="79" spans="2:20" s="1" customFormat="1" ht="10.35" customHeight="1">
      <c r="B79" s="38"/>
      <c r="C79" s="60"/>
      <c r="D79" s="60"/>
      <c r="E79" s="60"/>
      <c r="F79" s="60"/>
      <c r="G79" s="60"/>
      <c r="H79" s="60"/>
      <c r="I79" s="160"/>
      <c r="J79" s="60"/>
      <c r="K79" s="60"/>
      <c r="L79" s="58"/>
    </row>
    <row r="80" spans="2:20" s="9" customFormat="1" ht="29.25" customHeight="1">
      <c r="B80" s="163"/>
      <c r="C80" s="164" t="s">
        <v>117</v>
      </c>
      <c r="D80" s="165" t="s">
        <v>54</v>
      </c>
      <c r="E80" s="165" t="s">
        <v>50</v>
      </c>
      <c r="F80" s="165" t="s">
        <v>118</v>
      </c>
      <c r="G80" s="165" t="s">
        <v>119</v>
      </c>
      <c r="H80" s="165" t="s">
        <v>120</v>
      </c>
      <c r="I80" s="166" t="s">
        <v>121</v>
      </c>
      <c r="J80" s="165" t="s">
        <v>108</v>
      </c>
      <c r="K80" s="167" t="s">
        <v>122</v>
      </c>
      <c r="L80" s="168"/>
      <c r="M80" s="78" t="s">
        <v>123</v>
      </c>
      <c r="N80" s="79" t="s">
        <v>39</v>
      </c>
      <c r="O80" s="79" t="s">
        <v>124</v>
      </c>
      <c r="P80" s="79" t="s">
        <v>125</v>
      </c>
      <c r="Q80" s="79" t="s">
        <v>126</v>
      </c>
      <c r="R80" s="79" t="s">
        <v>127</v>
      </c>
      <c r="S80" s="79" t="s">
        <v>128</v>
      </c>
      <c r="T80" s="80" t="s">
        <v>129</v>
      </c>
    </row>
    <row r="81" spans="2:65" s="1" customFormat="1" ht="29.25" customHeight="1">
      <c r="B81" s="38"/>
      <c r="C81" s="84" t="s">
        <v>109</v>
      </c>
      <c r="D81" s="60"/>
      <c r="E81" s="60"/>
      <c r="F81" s="60"/>
      <c r="G81" s="60"/>
      <c r="H81" s="60"/>
      <c r="I81" s="160"/>
      <c r="J81" s="169">
        <f>BK81</f>
        <v>0</v>
      </c>
      <c r="K81" s="60"/>
      <c r="L81" s="58"/>
      <c r="M81" s="81"/>
      <c r="N81" s="82"/>
      <c r="O81" s="82"/>
      <c r="P81" s="170">
        <f>P82</f>
        <v>0</v>
      </c>
      <c r="Q81" s="82"/>
      <c r="R81" s="170">
        <f>R82</f>
        <v>16.943281800000001</v>
      </c>
      <c r="S81" s="82"/>
      <c r="T81" s="171">
        <f>T82</f>
        <v>0</v>
      </c>
      <c r="AT81" s="21" t="s">
        <v>68</v>
      </c>
      <c r="AU81" s="21" t="s">
        <v>110</v>
      </c>
      <c r="BK81" s="172">
        <f>BK82</f>
        <v>0</v>
      </c>
    </row>
    <row r="82" spans="2:65" s="10" customFormat="1" ht="37.35" customHeight="1">
      <c r="B82" s="173"/>
      <c r="C82" s="174"/>
      <c r="D82" s="175" t="s">
        <v>68</v>
      </c>
      <c r="E82" s="176" t="s">
        <v>130</v>
      </c>
      <c r="F82" s="176" t="s">
        <v>131</v>
      </c>
      <c r="G82" s="174"/>
      <c r="H82" s="174"/>
      <c r="I82" s="177"/>
      <c r="J82" s="178">
        <f>BK82</f>
        <v>0</v>
      </c>
      <c r="K82" s="174"/>
      <c r="L82" s="179"/>
      <c r="M82" s="180"/>
      <c r="N82" s="181"/>
      <c r="O82" s="181"/>
      <c r="P82" s="182">
        <f>P83+P96+P103+P109</f>
        <v>0</v>
      </c>
      <c r="Q82" s="181"/>
      <c r="R82" s="182">
        <f>R83+R96+R103+R109</f>
        <v>16.943281800000001</v>
      </c>
      <c r="S82" s="181"/>
      <c r="T82" s="183">
        <f>T83+T96+T103+T109</f>
        <v>0</v>
      </c>
      <c r="AR82" s="184" t="s">
        <v>77</v>
      </c>
      <c r="AT82" s="185" t="s">
        <v>68</v>
      </c>
      <c r="AU82" s="185" t="s">
        <v>69</v>
      </c>
      <c r="AY82" s="184" t="s">
        <v>132</v>
      </c>
      <c r="BK82" s="186">
        <f>BK83+BK96+BK103+BK109</f>
        <v>0</v>
      </c>
    </row>
    <row r="83" spans="2:65" s="10" customFormat="1" ht="19.899999999999999" customHeight="1">
      <c r="B83" s="173"/>
      <c r="C83" s="174"/>
      <c r="D83" s="187" t="s">
        <v>68</v>
      </c>
      <c r="E83" s="188" t="s">
        <v>77</v>
      </c>
      <c r="F83" s="188" t="s">
        <v>133</v>
      </c>
      <c r="G83" s="174"/>
      <c r="H83" s="174"/>
      <c r="I83" s="177"/>
      <c r="J83" s="189">
        <f>BK83</f>
        <v>0</v>
      </c>
      <c r="K83" s="174"/>
      <c r="L83" s="179"/>
      <c r="M83" s="180"/>
      <c r="N83" s="181"/>
      <c r="O83" s="181"/>
      <c r="P83" s="182">
        <f>SUM(P84:P95)</f>
        <v>0</v>
      </c>
      <c r="Q83" s="181"/>
      <c r="R83" s="182">
        <f>SUM(R84:R95)</f>
        <v>0</v>
      </c>
      <c r="S83" s="181"/>
      <c r="T83" s="183">
        <f>SUM(T84:T95)</f>
        <v>0</v>
      </c>
      <c r="AR83" s="184" t="s">
        <v>77</v>
      </c>
      <c r="AT83" s="185" t="s">
        <v>68</v>
      </c>
      <c r="AU83" s="185" t="s">
        <v>77</v>
      </c>
      <c r="AY83" s="184" t="s">
        <v>132</v>
      </c>
      <c r="BK83" s="186">
        <f>SUM(BK84:BK95)</f>
        <v>0</v>
      </c>
    </row>
    <row r="84" spans="2:65" s="1" customFormat="1" ht="31.5" customHeight="1">
      <c r="B84" s="38"/>
      <c r="C84" s="190" t="s">
        <v>77</v>
      </c>
      <c r="D84" s="190" t="s">
        <v>134</v>
      </c>
      <c r="E84" s="191" t="s">
        <v>135</v>
      </c>
      <c r="F84" s="192" t="s">
        <v>136</v>
      </c>
      <c r="G84" s="193" t="s">
        <v>137</v>
      </c>
      <c r="H84" s="194">
        <v>5.8550000000000004</v>
      </c>
      <c r="I84" s="195"/>
      <c r="J84" s="196">
        <f>ROUND(I84*H84,2)</f>
        <v>0</v>
      </c>
      <c r="K84" s="192" t="s">
        <v>138</v>
      </c>
      <c r="L84" s="58"/>
      <c r="M84" s="197" t="s">
        <v>21</v>
      </c>
      <c r="N84" s="198" t="s">
        <v>40</v>
      </c>
      <c r="O84" s="39"/>
      <c r="P84" s="199">
        <f>O84*H84</f>
        <v>0</v>
      </c>
      <c r="Q84" s="199">
        <v>0</v>
      </c>
      <c r="R84" s="199">
        <f>Q84*H84</f>
        <v>0</v>
      </c>
      <c r="S84" s="199">
        <v>0</v>
      </c>
      <c r="T84" s="200">
        <f>S84*H84</f>
        <v>0</v>
      </c>
      <c r="AR84" s="21" t="s">
        <v>139</v>
      </c>
      <c r="AT84" s="21" t="s">
        <v>134</v>
      </c>
      <c r="AU84" s="21" t="s">
        <v>79</v>
      </c>
      <c r="AY84" s="21" t="s">
        <v>132</v>
      </c>
      <c r="BE84" s="201">
        <f>IF(N84="základní",J84,0)</f>
        <v>0</v>
      </c>
      <c r="BF84" s="201">
        <f>IF(N84="snížená",J84,0)</f>
        <v>0</v>
      </c>
      <c r="BG84" s="201">
        <f>IF(N84="zákl. přenesená",J84,0)</f>
        <v>0</v>
      </c>
      <c r="BH84" s="201">
        <f>IF(N84="sníž. přenesená",J84,0)</f>
        <v>0</v>
      </c>
      <c r="BI84" s="201">
        <f>IF(N84="nulová",J84,0)</f>
        <v>0</v>
      </c>
      <c r="BJ84" s="21" t="s">
        <v>77</v>
      </c>
      <c r="BK84" s="201">
        <f>ROUND(I84*H84,2)</f>
        <v>0</v>
      </c>
      <c r="BL84" s="21" t="s">
        <v>139</v>
      </c>
      <c r="BM84" s="21" t="s">
        <v>140</v>
      </c>
    </row>
    <row r="85" spans="2:65" s="11" customFormat="1" ht="13.5">
      <c r="B85" s="202"/>
      <c r="C85" s="203"/>
      <c r="D85" s="204" t="s">
        <v>141</v>
      </c>
      <c r="E85" s="205" t="s">
        <v>21</v>
      </c>
      <c r="F85" s="206" t="s">
        <v>142</v>
      </c>
      <c r="G85" s="203"/>
      <c r="H85" s="207">
        <v>5.8550000000000004</v>
      </c>
      <c r="I85" s="208"/>
      <c r="J85" s="203"/>
      <c r="K85" s="203"/>
      <c r="L85" s="209"/>
      <c r="M85" s="210"/>
      <c r="N85" s="211"/>
      <c r="O85" s="211"/>
      <c r="P85" s="211"/>
      <c r="Q85" s="211"/>
      <c r="R85" s="211"/>
      <c r="S85" s="211"/>
      <c r="T85" s="212"/>
      <c r="AT85" s="213" t="s">
        <v>141</v>
      </c>
      <c r="AU85" s="213" t="s">
        <v>79</v>
      </c>
      <c r="AV85" s="11" t="s">
        <v>79</v>
      </c>
      <c r="AW85" s="11" t="s">
        <v>33</v>
      </c>
      <c r="AX85" s="11" t="s">
        <v>77</v>
      </c>
      <c r="AY85" s="213" t="s">
        <v>132</v>
      </c>
    </row>
    <row r="86" spans="2:65" s="1" customFormat="1" ht="31.5" customHeight="1">
      <c r="B86" s="38"/>
      <c r="C86" s="190" t="s">
        <v>79</v>
      </c>
      <c r="D86" s="190" t="s">
        <v>134</v>
      </c>
      <c r="E86" s="191" t="s">
        <v>143</v>
      </c>
      <c r="F86" s="192" t="s">
        <v>144</v>
      </c>
      <c r="G86" s="193" t="s">
        <v>137</v>
      </c>
      <c r="H86" s="194">
        <v>3.903</v>
      </c>
      <c r="I86" s="195"/>
      <c r="J86" s="196">
        <f>ROUND(I86*H86,2)</f>
        <v>0</v>
      </c>
      <c r="K86" s="192" t="s">
        <v>138</v>
      </c>
      <c r="L86" s="58"/>
      <c r="M86" s="197" t="s">
        <v>21</v>
      </c>
      <c r="N86" s="198" t="s">
        <v>40</v>
      </c>
      <c r="O86" s="39"/>
      <c r="P86" s="199">
        <f>O86*H86</f>
        <v>0</v>
      </c>
      <c r="Q86" s="199">
        <v>0</v>
      </c>
      <c r="R86" s="199">
        <f>Q86*H86</f>
        <v>0</v>
      </c>
      <c r="S86" s="199">
        <v>0</v>
      </c>
      <c r="T86" s="200">
        <f>S86*H86</f>
        <v>0</v>
      </c>
      <c r="AR86" s="21" t="s">
        <v>139</v>
      </c>
      <c r="AT86" s="21" t="s">
        <v>134</v>
      </c>
      <c r="AU86" s="21" t="s">
        <v>79</v>
      </c>
      <c r="AY86" s="21" t="s">
        <v>132</v>
      </c>
      <c r="BE86" s="201">
        <f>IF(N86="základní",J86,0)</f>
        <v>0</v>
      </c>
      <c r="BF86" s="201">
        <f>IF(N86="snížená",J86,0)</f>
        <v>0</v>
      </c>
      <c r="BG86" s="201">
        <f>IF(N86="zákl. přenesená",J86,0)</f>
        <v>0</v>
      </c>
      <c r="BH86" s="201">
        <f>IF(N86="sníž. přenesená",J86,0)</f>
        <v>0</v>
      </c>
      <c r="BI86" s="201">
        <f>IF(N86="nulová",J86,0)</f>
        <v>0</v>
      </c>
      <c r="BJ86" s="21" t="s">
        <v>77</v>
      </c>
      <c r="BK86" s="201">
        <f>ROUND(I86*H86,2)</f>
        <v>0</v>
      </c>
      <c r="BL86" s="21" t="s">
        <v>139</v>
      </c>
      <c r="BM86" s="21" t="s">
        <v>145</v>
      </c>
    </row>
    <row r="87" spans="2:65" s="11" customFormat="1" ht="13.5">
      <c r="B87" s="202"/>
      <c r="C87" s="203"/>
      <c r="D87" s="204" t="s">
        <v>141</v>
      </c>
      <c r="E87" s="205" t="s">
        <v>21</v>
      </c>
      <c r="F87" s="206" t="s">
        <v>146</v>
      </c>
      <c r="G87" s="203"/>
      <c r="H87" s="207">
        <v>3.903</v>
      </c>
      <c r="I87" s="208"/>
      <c r="J87" s="203"/>
      <c r="K87" s="203"/>
      <c r="L87" s="209"/>
      <c r="M87" s="210"/>
      <c r="N87" s="211"/>
      <c r="O87" s="211"/>
      <c r="P87" s="211"/>
      <c r="Q87" s="211"/>
      <c r="R87" s="211"/>
      <c r="S87" s="211"/>
      <c r="T87" s="212"/>
      <c r="AT87" s="213" t="s">
        <v>141</v>
      </c>
      <c r="AU87" s="213" t="s">
        <v>79</v>
      </c>
      <c r="AV87" s="11" t="s">
        <v>79</v>
      </c>
      <c r="AW87" s="11" t="s">
        <v>33</v>
      </c>
      <c r="AX87" s="11" t="s">
        <v>77</v>
      </c>
      <c r="AY87" s="213" t="s">
        <v>132</v>
      </c>
    </row>
    <row r="88" spans="2:65" s="1" customFormat="1" ht="44.25" customHeight="1">
      <c r="B88" s="38"/>
      <c r="C88" s="190" t="s">
        <v>147</v>
      </c>
      <c r="D88" s="190" t="s">
        <v>134</v>
      </c>
      <c r="E88" s="191" t="s">
        <v>148</v>
      </c>
      <c r="F88" s="192" t="s">
        <v>149</v>
      </c>
      <c r="G88" s="193" t="s">
        <v>137</v>
      </c>
      <c r="H88" s="194">
        <v>3.903</v>
      </c>
      <c r="I88" s="195"/>
      <c r="J88" s="196">
        <f>ROUND(I88*H88,2)</f>
        <v>0</v>
      </c>
      <c r="K88" s="192" t="s">
        <v>138</v>
      </c>
      <c r="L88" s="58"/>
      <c r="M88" s="197" t="s">
        <v>21</v>
      </c>
      <c r="N88" s="198" t="s">
        <v>40</v>
      </c>
      <c r="O88" s="39"/>
      <c r="P88" s="199">
        <f>O88*H88</f>
        <v>0</v>
      </c>
      <c r="Q88" s="199">
        <v>0</v>
      </c>
      <c r="R88" s="199">
        <f>Q88*H88</f>
        <v>0</v>
      </c>
      <c r="S88" s="199">
        <v>0</v>
      </c>
      <c r="T88" s="200">
        <f>S88*H88</f>
        <v>0</v>
      </c>
      <c r="AR88" s="21" t="s">
        <v>139</v>
      </c>
      <c r="AT88" s="21" t="s">
        <v>134</v>
      </c>
      <c r="AU88" s="21" t="s">
        <v>79</v>
      </c>
      <c r="AY88" s="21" t="s">
        <v>132</v>
      </c>
      <c r="BE88" s="201">
        <f>IF(N88="základní",J88,0)</f>
        <v>0</v>
      </c>
      <c r="BF88" s="201">
        <f>IF(N88="snížená",J88,0)</f>
        <v>0</v>
      </c>
      <c r="BG88" s="201">
        <f>IF(N88="zákl. přenesená",J88,0)</f>
        <v>0</v>
      </c>
      <c r="BH88" s="201">
        <f>IF(N88="sníž. přenesená",J88,0)</f>
        <v>0</v>
      </c>
      <c r="BI88" s="201">
        <f>IF(N88="nulová",J88,0)</f>
        <v>0</v>
      </c>
      <c r="BJ88" s="21" t="s">
        <v>77</v>
      </c>
      <c r="BK88" s="201">
        <f>ROUND(I88*H88,2)</f>
        <v>0</v>
      </c>
      <c r="BL88" s="21" t="s">
        <v>139</v>
      </c>
      <c r="BM88" s="21" t="s">
        <v>150</v>
      </c>
    </row>
    <row r="89" spans="2:65" s="1" customFormat="1" ht="44.25" customHeight="1">
      <c r="B89" s="38"/>
      <c r="C89" s="190" t="s">
        <v>139</v>
      </c>
      <c r="D89" s="190" t="s">
        <v>134</v>
      </c>
      <c r="E89" s="191" t="s">
        <v>151</v>
      </c>
      <c r="F89" s="192" t="s">
        <v>152</v>
      </c>
      <c r="G89" s="193" t="s">
        <v>137</v>
      </c>
      <c r="H89" s="194">
        <v>3.903</v>
      </c>
      <c r="I89" s="195"/>
      <c r="J89" s="196">
        <f>ROUND(I89*H89,2)</f>
        <v>0</v>
      </c>
      <c r="K89" s="192" t="s">
        <v>138</v>
      </c>
      <c r="L89" s="58"/>
      <c r="M89" s="197" t="s">
        <v>21</v>
      </c>
      <c r="N89" s="198" t="s">
        <v>40</v>
      </c>
      <c r="O89" s="39"/>
      <c r="P89" s="199">
        <f>O89*H89</f>
        <v>0</v>
      </c>
      <c r="Q89" s="199">
        <v>0</v>
      </c>
      <c r="R89" s="199">
        <f>Q89*H89</f>
        <v>0</v>
      </c>
      <c r="S89" s="199">
        <v>0</v>
      </c>
      <c r="T89" s="200">
        <f>S89*H89</f>
        <v>0</v>
      </c>
      <c r="AR89" s="21" t="s">
        <v>139</v>
      </c>
      <c r="AT89" s="21" t="s">
        <v>134</v>
      </c>
      <c r="AU89" s="21" t="s">
        <v>79</v>
      </c>
      <c r="AY89" s="21" t="s">
        <v>132</v>
      </c>
      <c r="BE89" s="201">
        <f>IF(N89="základní",J89,0)</f>
        <v>0</v>
      </c>
      <c r="BF89" s="201">
        <f>IF(N89="snížená",J89,0)</f>
        <v>0</v>
      </c>
      <c r="BG89" s="201">
        <f>IF(N89="zákl. přenesená",J89,0)</f>
        <v>0</v>
      </c>
      <c r="BH89" s="201">
        <f>IF(N89="sníž. přenesená",J89,0)</f>
        <v>0</v>
      </c>
      <c r="BI89" s="201">
        <f>IF(N89="nulová",J89,0)</f>
        <v>0</v>
      </c>
      <c r="BJ89" s="21" t="s">
        <v>77</v>
      </c>
      <c r="BK89" s="201">
        <f>ROUND(I89*H89,2)</f>
        <v>0</v>
      </c>
      <c r="BL89" s="21" t="s">
        <v>139</v>
      </c>
      <c r="BM89" s="21" t="s">
        <v>153</v>
      </c>
    </row>
    <row r="90" spans="2:65" s="1" customFormat="1" ht="189">
      <c r="B90" s="38"/>
      <c r="C90" s="60"/>
      <c r="D90" s="214" t="s">
        <v>154</v>
      </c>
      <c r="E90" s="60"/>
      <c r="F90" s="215" t="s">
        <v>155</v>
      </c>
      <c r="G90" s="60"/>
      <c r="H90" s="60"/>
      <c r="I90" s="160"/>
      <c r="J90" s="60"/>
      <c r="K90" s="60"/>
      <c r="L90" s="58"/>
      <c r="M90" s="216"/>
      <c r="N90" s="39"/>
      <c r="O90" s="39"/>
      <c r="P90" s="39"/>
      <c r="Q90" s="39"/>
      <c r="R90" s="39"/>
      <c r="S90" s="39"/>
      <c r="T90" s="75"/>
      <c r="AT90" s="21" t="s">
        <v>154</v>
      </c>
      <c r="AU90" s="21" t="s">
        <v>79</v>
      </c>
    </row>
    <row r="91" spans="2:65" s="11" customFormat="1" ht="13.5">
      <c r="B91" s="202"/>
      <c r="C91" s="203"/>
      <c r="D91" s="204" t="s">
        <v>141</v>
      </c>
      <c r="E91" s="203"/>
      <c r="F91" s="206" t="s">
        <v>156</v>
      </c>
      <c r="G91" s="203"/>
      <c r="H91" s="207">
        <v>3.903</v>
      </c>
      <c r="I91" s="208"/>
      <c r="J91" s="203"/>
      <c r="K91" s="203"/>
      <c r="L91" s="209"/>
      <c r="M91" s="210"/>
      <c r="N91" s="211"/>
      <c r="O91" s="211"/>
      <c r="P91" s="211"/>
      <c r="Q91" s="211"/>
      <c r="R91" s="211"/>
      <c r="S91" s="211"/>
      <c r="T91" s="212"/>
      <c r="AT91" s="213" t="s">
        <v>141</v>
      </c>
      <c r="AU91" s="213" t="s">
        <v>79</v>
      </c>
      <c r="AV91" s="11" t="s">
        <v>79</v>
      </c>
      <c r="AW91" s="11" t="s">
        <v>6</v>
      </c>
      <c r="AX91" s="11" t="s">
        <v>77</v>
      </c>
      <c r="AY91" s="213" t="s">
        <v>132</v>
      </c>
    </row>
    <row r="92" spans="2:65" s="1" customFormat="1" ht="31.5" customHeight="1">
      <c r="B92" s="38"/>
      <c r="C92" s="190" t="s">
        <v>157</v>
      </c>
      <c r="D92" s="190" t="s">
        <v>134</v>
      </c>
      <c r="E92" s="191" t="s">
        <v>158</v>
      </c>
      <c r="F92" s="192" t="s">
        <v>159</v>
      </c>
      <c r="G92" s="193" t="s">
        <v>137</v>
      </c>
      <c r="H92" s="194">
        <v>3.903</v>
      </c>
      <c r="I92" s="195"/>
      <c r="J92" s="196">
        <f>ROUND(I92*H92,2)</f>
        <v>0</v>
      </c>
      <c r="K92" s="192" t="s">
        <v>138</v>
      </c>
      <c r="L92" s="58"/>
      <c r="M92" s="197" t="s">
        <v>21</v>
      </c>
      <c r="N92" s="198" t="s">
        <v>40</v>
      </c>
      <c r="O92" s="39"/>
      <c r="P92" s="199">
        <f>O92*H92</f>
        <v>0</v>
      </c>
      <c r="Q92" s="199">
        <v>0</v>
      </c>
      <c r="R92" s="199">
        <f>Q92*H92</f>
        <v>0</v>
      </c>
      <c r="S92" s="199">
        <v>0</v>
      </c>
      <c r="T92" s="200">
        <f>S92*H92</f>
        <v>0</v>
      </c>
      <c r="AR92" s="21" t="s">
        <v>139</v>
      </c>
      <c r="AT92" s="21" t="s">
        <v>134</v>
      </c>
      <c r="AU92" s="21" t="s">
        <v>79</v>
      </c>
      <c r="AY92" s="21" t="s">
        <v>132</v>
      </c>
      <c r="BE92" s="201">
        <f>IF(N92="základní",J92,0)</f>
        <v>0</v>
      </c>
      <c r="BF92" s="201">
        <f>IF(N92="snížená",J92,0)</f>
        <v>0</v>
      </c>
      <c r="BG92" s="201">
        <f>IF(N92="zákl. přenesená",J92,0)</f>
        <v>0</v>
      </c>
      <c r="BH92" s="201">
        <f>IF(N92="sníž. přenesená",J92,0)</f>
        <v>0</v>
      </c>
      <c r="BI92" s="201">
        <f>IF(N92="nulová",J92,0)</f>
        <v>0</v>
      </c>
      <c r="BJ92" s="21" t="s">
        <v>77</v>
      </c>
      <c r="BK92" s="201">
        <f>ROUND(I92*H92,2)</f>
        <v>0</v>
      </c>
      <c r="BL92" s="21" t="s">
        <v>139</v>
      </c>
      <c r="BM92" s="21" t="s">
        <v>160</v>
      </c>
    </row>
    <row r="93" spans="2:65" s="1" customFormat="1" ht="22.5" customHeight="1">
      <c r="B93" s="38"/>
      <c r="C93" s="190" t="s">
        <v>161</v>
      </c>
      <c r="D93" s="190" t="s">
        <v>134</v>
      </c>
      <c r="E93" s="191" t="s">
        <v>162</v>
      </c>
      <c r="F93" s="192" t="s">
        <v>163</v>
      </c>
      <c r="G93" s="193" t="s">
        <v>137</v>
      </c>
      <c r="H93" s="194">
        <v>3.903</v>
      </c>
      <c r="I93" s="195"/>
      <c r="J93" s="196">
        <f>ROUND(I93*H93,2)</f>
        <v>0</v>
      </c>
      <c r="K93" s="192" t="s">
        <v>138</v>
      </c>
      <c r="L93" s="58"/>
      <c r="M93" s="197" t="s">
        <v>21</v>
      </c>
      <c r="N93" s="198" t="s">
        <v>40</v>
      </c>
      <c r="O93" s="39"/>
      <c r="P93" s="199">
        <f>O93*H93</f>
        <v>0</v>
      </c>
      <c r="Q93" s="199">
        <v>0</v>
      </c>
      <c r="R93" s="199">
        <f>Q93*H93</f>
        <v>0</v>
      </c>
      <c r="S93" s="199">
        <v>0</v>
      </c>
      <c r="T93" s="200">
        <f>S93*H93</f>
        <v>0</v>
      </c>
      <c r="AR93" s="21" t="s">
        <v>139</v>
      </c>
      <c r="AT93" s="21" t="s">
        <v>134</v>
      </c>
      <c r="AU93" s="21" t="s">
        <v>79</v>
      </c>
      <c r="AY93" s="21" t="s">
        <v>132</v>
      </c>
      <c r="BE93" s="201">
        <f>IF(N93="základní",J93,0)</f>
        <v>0</v>
      </c>
      <c r="BF93" s="201">
        <f>IF(N93="snížená",J93,0)</f>
        <v>0</v>
      </c>
      <c r="BG93" s="201">
        <f>IF(N93="zákl. přenesená",J93,0)</f>
        <v>0</v>
      </c>
      <c r="BH93" s="201">
        <f>IF(N93="sníž. přenesená",J93,0)</f>
        <v>0</v>
      </c>
      <c r="BI93" s="201">
        <f>IF(N93="nulová",J93,0)</f>
        <v>0</v>
      </c>
      <c r="BJ93" s="21" t="s">
        <v>77</v>
      </c>
      <c r="BK93" s="201">
        <f>ROUND(I93*H93,2)</f>
        <v>0</v>
      </c>
      <c r="BL93" s="21" t="s">
        <v>139</v>
      </c>
      <c r="BM93" s="21" t="s">
        <v>164</v>
      </c>
    </row>
    <row r="94" spans="2:65" s="1" customFormat="1" ht="22.5" customHeight="1">
      <c r="B94" s="38"/>
      <c r="C94" s="190" t="s">
        <v>165</v>
      </c>
      <c r="D94" s="190" t="s">
        <v>134</v>
      </c>
      <c r="E94" s="191" t="s">
        <v>166</v>
      </c>
      <c r="F94" s="192" t="s">
        <v>167</v>
      </c>
      <c r="G94" s="193" t="s">
        <v>168</v>
      </c>
      <c r="H94" s="194">
        <v>6.3230000000000004</v>
      </c>
      <c r="I94" s="195"/>
      <c r="J94" s="196">
        <f>ROUND(I94*H94,2)</f>
        <v>0</v>
      </c>
      <c r="K94" s="192" t="s">
        <v>138</v>
      </c>
      <c r="L94" s="58"/>
      <c r="M94" s="197" t="s">
        <v>21</v>
      </c>
      <c r="N94" s="198" t="s">
        <v>40</v>
      </c>
      <c r="O94" s="39"/>
      <c r="P94" s="199">
        <f>O94*H94</f>
        <v>0</v>
      </c>
      <c r="Q94" s="199">
        <v>0</v>
      </c>
      <c r="R94" s="199">
        <f>Q94*H94</f>
        <v>0</v>
      </c>
      <c r="S94" s="199">
        <v>0</v>
      </c>
      <c r="T94" s="200">
        <f>S94*H94</f>
        <v>0</v>
      </c>
      <c r="AR94" s="21" t="s">
        <v>139</v>
      </c>
      <c r="AT94" s="21" t="s">
        <v>134</v>
      </c>
      <c r="AU94" s="21" t="s">
        <v>79</v>
      </c>
      <c r="AY94" s="21" t="s">
        <v>132</v>
      </c>
      <c r="BE94" s="201">
        <f>IF(N94="základní",J94,0)</f>
        <v>0</v>
      </c>
      <c r="BF94" s="201">
        <f>IF(N94="snížená",J94,0)</f>
        <v>0</v>
      </c>
      <c r="BG94" s="201">
        <f>IF(N94="zákl. přenesená",J94,0)</f>
        <v>0</v>
      </c>
      <c r="BH94" s="201">
        <f>IF(N94="sníž. přenesená",J94,0)</f>
        <v>0</v>
      </c>
      <c r="BI94" s="201">
        <f>IF(N94="nulová",J94,0)</f>
        <v>0</v>
      </c>
      <c r="BJ94" s="21" t="s">
        <v>77</v>
      </c>
      <c r="BK94" s="201">
        <f>ROUND(I94*H94,2)</f>
        <v>0</v>
      </c>
      <c r="BL94" s="21" t="s">
        <v>139</v>
      </c>
      <c r="BM94" s="21" t="s">
        <v>169</v>
      </c>
    </row>
    <row r="95" spans="2:65" s="11" customFormat="1" ht="13.5">
      <c r="B95" s="202"/>
      <c r="C95" s="203"/>
      <c r="D95" s="214" t="s">
        <v>141</v>
      </c>
      <c r="E95" s="217" t="s">
        <v>21</v>
      </c>
      <c r="F95" s="218" t="s">
        <v>170</v>
      </c>
      <c r="G95" s="203"/>
      <c r="H95" s="219">
        <v>6.3230000000000004</v>
      </c>
      <c r="I95" s="208"/>
      <c r="J95" s="203"/>
      <c r="K95" s="203"/>
      <c r="L95" s="209"/>
      <c r="M95" s="210"/>
      <c r="N95" s="211"/>
      <c r="O95" s="211"/>
      <c r="P95" s="211"/>
      <c r="Q95" s="211"/>
      <c r="R95" s="211"/>
      <c r="S95" s="211"/>
      <c r="T95" s="212"/>
      <c r="AT95" s="213" t="s">
        <v>141</v>
      </c>
      <c r="AU95" s="213" t="s">
        <v>79</v>
      </c>
      <c r="AV95" s="11" t="s">
        <v>79</v>
      </c>
      <c r="AW95" s="11" t="s">
        <v>33</v>
      </c>
      <c r="AX95" s="11" t="s">
        <v>77</v>
      </c>
      <c r="AY95" s="213" t="s">
        <v>132</v>
      </c>
    </row>
    <row r="96" spans="2:65" s="10" customFormat="1" ht="29.85" customHeight="1">
      <c r="B96" s="173"/>
      <c r="C96" s="174"/>
      <c r="D96" s="187" t="s">
        <v>68</v>
      </c>
      <c r="E96" s="188" t="s">
        <v>157</v>
      </c>
      <c r="F96" s="188" t="s">
        <v>171</v>
      </c>
      <c r="G96" s="174"/>
      <c r="H96" s="174"/>
      <c r="I96" s="177"/>
      <c r="J96" s="189">
        <f>BK96</f>
        <v>0</v>
      </c>
      <c r="K96" s="174"/>
      <c r="L96" s="179"/>
      <c r="M96" s="180"/>
      <c r="N96" s="181"/>
      <c r="O96" s="181"/>
      <c r="P96" s="182">
        <f>SUM(P97:P102)</f>
        <v>0</v>
      </c>
      <c r="Q96" s="181"/>
      <c r="R96" s="182">
        <f>SUM(R97:R102)</f>
        <v>13.434909000000001</v>
      </c>
      <c r="S96" s="181"/>
      <c r="T96" s="183">
        <f>SUM(T97:T102)</f>
        <v>0</v>
      </c>
      <c r="AR96" s="184" t="s">
        <v>77</v>
      </c>
      <c r="AT96" s="185" t="s">
        <v>68</v>
      </c>
      <c r="AU96" s="185" t="s">
        <v>77</v>
      </c>
      <c r="AY96" s="184" t="s">
        <v>132</v>
      </c>
      <c r="BK96" s="186">
        <f>SUM(BK97:BK102)</f>
        <v>0</v>
      </c>
    </row>
    <row r="97" spans="2:65" s="1" customFormat="1" ht="22.5" customHeight="1">
      <c r="B97" s="38"/>
      <c r="C97" s="190" t="s">
        <v>172</v>
      </c>
      <c r="D97" s="190" t="s">
        <v>134</v>
      </c>
      <c r="E97" s="191" t="s">
        <v>173</v>
      </c>
      <c r="F97" s="192" t="s">
        <v>174</v>
      </c>
      <c r="G97" s="193" t="s">
        <v>175</v>
      </c>
      <c r="H97" s="194">
        <v>33.9</v>
      </c>
      <c r="I97" s="195"/>
      <c r="J97" s="196">
        <f>ROUND(I97*H97,2)</f>
        <v>0</v>
      </c>
      <c r="K97" s="192" t="s">
        <v>138</v>
      </c>
      <c r="L97" s="58"/>
      <c r="M97" s="197" t="s">
        <v>21</v>
      </c>
      <c r="N97" s="198" t="s">
        <v>40</v>
      </c>
      <c r="O97" s="39"/>
      <c r="P97" s="199">
        <f>O97*H97</f>
        <v>0</v>
      </c>
      <c r="Q97" s="199">
        <v>0</v>
      </c>
      <c r="R97" s="199">
        <f>Q97*H97</f>
        <v>0</v>
      </c>
      <c r="S97" s="199">
        <v>0</v>
      </c>
      <c r="T97" s="200">
        <f>S97*H97</f>
        <v>0</v>
      </c>
      <c r="AR97" s="21" t="s">
        <v>139</v>
      </c>
      <c r="AT97" s="21" t="s">
        <v>134</v>
      </c>
      <c r="AU97" s="21" t="s">
        <v>79</v>
      </c>
      <c r="AY97" s="21" t="s">
        <v>132</v>
      </c>
      <c r="BE97" s="201">
        <f>IF(N97="základní",J97,0)</f>
        <v>0</v>
      </c>
      <c r="BF97" s="201">
        <f>IF(N97="snížená",J97,0)</f>
        <v>0</v>
      </c>
      <c r="BG97" s="201">
        <f>IF(N97="zákl. přenesená",J97,0)</f>
        <v>0</v>
      </c>
      <c r="BH97" s="201">
        <f>IF(N97="sníž. přenesená",J97,0)</f>
        <v>0</v>
      </c>
      <c r="BI97" s="201">
        <f>IF(N97="nulová",J97,0)</f>
        <v>0</v>
      </c>
      <c r="BJ97" s="21" t="s">
        <v>77</v>
      </c>
      <c r="BK97" s="201">
        <f>ROUND(I97*H97,2)</f>
        <v>0</v>
      </c>
      <c r="BL97" s="21" t="s">
        <v>139</v>
      </c>
      <c r="BM97" s="21" t="s">
        <v>176</v>
      </c>
    </row>
    <row r="98" spans="2:65" s="11" customFormat="1" ht="13.5">
      <c r="B98" s="202"/>
      <c r="C98" s="203"/>
      <c r="D98" s="204" t="s">
        <v>141</v>
      </c>
      <c r="E98" s="205" t="s">
        <v>21</v>
      </c>
      <c r="F98" s="206" t="s">
        <v>177</v>
      </c>
      <c r="G98" s="203"/>
      <c r="H98" s="207">
        <v>33.9</v>
      </c>
      <c r="I98" s="208"/>
      <c r="J98" s="203"/>
      <c r="K98" s="203"/>
      <c r="L98" s="209"/>
      <c r="M98" s="210"/>
      <c r="N98" s="211"/>
      <c r="O98" s="211"/>
      <c r="P98" s="211"/>
      <c r="Q98" s="211"/>
      <c r="R98" s="211"/>
      <c r="S98" s="211"/>
      <c r="T98" s="212"/>
      <c r="AT98" s="213" t="s">
        <v>141</v>
      </c>
      <c r="AU98" s="213" t="s">
        <v>79</v>
      </c>
      <c r="AV98" s="11" t="s">
        <v>79</v>
      </c>
      <c r="AW98" s="11" t="s">
        <v>33</v>
      </c>
      <c r="AX98" s="11" t="s">
        <v>77</v>
      </c>
      <c r="AY98" s="213" t="s">
        <v>132</v>
      </c>
    </row>
    <row r="99" spans="2:65" s="1" customFormat="1" ht="22.5" customHeight="1">
      <c r="B99" s="38"/>
      <c r="C99" s="190" t="s">
        <v>178</v>
      </c>
      <c r="D99" s="190" t="s">
        <v>134</v>
      </c>
      <c r="E99" s="191" t="s">
        <v>179</v>
      </c>
      <c r="F99" s="192" t="s">
        <v>180</v>
      </c>
      <c r="G99" s="193" t="s">
        <v>175</v>
      </c>
      <c r="H99" s="194">
        <v>33.9</v>
      </c>
      <c r="I99" s="195"/>
      <c r="J99" s="196">
        <f>ROUND(I99*H99,2)</f>
        <v>0</v>
      </c>
      <c r="K99" s="192" t="s">
        <v>138</v>
      </c>
      <c r="L99" s="58"/>
      <c r="M99" s="197" t="s">
        <v>21</v>
      </c>
      <c r="N99" s="198" t="s">
        <v>40</v>
      </c>
      <c r="O99" s="39"/>
      <c r="P99" s="199">
        <f>O99*H99</f>
        <v>0</v>
      </c>
      <c r="Q99" s="199">
        <v>0.11637</v>
      </c>
      <c r="R99" s="199">
        <f>Q99*H99</f>
        <v>3.9449429999999999</v>
      </c>
      <c r="S99" s="199">
        <v>0</v>
      </c>
      <c r="T99" s="200">
        <f>S99*H99</f>
        <v>0</v>
      </c>
      <c r="AR99" s="21" t="s">
        <v>139</v>
      </c>
      <c r="AT99" s="21" t="s">
        <v>134</v>
      </c>
      <c r="AU99" s="21" t="s">
        <v>79</v>
      </c>
      <c r="AY99" s="21" t="s">
        <v>132</v>
      </c>
      <c r="BE99" s="201">
        <f>IF(N99="základní",J99,0)</f>
        <v>0</v>
      </c>
      <c r="BF99" s="201">
        <f>IF(N99="snížená",J99,0)</f>
        <v>0</v>
      </c>
      <c r="BG99" s="201">
        <f>IF(N99="zákl. přenesená",J99,0)</f>
        <v>0</v>
      </c>
      <c r="BH99" s="201">
        <f>IF(N99="sníž. přenesená",J99,0)</f>
        <v>0</v>
      </c>
      <c r="BI99" s="201">
        <f>IF(N99="nulová",J99,0)</f>
        <v>0</v>
      </c>
      <c r="BJ99" s="21" t="s">
        <v>77</v>
      </c>
      <c r="BK99" s="201">
        <f>ROUND(I99*H99,2)</f>
        <v>0</v>
      </c>
      <c r="BL99" s="21" t="s">
        <v>139</v>
      </c>
      <c r="BM99" s="21" t="s">
        <v>181</v>
      </c>
    </row>
    <row r="100" spans="2:65" s="11" customFormat="1" ht="13.5">
      <c r="B100" s="202"/>
      <c r="C100" s="203"/>
      <c r="D100" s="204" t="s">
        <v>141</v>
      </c>
      <c r="E100" s="205" t="s">
        <v>21</v>
      </c>
      <c r="F100" s="206" t="s">
        <v>177</v>
      </c>
      <c r="G100" s="203"/>
      <c r="H100" s="207">
        <v>33.9</v>
      </c>
      <c r="I100" s="208"/>
      <c r="J100" s="203"/>
      <c r="K100" s="203"/>
      <c r="L100" s="209"/>
      <c r="M100" s="210"/>
      <c r="N100" s="211"/>
      <c r="O100" s="211"/>
      <c r="P100" s="211"/>
      <c r="Q100" s="211"/>
      <c r="R100" s="211"/>
      <c r="S100" s="211"/>
      <c r="T100" s="212"/>
      <c r="AT100" s="213" t="s">
        <v>141</v>
      </c>
      <c r="AU100" s="213" t="s">
        <v>79</v>
      </c>
      <c r="AV100" s="11" t="s">
        <v>79</v>
      </c>
      <c r="AW100" s="11" t="s">
        <v>33</v>
      </c>
      <c r="AX100" s="11" t="s">
        <v>77</v>
      </c>
      <c r="AY100" s="213" t="s">
        <v>132</v>
      </c>
    </row>
    <row r="101" spans="2:65" s="1" customFormat="1" ht="22.5" customHeight="1">
      <c r="B101" s="38"/>
      <c r="C101" s="190" t="s">
        <v>182</v>
      </c>
      <c r="D101" s="190" t="s">
        <v>134</v>
      </c>
      <c r="E101" s="191" t="s">
        <v>183</v>
      </c>
      <c r="F101" s="192" t="s">
        <v>184</v>
      </c>
      <c r="G101" s="193" t="s">
        <v>175</v>
      </c>
      <c r="H101" s="194">
        <v>33.9</v>
      </c>
      <c r="I101" s="195"/>
      <c r="J101" s="196">
        <f>ROUND(I101*H101,2)</f>
        <v>0</v>
      </c>
      <c r="K101" s="192" t="s">
        <v>138</v>
      </c>
      <c r="L101" s="58"/>
      <c r="M101" s="197" t="s">
        <v>21</v>
      </c>
      <c r="N101" s="198" t="s">
        <v>40</v>
      </c>
      <c r="O101" s="39"/>
      <c r="P101" s="199">
        <f>O101*H101</f>
        <v>0</v>
      </c>
      <c r="Q101" s="199">
        <v>0.27994000000000002</v>
      </c>
      <c r="R101" s="199">
        <f>Q101*H101</f>
        <v>9.4899660000000008</v>
      </c>
      <c r="S101" s="199">
        <v>0</v>
      </c>
      <c r="T101" s="200">
        <f>S101*H101</f>
        <v>0</v>
      </c>
      <c r="AR101" s="21" t="s">
        <v>139</v>
      </c>
      <c r="AT101" s="21" t="s">
        <v>134</v>
      </c>
      <c r="AU101" s="21" t="s">
        <v>79</v>
      </c>
      <c r="AY101" s="21" t="s">
        <v>132</v>
      </c>
      <c r="BE101" s="201">
        <f>IF(N101="základní",J101,0)</f>
        <v>0</v>
      </c>
      <c r="BF101" s="201">
        <f>IF(N101="snížená",J101,0)</f>
        <v>0</v>
      </c>
      <c r="BG101" s="201">
        <f>IF(N101="zákl. přenesená",J101,0)</f>
        <v>0</v>
      </c>
      <c r="BH101" s="201">
        <f>IF(N101="sníž. přenesená",J101,0)</f>
        <v>0</v>
      </c>
      <c r="BI101" s="201">
        <f>IF(N101="nulová",J101,0)</f>
        <v>0</v>
      </c>
      <c r="BJ101" s="21" t="s">
        <v>77</v>
      </c>
      <c r="BK101" s="201">
        <f>ROUND(I101*H101,2)</f>
        <v>0</v>
      </c>
      <c r="BL101" s="21" t="s">
        <v>139</v>
      </c>
      <c r="BM101" s="21" t="s">
        <v>185</v>
      </c>
    </row>
    <row r="102" spans="2:65" s="11" customFormat="1" ht="13.5">
      <c r="B102" s="202"/>
      <c r="C102" s="203"/>
      <c r="D102" s="214" t="s">
        <v>141</v>
      </c>
      <c r="E102" s="217" t="s">
        <v>21</v>
      </c>
      <c r="F102" s="218" t="s">
        <v>177</v>
      </c>
      <c r="G102" s="203"/>
      <c r="H102" s="219">
        <v>33.9</v>
      </c>
      <c r="I102" s="208"/>
      <c r="J102" s="203"/>
      <c r="K102" s="203"/>
      <c r="L102" s="209"/>
      <c r="M102" s="210"/>
      <c r="N102" s="211"/>
      <c r="O102" s="211"/>
      <c r="P102" s="211"/>
      <c r="Q102" s="211"/>
      <c r="R102" s="211"/>
      <c r="S102" s="211"/>
      <c r="T102" s="212"/>
      <c r="AT102" s="213" t="s">
        <v>141</v>
      </c>
      <c r="AU102" s="213" t="s">
        <v>79</v>
      </c>
      <c r="AV102" s="11" t="s">
        <v>79</v>
      </c>
      <c r="AW102" s="11" t="s">
        <v>33</v>
      </c>
      <c r="AX102" s="11" t="s">
        <v>77</v>
      </c>
      <c r="AY102" s="213" t="s">
        <v>132</v>
      </c>
    </row>
    <row r="103" spans="2:65" s="10" customFormat="1" ht="29.85" customHeight="1">
      <c r="B103" s="173"/>
      <c r="C103" s="174"/>
      <c r="D103" s="187" t="s">
        <v>68</v>
      </c>
      <c r="E103" s="188" t="s">
        <v>178</v>
      </c>
      <c r="F103" s="188" t="s">
        <v>186</v>
      </c>
      <c r="G103" s="174"/>
      <c r="H103" s="174"/>
      <c r="I103" s="177"/>
      <c r="J103" s="189">
        <f>BK103</f>
        <v>0</v>
      </c>
      <c r="K103" s="174"/>
      <c r="L103" s="179"/>
      <c r="M103" s="180"/>
      <c r="N103" s="181"/>
      <c r="O103" s="181"/>
      <c r="P103" s="182">
        <f>SUM(P104:P108)</f>
        <v>0</v>
      </c>
      <c r="Q103" s="181"/>
      <c r="R103" s="182">
        <f>SUM(R104:R108)</f>
        <v>3.5083728000000005</v>
      </c>
      <c r="S103" s="181"/>
      <c r="T103" s="183">
        <f>SUM(T104:T108)</f>
        <v>0</v>
      </c>
      <c r="AR103" s="184" t="s">
        <v>77</v>
      </c>
      <c r="AT103" s="185" t="s">
        <v>68</v>
      </c>
      <c r="AU103" s="185" t="s">
        <v>77</v>
      </c>
      <c r="AY103" s="184" t="s">
        <v>132</v>
      </c>
      <c r="BK103" s="186">
        <f>SUM(BK104:BK108)</f>
        <v>0</v>
      </c>
    </row>
    <row r="104" spans="2:65" s="1" customFormat="1" ht="22.5" customHeight="1">
      <c r="B104" s="38"/>
      <c r="C104" s="190" t="s">
        <v>187</v>
      </c>
      <c r="D104" s="190" t="s">
        <v>134</v>
      </c>
      <c r="E104" s="191" t="s">
        <v>188</v>
      </c>
      <c r="F104" s="192" t="s">
        <v>189</v>
      </c>
      <c r="G104" s="193" t="s">
        <v>190</v>
      </c>
      <c r="H104" s="194">
        <v>34.200000000000003</v>
      </c>
      <c r="I104" s="195"/>
      <c r="J104" s="196">
        <f>ROUND(I104*H104,2)</f>
        <v>0</v>
      </c>
      <c r="K104" s="192" t="s">
        <v>138</v>
      </c>
      <c r="L104" s="58"/>
      <c r="M104" s="197" t="s">
        <v>21</v>
      </c>
      <c r="N104" s="198" t="s">
        <v>40</v>
      </c>
      <c r="O104" s="39"/>
      <c r="P104" s="199">
        <f>O104*H104</f>
        <v>0</v>
      </c>
      <c r="Q104" s="199">
        <v>9.5990000000000006E-2</v>
      </c>
      <c r="R104" s="199">
        <f>Q104*H104</f>
        <v>3.2828580000000005</v>
      </c>
      <c r="S104" s="199">
        <v>0</v>
      </c>
      <c r="T104" s="200">
        <f>S104*H104</f>
        <v>0</v>
      </c>
      <c r="AR104" s="21" t="s">
        <v>139</v>
      </c>
      <c r="AT104" s="21" t="s">
        <v>134</v>
      </c>
      <c r="AU104" s="21" t="s">
        <v>79</v>
      </c>
      <c r="AY104" s="21" t="s">
        <v>132</v>
      </c>
      <c r="BE104" s="201">
        <f>IF(N104="základní",J104,0)</f>
        <v>0</v>
      </c>
      <c r="BF104" s="201">
        <f>IF(N104="snížená",J104,0)</f>
        <v>0</v>
      </c>
      <c r="BG104" s="201">
        <f>IF(N104="zákl. přenesená",J104,0)</f>
        <v>0</v>
      </c>
      <c r="BH104" s="201">
        <f>IF(N104="sníž. přenesená",J104,0)</f>
        <v>0</v>
      </c>
      <c r="BI104" s="201">
        <f>IF(N104="nulová",J104,0)</f>
        <v>0</v>
      </c>
      <c r="BJ104" s="21" t="s">
        <v>77</v>
      </c>
      <c r="BK104" s="201">
        <f>ROUND(I104*H104,2)</f>
        <v>0</v>
      </c>
      <c r="BL104" s="21" t="s">
        <v>139</v>
      </c>
      <c r="BM104" s="21" t="s">
        <v>191</v>
      </c>
    </row>
    <row r="105" spans="2:65" s="11" customFormat="1" ht="13.5">
      <c r="B105" s="202"/>
      <c r="C105" s="203"/>
      <c r="D105" s="204" t="s">
        <v>141</v>
      </c>
      <c r="E105" s="205" t="s">
        <v>21</v>
      </c>
      <c r="F105" s="206" t="s">
        <v>192</v>
      </c>
      <c r="G105" s="203"/>
      <c r="H105" s="207">
        <v>34.200000000000003</v>
      </c>
      <c r="I105" s="208"/>
      <c r="J105" s="203"/>
      <c r="K105" s="203"/>
      <c r="L105" s="209"/>
      <c r="M105" s="210"/>
      <c r="N105" s="211"/>
      <c r="O105" s="211"/>
      <c r="P105" s="211"/>
      <c r="Q105" s="211"/>
      <c r="R105" s="211"/>
      <c r="S105" s="211"/>
      <c r="T105" s="212"/>
      <c r="AT105" s="213" t="s">
        <v>141</v>
      </c>
      <c r="AU105" s="213" t="s">
        <v>79</v>
      </c>
      <c r="AV105" s="11" t="s">
        <v>79</v>
      </c>
      <c r="AW105" s="11" t="s">
        <v>33</v>
      </c>
      <c r="AX105" s="11" t="s">
        <v>77</v>
      </c>
      <c r="AY105" s="213" t="s">
        <v>132</v>
      </c>
    </row>
    <row r="106" spans="2:65" s="1" customFormat="1" ht="22.5" customHeight="1">
      <c r="B106" s="38"/>
      <c r="C106" s="220" t="s">
        <v>10</v>
      </c>
      <c r="D106" s="220" t="s">
        <v>193</v>
      </c>
      <c r="E106" s="221" t="s">
        <v>194</v>
      </c>
      <c r="F106" s="222" t="s">
        <v>195</v>
      </c>
      <c r="G106" s="223" t="s">
        <v>190</v>
      </c>
      <c r="H106" s="224">
        <v>35.909999999999997</v>
      </c>
      <c r="I106" s="225"/>
      <c r="J106" s="226">
        <f>ROUND(I106*H106,2)</f>
        <v>0</v>
      </c>
      <c r="K106" s="222" t="s">
        <v>21</v>
      </c>
      <c r="L106" s="227"/>
      <c r="M106" s="228" t="s">
        <v>21</v>
      </c>
      <c r="N106" s="229" t="s">
        <v>40</v>
      </c>
      <c r="O106" s="39"/>
      <c r="P106" s="199">
        <f>O106*H106</f>
        <v>0</v>
      </c>
      <c r="Q106" s="199">
        <v>6.28E-3</v>
      </c>
      <c r="R106" s="199">
        <f>Q106*H106</f>
        <v>0.22551479999999999</v>
      </c>
      <c r="S106" s="199">
        <v>0</v>
      </c>
      <c r="T106" s="200">
        <f>S106*H106</f>
        <v>0</v>
      </c>
      <c r="AR106" s="21" t="s">
        <v>172</v>
      </c>
      <c r="AT106" s="21" t="s">
        <v>193</v>
      </c>
      <c r="AU106" s="21" t="s">
        <v>79</v>
      </c>
      <c r="AY106" s="21" t="s">
        <v>132</v>
      </c>
      <c r="BE106" s="201">
        <f>IF(N106="základní",J106,0)</f>
        <v>0</v>
      </c>
      <c r="BF106" s="201">
        <f>IF(N106="snížená",J106,0)</f>
        <v>0</v>
      </c>
      <c r="BG106" s="201">
        <f>IF(N106="zákl. přenesená",J106,0)</f>
        <v>0</v>
      </c>
      <c r="BH106" s="201">
        <f>IF(N106="sníž. přenesená",J106,0)</f>
        <v>0</v>
      </c>
      <c r="BI106" s="201">
        <f>IF(N106="nulová",J106,0)</f>
        <v>0</v>
      </c>
      <c r="BJ106" s="21" t="s">
        <v>77</v>
      </c>
      <c r="BK106" s="201">
        <f>ROUND(I106*H106,2)</f>
        <v>0</v>
      </c>
      <c r="BL106" s="21" t="s">
        <v>139</v>
      </c>
      <c r="BM106" s="21" t="s">
        <v>196</v>
      </c>
    </row>
    <row r="107" spans="2:65" s="11" customFormat="1" ht="13.5">
      <c r="B107" s="202"/>
      <c r="C107" s="203"/>
      <c r="D107" s="214" t="s">
        <v>141</v>
      </c>
      <c r="E107" s="217" t="s">
        <v>21</v>
      </c>
      <c r="F107" s="218" t="s">
        <v>192</v>
      </c>
      <c r="G107" s="203"/>
      <c r="H107" s="219">
        <v>34.200000000000003</v>
      </c>
      <c r="I107" s="208"/>
      <c r="J107" s="203"/>
      <c r="K107" s="203"/>
      <c r="L107" s="209"/>
      <c r="M107" s="210"/>
      <c r="N107" s="211"/>
      <c r="O107" s="211"/>
      <c r="P107" s="211"/>
      <c r="Q107" s="211"/>
      <c r="R107" s="211"/>
      <c r="S107" s="211"/>
      <c r="T107" s="212"/>
      <c r="AT107" s="213" t="s">
        <v>141</v>
      </c>
      <c r="AU107" s="213" t="s">
        <v>79</v>
      </c>
      <c r="AV107" s="11" t="s">
        <v>79</v>
      </c>
      <c r="AW107" s="11" t="s">
        <v>33</v>
      </c>
      <c r="AX107" s="11" t="s">
        <v>77</v>
      </c>
      <c r="AY107" s="213" t="s">
        <v>132</v>
      </c>
    </row>
    <row r="108" spans="2:65" s="11" customFormat="1" ht="13.5">
      <c r="B108" s="202"/>
      <c r="C108" s="203"/>
      <c r="D108" s="214" t="s">
        <v>141</v>
      </c>
      <c r="E108" s="203"/>
      <c r="F108" s="218" t="s">
        <v>197</v>
      </c>
      <c r="G108" s="203"/>
      <c r="H108" s="219">
        <v>35.909999999999997</v>
      </c>
      <c r="I108" s="208"/>
      <c r="J108" s="203"/>
      <c r="K108" s="203"/>
      <c r="L108" s="209"/>
      <c r="M108" s="210"/>
      <c r="N108" s="211"/>
      <c r="O108" s="211"/>
      <c r="P108" s="211"/>
      <c r="Q108" s="211"/>
      <c r="R108" s="211"/>
      <c r="S108" s="211"/>
      <c r="T108" s="212"/>
      <c r="AT108" s="213" t="s">
        <v>141</v>
      </c>
      <c r="AU108" s="213" t="s">
        <v>79</v>
      </c>
      <c r="AV108" s="11" t="s">
        <v>79</v>
      </c>
      <c r="AW108" s="11" t="s">
        <v>6</v>
      </c>
      <c r="AX108" s="11" t="s">
        <v>77</v>
      </c>
      <c r="AY108" s="213" t="s">
        <v>132</v>
      </c>
    </row>
    <row r="109" spans="2:65" s="10" customFormat="1" ht="29.85" customHeight="1">
      <c r="B109" s="173"/>
      <c r="C109" s="174"/>
      <c r="D109" s="187" t="s">
        <v>68</v>
      </c>
      <c r="E109" s="188" t="s">
        <v>198</v>
      </c>
      <c r="F109" s="188" t="s">
        <v>199</v>
      </c>
      <c r="G109" s="174"/>
      <c r="H109" s="174"/>
      <c r="I109" s="177"/>
      <c r="J109" s="189">
        <f>BK109</f>
        <v>0</v>
      </c>
      <c r="K109" s="174"/>
      <c r="L109" s="179"/>
      <c r="M109" s="180"/>
      <c r="N109" s="181"/>
      <c r="O109" s="181"/>
      <c r="P109" s="182">
        <f>P110</f>
        <v>0</v>
      </c>
      <c r="Q109" s="181"/>
      <c r="R109" s="182">
        <f>R110</f>
        <v>0</v>
      </c>
      <c r="S109" s="181"/>
      <c r="T109" s="183">
        <f>T110</f>
        <v>0</v>
      </c>
      <c r="AR109" s="184" t="s">
        <v>77</v>
      </c>
      <c r="AT109" s="185" t="s">
        <v>68</v>
      </c>
      <c r="AU109" s="185" t="s">
        <v>77</v>
      </c>
      <c r="AY109" s="184" t="s">
        <v>132</v>
      </c>
      <c r="BK109" s="186">
        <f>BK110</f>
        <v>0</v>
      </c>
    </row>
    <row r="110" spans="2:65" s="1" customFormat="1" ht="31.5" customHeight="1">
      <c r="B110" s="38"/>
      <c r="C110" s="190" t="s">
        <v>200</v>
      </c>
      <c r="D110" s="190" t="s">
        <v>134</v>
      </c>
      <c r="E110" s="191" t="s">
        <v>201</v>
      </c>
      <c r="F110" s="192" t="s">
        <v>202</v>
      </c>
      <c r="G110" s="193" t="s">
        <v>168</v>
      </c>
      <c r="H110" s="194">
        <v>16.943000000000001</v>
      </c>
      <c r="I110" s="195"/>
      <c r="J110" s="196">
        <f>ROUND(I110*H110,2)</f>
        <v>0</v>
      </c>
      <c r="K110" s="192" t="s">
        <v>138</v>
      </c>
      <c r="L110" s="58"/>
      <c r="M110" s="197" t="s">
        <v>21</v>
      </c>
      <c r="N110" s="230" t="s">
        <v>40</v>
      </c>
      <c r="O110" s="231"/>
      <c r="P110" s="232">
        <f>O110*H110</f>
        <v>0</v>
      </c>
      <c r="Q110" s="232">
        <v>0</v>
      </c>
      <c r="R110" s="232">
        <f>Q110*H110</f>
        <v>0</v>
      </c>
      <c r="S110" s="232">
        <v>0</v>
      </c>
      <c r="T110" s="233">
        <f>S110*H110</f>
        <v>0</v>
      </c>
      <c r="AR110" s="21" t="s">
        <v>139</v>
      </c>
      <c r="AT110" s="21" t="s">
        <v>134</v>
      </c>
      <c r="AU110" s="21" t="s">
        <v>79</v>
      </c>
      <c r="AY110" s="21" t="s">
        <v>132</v>
      </c>
      <c r="BE110" s="201">
        <f>IF(N110="základní",J110,0)</f>
        <v>0</v>
      </c>
      <c r="BF110" s="201">
        <f>IF(N110="snížená",J110,0)</f>
        <v>0</v>
      </c>
      <c r="BG110" s="201">
        <f>IF(N110="zákl. přenesená",J110,0)</f>
        <v>0</v>
      </c>
      <c r="BH110" s="201">
        <f>IF(N110="sníž. přenesená",J110,0)</f>
        <v>0</v>
      </c>
      <c r="BI110" s="201">
        <f>IF(N110="nulová",J110,0)</f>
        <v>0</v>
      </c>
      <c r="BJ110" s="21" t="s">
        <v>77</v>
      </c>
      <c r="BK110" s="201">
        <f>ROUND(I110*H110,2)</f>
        <v>0</v>
      </c>
      <c r="BL110" s="21" t="s">
        <v>139</v>
      </c>
      <c r="BM110" s="21" t="s">
        <v>203</v>
      </c>
    </row>
    <row r="111" spans="2:65" s="1" customFormat="1" ht="6.95" customHeight="1">
      <c r="B111" s="53"/>
      <c r="C111" s="54"/>
      <c r="D111" s="54"/>
      <c r="E111" s="54"/>
      <c r="F111" s="54"/>
      <c r="G111" s="54"/>
      <c r="H111" s="54"/>
      <c r="I111" s="136"/>
      <c r="J111" s="54"/>
      <c r="K111" s="54"/>
      <c r="L111" s="58"/>
    </row>
  </sheetData>
  <sheetProtection algorithmName="SHA-512" hashValue="t7upR0qd2b6K9m6NVQU9e1FpVM4jILOOj+jlv1HGxoIi4cYXsgULvdUF/HJvYF394HucVGedV8BrR8xiIdpDcg==" saltValue="J52dJ6xNkRSu9laN57upmQ==" spinCount="100000" sheet="1" objects="1" scenarios="1" formatCells="0" formatColumns="0" formatRows="0" sort="0" autoFilter="0"/>
  <autoFilter ref="C80:K110" xr:uid="{00000000-0009-0000-0000-000001000000}"/>
  <mergeCells count="9">
    <mergeCell ref="E71:H71"/>
    <mergeCell ref="E73:H73"/>
    <mergeCell ref="G1:H1"/>
    <mergeCell ref="L2:V2"/>
    <mergeCell ref="E7:H7"/>
    <mergeCell ref="E9:H9"/>
    <mergeCell ref="E24:H24"/>
    <mergeCell ref="E45:H45"/>
    <mergeCell ref="E47:H47"/>
  </mergeCells>
  <hyperlinks>
    <hyperlink ref="F1:G1" location="C2" display="1) Krycí list soupisu" xr:uid="{00000000-0004-0000-0100-000000000000}"/>
    <hyperlink ref="G1:H1" location="C54" display="2) Rekapitulace" xr:uid="{00000000-0004-0000-0100-000001000000}"/>
    <hyperlink ref="J1" location="C80" display="3) Soupis prací" xr:uid="{00000000-0004-0000-0100-000002000000}"/>
    <hyperlink ref="L1:V1" location="'Rekapitulace stavby'!C2" display="Rekapitulace stavby" xr:uid="{00000000-0004-0000-01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R10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9"/>
      <c r="C1" s="109"/>
      <c r="D1" s="110" t="s">
        <v>1</v>
      </c>
      <c r="E1" s="109"/>
      <c r="F1" s="111" t="s">
        <v>98</v>
      </c>
      <c r="G1" s="363" t="s">
        <v>99</v>
      </c>
      <c r="H1" s="363"/>
      <c r="I1" s="112"/>
      <c r="J1" s="111" t="s">
        <v>100</v>
      </c>
      <c r="K1" s="110" t="s">
        <v>101</v>
      </c>
      <c r="L1" s="111" t="s">
        <v>102</v>
      </c>
      <c r="M1" s="111"/>
      <c r="N1" s="111"/>
      <c r="O1" s="111"/>
      <c r="P1" s="111"/>
      <c r="Q1" s="111"/>
      <c r="R1" s="111"/>
      <c r="S1" s="111"/>
      <c r="T1" s="111"/>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355"/>
      <c r="M2" s="355"/>
      <c r="N2" s="355"/>
      <c r="O2" s="355"/>
      <c r="P2" s="355"/>
      <c r="Q2" s="355"/>
      <c r="R2" s="355"/>
      <c r="S2" s="355"/>
      <c r="T2" s="355"/>
      <c r="U2" s="355"/>
      <c r="V2" s="355"/>
      <c r="AT2" s="21" t="s">
        <v>82</v>
      </c>
    </row>
    <row r="3" spans="1:70" ht="6.95" customHeight="1">
      <c r="B3" s="22"/>
      <c r="C3" s="23"/>
      <c r="D3" s="23"/>
      <c r="E3" s="23"/>
      <c r="F3" s="23"/>
      <c r="G3" s="23"/>
      <c r="H3" s="23"/>
      <c r="I3" s="113"/>
      <c r="J3" s="23"/>
      <c r="K3" s="24"/>
      <c r="AT3" s="21" t="s">
        <v>79</v>
      </c>
    </row>
    <row r="4" spans="1:70" ht="36.950000000000003" customHeight="1">
      <c r="B4" s="25"/>
      <c r="C4" s="26"/>
      <c r="D4" s="27" t="s">
        <v>103</v>
      </c>
      <c r="E4" s="26"/>
      <c r="F4" s="26"/>
      <c r="G4" s="26"/>
      <c r="H4" s="26"/>
      <c r="I4" s="114"/>
      <c r="J4" s="26"/>
      <c r="K4" s="28"/>
      <c r="M4" s="29" t="s">
        <v>12</v>
      </c>
      <c r="AT4" s="21" t="s">
        <v>6</v>
      </c>
    </row>
    <row r="5" spans="1:70" ht="6.95" customHeight="1">
      <c r="B5" s="25"/>
      <c r="C5" s="26"/>
      <c r="D5" s="26"/>
      <c r="E5" s="26"/>
      <c r="F5" s="26"/>
      <c r="G5" s="26"/>
      <c r="H5" s="26"/>
      <c r="I5" s="114"/>
      <c r="J5" s="26"/>
      <c r="K5" s="28"/>
    </row>
    <row r="6" spans="1:70">
      <c r="B6" s="25"/>
      <c r="C6" s="26"/>
      <c r="D6" s="34" t="s">
        <v>18</v>
      </c>
      <c r="E6" s="26"/>
      <c r="F6" s="26"/>
      <c r="G6" s="26"/>
      <c r="H6" s="26"/>
      <c r="I6" s="114"/>
      <c r="J6" s="26"/>
      <c r="K6" s="28"/>
    </row>
    <row r="7" spans="1:70" ht="22.5" customHeight="1">
      <c r="B7" s="25"/>
      <c r="C7" s="26"/>
      <c r="D7" s="26"/>
      <c r="E7" s="356" t="str">
        <f>'Rekapitulace stavby'!K6</f>
        <v>Revitalizace území Zálabská skála - Práchovna</v>
      </c>
      <c r="F7" s="357"/>
      <c r="G7" s="357"/>
      <c r="H7" s="357"/>
      <c r="I7" s="114"/>
      <c r="J7" s="26"/>
      <c r="K7" s="28"/>
    </row>
    <row r="8" spans="1:70" s="1" customFormat="1">
      <c r="B8" s="38"/>
      <c r="C8" s="39"/>
      <c r="D8" s="34" t="s">
        <v>104</v>
      </c>
      <c r="E8" s="39"/>
      <c r="F8" s="39"/>
      <c r="G8" s="39"/>
      <c r="H8" s="39"/>
      <c r="I8" s="115"/>
      <c r="J8" s="39"/>
      <c r="K8" s="42"/>
    </row>
    <row r="9" spans="1:70" s="1" customFormat="1" ht="36.950000000000003" customHeight="1">
      <c r="B9" s="38"/>
      <c r="C9" s="39"/>
      <c r="D9" s="39"/>
      <c r="E9" s="358" t="s">
        <v>204</v>
      </c>
      <c r="F9" s="359"/>
      <c r="G9" s="359"/>
      <c r="H9" s="359"/>
      <c r="I9" s="115"/>
      <c r="J9" s="39"/>
      <c r="K9" s="42"/>
    </row>
    <row r="10" spans="1:70" s="1" customFormat="1" ht="13.5">
      <c r="B10" s="38"/>
      <c r="C10" s="39"/>
      <c r="D10" s="39"/>
      <c r="E10" s="39"/>
      <c r="F10" s="39"/>
      <c r="G10" s="39"/>
      <c r="H10" s="39"/>
      <c r="I10" s="115"/>
      <c r="J10" s="39"/>
      <c r="K10" s="42"/>
    </row>
    <row r="11" spans="1:70" s="1" customFormat="1" ht="14.45" customHeight="1">
      <c r="B11" s="38"/>
      <c r="C11" s="39"/>
      <c r="D11" s="34" t="s">
        <v>20</v>
      </c>
      <c r="E11" s="39"/>
      <c r="F11" s="32" t="s">
        <v>21</v>
      </c>
      <c r="G11" s="39"/>
      <c r="H11" s="39"/>
      <c r="I11" s="116" t="s">
        <v>22</v>
      </c>
      <c r="J11" s="32" t="s">
        <v>21</v>
      </c>
      <c r="K11" s="42"/>
    </row>
    <row r="12" spans="1:70" s="1" customFormat="1" ht="14.45" customHeight="1">
      <c r="B12" s="38"/>
      <c r="C12" s="39"/>
      <c r="D12" s="34" t="s">
        <v>23</v>
      </c>
      <c r="E12" s="39"/>
      <c r="F12" s="32" t="s">
        <v>24</v>
      </c>
      <c r="G12" s="39"/>
      <c r="H12" s="39"/>
      <c r="I12" s="116" t="s">
        <v>25</v>
      </c>
      <c r="J12" s="117" t="str">
        <f>'Rekapitulace stavby'!AN8</f>
        <v>8. 1. 2019</v>
      </c>
      <c r="K12" s="42"/>
    </row>
    <row r="13" spans="1:70" s="1" customFormat="1" ht="10.9" customHeight="1">
      <c r="B13" s="38"/>
      <c r="C13" s="39"/>
      <c r="D13" s="39"/>
      <c r="E13" s="39"/>
      <c r="F13" s="39"/>
      <c r="G13" s="39"/>
      <c r="H13" s="39"/>
      <c r="I13" s="115"/>
      <c r="J13" s="39"/>
      <c r="K13" s="42"/>
    </row>
    <row r="14" spans="1:70" s="1" customFormat="1" ht="14.45" customHeight="1">
      <c r="B14" s="38"/>
      <c r="C14" s="39"/>
      <c r="D14" s="34" t="s">
        <v>27</v>
      </c>
      <c r="E14" s="39"/>
      <c r="F14" s="39"/>
      <c r="G14" s="39"/>
      <c r="H14" s="39"/>
      <c r="I14" s="116" t="s">
        <v>28</v>
      </c>
      <c r="J14" s="32" t="str">
        <f>IF('Rekapitulace stavby'!AN10="","",'Rekapitulace stavby'!AN10)</f>
        <v/>
      </c>
      <c r="K14" s="42"/>
    </row>
    <row r="15" spans="1:70" s="1" customFormat="1" ht="18" customHeight="1">
      <c r="B15" s="38"/>
      <c r="C15" s="39"/>
      <c r="D15" s="39"/>
      <c r="E15" s="32" t="str">
        <f>IF('Rekapitulace stavby'!E11="","",'Rekapitulace stavby'!E11)</f>
        <v xml:space="preserve"> </v>
      </c>
      <c r="F15" s="39"/>
      <c r="G15" s="39"/>
      <c r="H15" s="39"/>
      <c r="I15" s="116" t="s">
        <v>29</v>
      </c>
      <c r="J15" s="32" t="str">
        <f>IF('Rekapitulace stavby'!AN11="","",'Rekapitulace stavby'!AN11)</f>
        <v/>
      </c>
      <c r="K15" s="42"/>
    </row>
    <row r="16" spans="1:70" s="1" customFormat="1" ht="6.95" customHeight="1">
      <c r="B16" s="38"/>
      <c r="C16" s="39"/>
      <c r="D16" s="39"/>
      <c r="E16" s="39"/>
      <c r="F16" s="39"/>
      <c r="G16" s="39"/>
      <c r="H16" s="39"/>
      <c r="I16" s="115"/>
      <c r="J16" s="39"/>
      <c r="K16" s="42"/>
    </row>
    <row r="17" spans="2:11" s="1" customFormat="1" ht="14.45" customHeight="1">
      <c r="B17" s="38"/>
      <c r="C17" s="39"/>
      <c r="D17" s="34" t="s">
        <v>30</v>
      </c>
      <c r="E17" s="39"/>
      <c r="F17" s="39"/>
      <c r="G17" s="39"/>
      <c r="H17" s="39"/>
      <c r="I17" s="116" t="s">
        <v>28</v>
      </c>
      <c r="J17" s="32" t="str">
        <f>IF('Rekapitulace stavby'!AN13="Vyplň údaj","",IF('Rekapitulace stavby'!AN13="","",'Rekapitulace stavby'!AN13))</f>
        <v/>
      </c>
      <c r="K17" s="42"/>
    </row>
    <row r="18" spans="2:11" s="1" customFormat="1" ht="18" customHeight="1">
      <c r="B18" s="38"/>
      <c r="C18" s="39"/>
      <c r="D18" s="39"/>
      <c r="E18" s="32" t="str">
        <f>IF('Rekapitulace stavby'!E14="Vyplň údaj","",IF('Rekapitulace stavby'!E14="","",'Rekapitulace stavby'!E14))</f>
        <v/>
      </c>
      <c r="F18" s="39"/>
      <c r="G18" s="39"/>
      <c r="H18" s="39"/>
      <c r="I18" s="116" t="s">
        <v>29</v>
      </c>
      <c r="J18" s="32" t="str">
        <f>IF('Rekapitulace stavby'!AN14="Vyplň údaj","",IF('Rekapitulace stavby'!AN14="","",'Rekapitulace stavby'!AN14))</f>
        <v/>
      </c>
      <c r="K18" s="42"/>
    </row>
    <row r="19" spans="2:11" s="1" customFormat="1" ht="6.95" customHeight="1">
      <c r="B19" s="38"/>
      <c r="C19" s="39"/>
      <c r="D19" s="39"/>
      <c r="E19" s="39"/>
      <c r="F19" s="39"/>
      <c r="G19" s="39"/>
      <c r="H19" s="39"/>
      <c r="I19" s="115"/>
      <c r="J19" s="39"/>
      <c r="K19" s="42"/>
    </row>
    <row r="20" spans="2:11" s="1" customFormat="1" ht="14.45" customHeight="1">
      <c r="B20" s="38"/>
      <c r="C20" s="39"/>
      <c r="D20" s="34" t="s">
        <v>32</v>
      </c>
      <c r="E20" s="39"/>
      <c r="F20" s="39"/>
      <c r="G20" s="39"/>
      <c r="H20" s="39"/>
      <c r="I20" s="116" t="s">
        <v>28</v>
      </c>
      <c r="J20" s="32" t="str">
        <f>IF('Rekapitulace stavby'!AN16="","",'Rekapitulace stavby'!AN16)</f>
        <v/>
      </c>
      <c r="K20" s="42"/>
    </row>
    <row r="21" spans="2:11" s="1" customFormat="1" ht="18" customHeight="1">
      <c r="B21" s="38"/>
      <c r="C21" s="39"/>
      <c r="D21" s="39"/>
      <c r="E21" s="32" t="str">
        <f>IF('Rekapitulace stavby'!E17="","",'Rekapitulace stavby'!E17)</f>
        <v xml:space="preserve"> </v>
      </c>
      <c r="F21" s="39"/>
      <c r="G21" s="39"/>
      <c r="H21" s="39"/>
      <c r="I21" s="116" t="s">
        <v>29</v>
      </c>
      <c r="J21" s="32" t="str">
        <f>IF('Rekapitulace stavby'!AN17="","",'Rekapitulace stavby'!AN17)</f>
        <v/>
      </c>
      <c r="K21" s="42"/>
    </row>
    <row r="22" spans="2:11" s="1" customFormat="1" ht="6.95" customHeight="1">
      <c r="B22" s="38"/>
      <c r="C22" s="39"/>
      <c r="D22" s="39"/>
      <c r="E22" s="39"/>
      <c r="F22" s="39"/>
      <c r="G22" s="39"/>
      <c r="H22" s="39"/>
      <c r="I22" s="115"/>
      <c r="J22" s="39"/>
      <c r="K22" s="42"/>
    </row>
    <row r="23" spans="2:11" s="1" customFormat="1" ht="14.45" customHeight="1">
      <c r="B23" s="38"/>
      <c r="C23" s="39"/>
      <c r="D23" s="34" t="s">
        <v>34</v>
      </c>
      <c r="E23" s="39"/>
      <c r="F23" s="39"/>
      <c r="G23" s="39"/>
      <c r="H23" s="39"/>
      <c r="I23" s="115"/>
      <c r="J23" s="39"/>
      <c r="K23" s="42"/>
    </row>
    <row r="24" spans="2:11" s="6" customFormat="1" ht="22.5" customHeight="1">
      <c r="B24" s="118"/>
      <c r="C24" s="119"/>
      <c r="D24" s="119"/>
      <c r="E24" s="325" t="s">
        <v>21</v>
      </c>
      <c r="F24" s="325"/>
      <c r="G24" s="325"/>
      <c r="H24" s="325"/>
      <c r="I24" s="120"/>
      <c r="J24" s="119"/>
      <c r="K24" s="121"/>
    </row>
    <row r="25" spans="2:11" s="1" customFormat="1" ht="6.95" customHeight="1">
      <c r="B25" s="38"/>
      <c r="C25" s="39"/>
      <c r="D25" s="39"/>
      <c r="E25" s="39"/>
      <c r="F25" s="39"/>
      <c r="G25" s="39"/>
      <c r="H25" s="39"/>
      <c r="I25" s="115"/>
      <c r="J25" s="39"/>
      <c r="K25" s="42"/>
    </row>
    <row r="26" spans="2:11" s="1" customFormat="1" ht="6.95" customHeight="1">
      <c r="B26" s="38"/>
      <c r="C26" s="39"/>
      <c r="D26" s="82"/>
      <c r="E26" s="82"/>
      <c r="F26" s="82"/>
      <c r="G26" s="82"/>
      <c r="H26" s="82"/>
      <c r="I26" s="122"/>
      <c r="J26" s="82"/>
      <c r="K26" s="123"/>
    </row>
    <row r="27" spans="2:11" s="1" customFormat="1" ht="25.35" customHeight="1">
      <c r="B27" s="38"/>
      <c r="C27" s="39"/>
      <c r="D27" s="124" t="s">
        <v>35</v>
      </c>
      <c r="E27" s="39"/>
      <c r="F27" s="39"/>
      <c r="G27" s="39"/>
      <c r="H27" s="39"/>
      <c r="I27" s="115"/>
      <c r="J27" s="125">
        <f>ROUND(J80,2)</f>
        <v>0</v>
      </c>
      <c r="K27" s="42"/>
    </row>
    <row r="28" spans="2:11" s="1" customFormat="1" ht="6.95" customHeight="1">
      <c r="B28" s="38"/>
      <c r="C28" s="39"/>
      <c r="D28" s="82"/>
      <c r="E28" s="82"/>
      <c r="F28" s="82"/>
      <c r="G28" s="82"/>
      <c r="H28" s="82"/>
      <c r="I28" s="122"/>
      <c r="J28" s="82"/>
      <c r="K28" s="123"/>
    </row>
    <row r="29" spans="2:11" s="1" customFormat="1" ht="14.45" customHeight="1">
      <c r="B29" s="38"/>
      <c r="C29" s="39"/>
      <c r="D29" s="39"/>
      <c r="E29" s="39"/>
      <c r="F29" s="43" t="s">
        <v>37</v>
      </c>
      <c r="G29" s="39"/>
      <c r="H29" s="39"/>
      <c r="I29" s="126" t="s">
        <v>36</v>
      </c>
      <c r="J29" s="43" t="s">
        <v>38</v>
      </c>
      <c r="K29" s="42"/>
    </row>
    <row r="30" spans="2:11" s="1" customFormat="1" ht="14.45" customHeight="1">
      <c r="B30" s="38"/>
      <c r="C30" s="39"/>
      <c r="D30" s="46" t="s">
        <v>39</v>
      </c>
      <c r="E30" s="46" t="s">
        <v>40</v>
      </c>
      <c r="F30" s="127">
        <f>ROUND(SUM(BE80:BE103), 2)</f>
        <v>0</v>
      </c>
      <c r="G30" s="39"/>
      <c r="H30" s="39"/>
      <c r="I30" s="128">
        <v>0.21</v>
      </c>
      <c r="J30" s="127">
        <f>ROUND(ROUND((SUM(BE80:BE103)), 2)*I30, 2)</f>
        <v>0</v>
      </c>
      <c r="K30" s="42"/>
    </row>
    <row r="31" spans="2:11" s="1" customFormat="1" ht="14.45" customHeight="1">
      <c r="B31" s="38"/>
      <c r="C31" s="39"/>
      <c r="D31" s="39"/>
      <c r="E31" s="46" t="s">
        <v>41</v>
      </c>
      <c r="F31" s="127">
        <f>ROUND(SUM(BF80:BF103), 2)</f>
        <v>0</v>
      </c>
      <c r="G31" s="39"/>
      <c r="H31" s="39"/>
      <c r="I31" s="128">
        <v>0.15</v>
      </c>
      <c r="J31" s="127">
        <f>ROUND(ROUND((SUM(BF80:BF103)), 2)*I31, 2)</f>
        <v>0</v>
      </c>
      <c r="K31" s="42"/>
    </row>
    <row r="32" spans="2:11" s="1" customFormat="1" ht="14.45" hidden="1" customHeight="1">
      <c r="B32" s="38"/>
      <c r="C32" s="39"/>
      <c r="D32" s="39"/>
      <c r="E32" s="46" t="s">
        <v>42</v>
      </c>
      <c r="F32" s="127">
        <f>ROUND(SUM(BG80:BG103), 2)</f>
        <v>0</v>
      </c>
      <c r="G32" s="39"/>
      <c r="H32" s="39"/>
      <c r="I32" s="128">
        <v>0.21</v>
      </c>
      <c r="J32" s="127">
        <v>0</v>
      </c>
      <c r="K32" s="42"/>
    </row>
    <row r="33" spans="2:11" s="1" customFormat="1" ht="14.45" hidden="1" customHeight="1">
      <c r="B33" s="38"/>
      <c r="C33" s="39"/>
      <c r="D33" s="39"/>
      <c r="E33" s="46" t="s">
        <v>43</v>
      </c>
      <c r="F33" s="127">
        <f>ROUND(SUM(BH80:BH103), 2)</f>
        <v>0</v>
      </c>
      <c r="G33" s="39"/>
      <c r="H33" s="39"/>
      <c r="I33" s="128">
        <v>0.15</v>
      </c>
      <c r="J33" s="127">
        <v>0</v>
      </c>
      <c r="K33" s="42"/>
    </row>
    <row r="34" spans="2:11" s="1" customFormat="1" ht="14.45" hidden="1" customHeight="1">
      <c r="B34" s="38"/>
      <c r="C34" s="39"/>
      <c r="D34" s="39"/>
      <c r="E34" s="46" t="s">
        <v>44</v>
      </c>
      <c r="F34" s="127">
        <f>ROUND(SUM(BI80:BI103), 2)</f>
        <v>0</v>
      </c>
      <c r="G34" s="39"/>
      <c r="H34" s="39"/>
      <c r="I34" s="128">
        <v>0</v>
      </c>
      <c r="J34" s="127">
        <v>0</v>
      </c>
      <c r="K34" s="42"/>
    </row>
    <row r="35" spans="2:11" s="1" customFormat="1" ht="6.95" customHeight="1">
      <c r="B35" s="38"/>
      <c r="C35" s="39"/>
      <c r="D35" s="39"/>
      <c r="E35" s="39"/>
      <c r="F35" s="39"/>
      <c r="G35" s="39"/>
      <c r="H35" s="39"/>
      <c r="I35" s="115"/>
      <c r="J35" s="39"/>
      <c r="K35" s="42"/>
    </row>
    <row r="36" spans="2:11" s="1" customFormat="1" ht="25.35" customHeight="1">
      <c r="B36" s="38"/>
      <c r="C36" s="129"/>
      <c r="D36" s="130" t="s">
        <v>45</v>
      </c>
      <c r="E36" s="76"/>
      <c r="F36" s="76"/>
      <c r="G36" s="131" t="s">
        <v>46</v>
      </c>
      <c r="H36" s="132" t="s">
        <v>47</v>
      </c>
      <c r="I36" s="133"/>
      <c r="J36" s="134">
        <f>SUM(J27:J34)</f>
        <v>0</v>
      </c>
      <c r="K36" s="135"/>
    </row>
    <row r="37" spans="2:11" s="1" customFormat="1" ht="14.45" customHeight="1">
      <c r="B37" s="53"/>
      <c r="C37" s="54"/>
      <c r="D37" s="54"/>
      <c r="E37" s="54"/>
      <c r="F37" s="54"/>
      <c r="G37" s="54"/>
      <c r="H37" s="54"/>
      <c r="I37" s="136"/>
      <c r="J37" s="54"/>
      <c r="K37" s="55"/>
    </row>
    <row r="41" spans="2:11" s="1" customFormat="1" ht="6.95" customHeight="1">
      <c r="B41" s="137"/>
      <c r="C41" s="138"/>
      <c r="D41" s="138"/>
      <c r="E41" s="138"/>
      <c r="F41" s="138"/>
      <c r="G41" s="138"/>
      <c r="H41" s="138"/>
      <c r="I41" s="139"/>
      <c r="J41" s="138"/>
      <c r="K41" s="140"/>
    </row>
    <row r="42" spans="2:11" s="1" customFormat="1" ht="36.950000000000003" customHeight="1">
      <c r="B42" s="38"/>
      <c r="C42" s="27" t="s">
        <v>106</v>
      </c>
      <c r="D42" s="39"/>
      <c r="E42" s="39"/>
      <c r="F42" s="39"/>
      <c r="G42" s="39"/>
      <c r="H42" s="39"/>
      <c r="I42" s="115"/>
      <c r="J42" s="39"/>
      <c r="K42" s="42"/>
    </row>
    <row r="43" spans="2:11" s="1" customFormat="1" ht="6.95" customHeight="1">
      <c r="B43" s="38"/>
      <c r="C43" s="39"/>
      <c r="D43" s="39"/>
      <c r="E43" s="39"/>
      <c r="F43" s="39"/>
      <c r="G43" s="39"/>
      <c r="H43" s="39"/>
      <c r="I43" s="115"/>
      <c r="J43" s="39"/>
      <c r="K43" s="42"/>
    </row>
    <row r="44" spans="2:11" s="1" customFormat="1" ht="14.45" customHeight="1">
      <c r="B44" s="38"/>
      <c r="C44" s="34" t="s">
        <v>18</v>
      </c>
      <c r="D44" s="39"/>
      <c r="E44" s="39"/>
      <c r="F44" s="39"/>
      <c r="G44" s="39"/>
      <c r="H44" s="39"/>
      <c r="I44" s="115"/>
      <c r="J44" s="39"/>
      <c r="K44" s="42"/>
    </row>
    <row r="45" spans="2:11" s="1" customFormat="1" ht="22.5" customHeight="1">
      <c r="B45" s="38"/>
      <c r="C45" s="39"/>
      <c r="D45" s="39"/>
      <c r="E45" s="356" t="str">
        <f>E7</f>
        <v>Revitalizace území Zálabská skála - Práchovna</v>
      </c>
      <c r="F45" s="357"/>
      <c r="G45" s="357"/>
      <c r="H45" s="357"/>
      <c r="I45" s="115"/>
      <c r="J45" s="39"/>
      <c r="K45" s="42"/>
    </row>
    <row r="46" spans="2:11" s="1" customFormat="1" ht="14.45" customHeight="1">
      <c r="B46" s="38"/>
      <c r="C46" s="34" t="s">
        <v>104</v>
      </c>
      <c r="D46" s="39"/>
      <c r="E46" s="39"/>
      <c r="F46" s="39"/>
      <c r="G46" s="39"/>
      <c r="H46" s="39"/>
      <c r="I46" s="115"/>
      <c r="J46" s="39"/>
      <c r="K46" s="42"/>
    </row>
    <row r="47" spans="2:11" s="1" customFormat="1" ht="23.25" customHeight="1">
      <c r="B47" s="38"/>
      <c r="C47" s="39"/>
      <c r="D47" s="39"/>
      <c r="E47" s="358" t="str">
        <f>E9</f>
        <v>02 - OPRAVA PĚŠIN</v>
      </c>
      <c r="F47" s="359"/>
      <c r="G47" s="359"/>
      <c r="H47" s="359"/>
      <c r="I47" s="115"/>
      <c r="J47" s="39"/>
      <c r="K47" s="42"/>
    </row>
    <row r="48" spans="2:11" s="1" customFormat="1" ht="6.95" customHeight="1">
      <c r="B48" s="38"/>
      <c r="C48" s="39"/>
      <c r="D48" s="39"/>
      <c r="E48" s="39"/>
      <c r="F48" s="39"/>
      <c r="G48" s="39"/>
      <c r="H48" s="39"/>
      <c r="I48" s="115"/>
      <c r="J48" s="39"/>
      <c r="K48" s="42"/>
    </row>
    <row r="49" spans="2:47" s="1" customFormat="1" ht="18" customHeight="1">
      <c r="B49" s="38"/>
      <c r="C49" s="34" t="s">
        <v>23</v>
      </c>
      <c r="D49" s="39"/>
      <c r="E49" s="39"/>
      <c r="F49" s="32" t="str">
        <f>F12</f>
        <v xml:space="preserve"> </v>
      </c>
      <c r="G49" s="39"/>
      <c r="H49" s="39"/>
      <c r="I49" s="116" t="s">
        <v>25</v>
      </c>
      <c r="J49" s="117" t="str">
        <f>IF(J12="","",J12)</f>
        <v>8. 1. 2019</v>
      </c>
      <c r="K49" s="42"/>
    </row>
    <row r="50" spans="2:47" s="1" customFormat="1" ht="6.95" customHeight="1">
      <c r="B50" s="38"/>
      <c r="C50" s="39"/>
      <c r="D50" s="39"/>
      <c r="E50" s="39"/>
      <c r="F50" s="39"/>
      <c r="G50" s="39"/>
      <c r="H50" s="39"/>
      <c r="I50" s="115"/>
      <c r="J50" s="39"/>
      <c r="K50" s="42"/>
    </row>
    <row r="51" spans="2:47" s="1" customFormat="1">
      <c r="B51" s="38"/>
      <c r="C51" s="34" t="s">
        <v>27</v>
      </c>
      <c r="D51" s="39"/>
      <c r="E51" s="39"/>
      <c r="F51" s="32" t="str">
        <f>E15</f>
        <v xml:space="preserve"> </v>
      </c>
      <c r="G51" s="39"/>
      <c r="H51" s="39"/>
      <c r="I51" s="116" t="s">
        <v>32</v>
      </c>
      <c r="J51" s="32" t="str">
        <f>E21</f>
        <v xml:space="preserve"> </v>
      </c>
      <c r="K51" s="42"/>
    </row>
    <row r="52" spans="2:47" s="1" customFormat="1" ht="14.45" customHeight="1">
      <c r="B52" s="38"/>
      <c r="C52" s="34" t="s">
        <v>30</v>
      </c>
      <c r="D52" s="39"/>
      <c r="E52" s="39"/>
      <c r="F52" s="32" t="str">
        <f>IF(E18="","",E18)</f>
        <v/>
      </c>
      <c r="G52" s="39"/>
      <c r="H52" s="39"/>
      <c r="I52" s="115"/>
      <c r="J52" s="39"/>
      <c r="K52" s="42"/>
    </row>
    <row r="53" spans="2:47" s="1" customFormat="1" ht="10.35" customHeight="1">
      <c r="B53" s="38"/>
      <c r="C53" s="39"/>
      <c r="D53" s="39"/>
      <c r="E53" s="39"/>
      <c r="F53" s="39"/>
      <c r="G53" s="39"/>
      <c r="H53" s="39"/>
      <c r="I53" s="115"/>
      <c r="J53" s="39"/>
      <c r="K53" s="42"/>
    </row>
    <row r="54" spans="2:47" s="1" customFormat="1" ht="29.25" customHeight="1">
      <c r="B54" s="38"/>
      <c r="C54" s="141" t="s">
        <v>107</v>
      </c>
      <c r="D54" s="129"/>
      <c r="E54" s="129"/>
      <c r="F54" s="129"/>
      <c r="G54" s="129"/>
      <c r="H54" s="129"/>
      <c r="I54" s="142"/>
      <c r="J54" s="143" t="s">
        <v>108</v>
      </c>
      <c r="K54" s="144"/>
    </row>
    <row r="55" spans="2:47" s="1" customFormat="1" ht="10.35" customHeight="1">
      <c r="B55" s="38"/>
      <c r="C55" s="39"/>
      <c r="D55" s="39"/>
      <c r="E55" s="39"/>
      <c r="F55" s="39"/>
      <c r="G55" s="39"/>
      <c r="H55" s="39"/>
      <c r="I55" s="115"/>
      <c r="J55" s="39"/>
      <c r="K55" s="42"/>
    </row>
    <row r="56" spans="2:47" s="1" customFormat="1" ht="29.25" customHeight="1">
      <c r="B56" s="38"/>
      <c r="C56" s="145" t="s">
        <v>109</v>
      </c>
      <c r="D56" s="39"/>
      <c r="E56" s="39"/>
      <c r="F56" s="39"/>
      <c r="G56" s="39"/>
      <c r="H56" s="39"/>
      <c r="I56" s="115"/>
      <c r="J56" s="125">
        <f>J80</f>
        <v>0</v>
      </c>
      <c r="K56" s="42"/>
      <c r="AU56" s="21" t="s">
        <v>110</v>
      </c>
    </row>
    <row r="57" spans="2:47" s="7" customFormat="1" ht="24.95" customHeight="1">
      <c r="B57" s="146"/>
      <c r="C57" s="147"/>
      <c r="D57" s="148" t="s">
        <v>111</v>
      </c>
      <c r="E57" s="149"/>
      <c r="F57" s="149"/>
      <c r="G57" s="149"/>
      <c r="H57" s="149"/>
      <c r="I57" s="150"/>
      <c r="J57" s="151">
        <f>J81</f>
        <v>0</v>
      </c>
      <c r="K57" s="152"/>
    </row>
    <row r="58" spans="2:47" s="8" customFormat="1" ht="19.899999999999999" customHeight="1">
      <c r="B58" s="153"/>
      <c r="C58" s="154"/>
      <c r="D58" s="155" t="s">
        <v>112</v>
      </c>
      <c r="E58" s="156"/>
      <c r="F58" s="156"/>
      <c r="G58" s="156"/>
      <c r="H58" s="156"/>
      <c r="I58" s="157"/>
      <c r="J58" s="158">
        <f>J82</f>
        <v>0</v>
      </c>
      <c r="K58" s="159"/>
    </row>
    <row r="59" spans="2:47" s="8" customFormat="1" ht="19.899999999999999" customHeight="1">
      <c r="B59" s="153"/>
      <c r="C59" s="154"/>
      <c r="D59" s="155" t="s">
        <v>113</v>
      </c>
      <c r="E59" s="156"/>
      <c r="F59" s="156"/>
      <c r="G59" s="156"/>
      <c r="H59" s="156"/>
      <c r="I59" s="157"/>
      <c r="J59" s="158">
        <f>J99</f>
        <v>0</v>
      </c>
      <c r="K59" s="159"/>
    </row>
    <row r="60" spans="2:47" s="8" customFormat="1" ht="19.899999999999999" customHeight="1">
      <c r="B60" s="153"/>
      <c r="C60" s="154"/>
      <c r="D60" s="155" t="s">
        <v>115</v>
      </c>
      <c r="E60" s="156"/>
      <c r="F60" s="156"/>
      <c r="G60" s="156"/>
      <c r="H60" s="156"/>
      <c r="I60" s="157"/>
      <c r="J60" s="158">
        <f>J102</f>
        <v>0</v>
      </c>
      <c r="K60" s="159"/>
    </row>
    <row r="61" spans="2:47" s="1" customFormat="1" ht="21.75" customHeight="1">
      <c r="B61" s="38"/>
      <c r="C61" s="39"/>
      <c r="D61" s="39"/>
      <c r="E61" s="39"/>
      <c r="F61" s="39"/>
      <c r="G61" s="39"/>
      <c r="H61" s="39"/>
      <c r="I61" s="115"/>
      <c r="J61" s="39"/>
      <c r="K61" s="42"/>
    </row>
    <row r="62" spans="2:47" s="1" customFormat="1" ht="6.95" customHeight="1">
      <c r="B62" s="53"/>
      <c r="C62" s="54"/>
      <c r="D62" s="54"/>
      <c r="E62" s="54"/>
      <c r="F62" s="54"/>
      <c r="G62" s="54"/>
      <c r="H62" s="54"/>
      <c r="I62" s="136"/>
      <c r="J62" s="54"/>
      <c r="K62" s="55"/>
    </row>
    <row r="66" spans="2:63" s="1" customFormat="1" ht="6.95" customHeight="1">
      <c r="B66" s="56"/>
      <c r="C66" s="57"/>
      <c r="D66" s="57"/>
      <c r="E66" s="57"/>
      <c r="F66" s="57"/>
      <c r="G66" s="57"/>
      <c r="H66" s="57"/>
      <c r="I66" s="139"/>
      <c r="J66" s="57"/>
      <c r="K66" s="57"/>
      <c r="L66" s="58"/>
    </row>
    <row r="67" spans="2:63" s="1" customFormat="1" ht="36.950000000000003" customHeight="1">
      <c r="B67" s="38"/>
      <c r="C67" s="59" t="s">
        <v>116</v>
      </c>
      <c r="D67" s="60"/>
      <c r="E67" s="60"/>
      <c r="F67" s="60"/>
      <c r="G67" s="60"/>
      <c r="H67" s="60"/>
      <c r="I67" s="160"/>
      <c r="J67" s="60"/>
      <c r="K67" s="60"/>
      <c r="L67" s="58"/>
    </row>
    <row r="68" spans="2:63" s="1" customFormat="1" ht="6.95" customHeight="1">
      <c r="B68" s="38"/>
      <c r="C68" s="60"/>
      <c r="D68" s="60"/>
      <c r="E68" s="60"/>
      <c r="F68" s="60"/>
      <c r="G68" s="60"/>
      <c r="H68" s="60"/>
      <c r="I68" s="160"/>
      <c r="J68" s="60"/>
      <c r="K68" s="60"/>
      <c r="L68" s="58"/>
    </row>
    <row r="69" spans="2:63" s="1" customFormat="1" ht="14.45" customHeight="1">
      <c r="B69" s="38"/>
      <c r="C69" s="62" t="s">
        <v>18</v>
      </c>
      <c r="D69" s="60"/>
      <c r="E69" s="60"/>
      <c r="F69" s="60"/>
      <c r="G69" s="60"/>
      <c r="H69" s="60"/>
      <c r="I69" s="160"/>
      <c r="J69" s="60"/>
      <c r="K69" s="60"/>
      <c r="L69" s="58"/>
    </row>
    <row r="70" spans="2:63" s="1" customFormat="1" ht="22.5" customHeight="1">
      <c r="B70" s="38"/>
      <c r="C70" s="60"/>
      <c r="D70" s="60"/>
      <c r="E70" s="360" t="str">
        <f>E7</f>
        <v>Revitalizace území Zálabská skála - Práchovna</v>
      </c>
      <c r="F70" s="361"/>
      <c r="G70" s="361"/>
      <c r="H70" s="361"/>
      <c r="I70" s="160"/>
      <c r="J70" s="60"/>
      <c r="K70" s="60"/>
      <c r="L70" s="58"/>
    </row>
    <row r="71" spans="2:63" s="1" customFormat="1" ht="14.45" customHeight="1">
      <c r="B71" s="38"/>
      <c r="C71" s="62" t="s">
        <v>104</v>
      </c>
      <c r="D71" s="60"/>
      <c r="E71" s="60"/>
      <c r="F71" s="60"/>
      <c r="G71" s="60"/>
      <c r="H71" s="60"/>
      <c r="I71" s="160"/>
      <c r="J71" s="60"/>
      <c r="K71" s="60"/>
      <c r="L71" s="58"/>
    </row>
    <row r="72" spans="2:63" s="1" customFormat="1" ht="23.25" customHeight="1">
      <c r="B72" s="38"/>
      <c r="C72" s="60"/>
      <c r="D72" s="60"/>
      <c r="E72" s="336" t="str">
        <f>E9</f>
        <v>02 - OPRAVA PĚŠIN</v>
      </c>
      <c r="F72" s="362"/>
      <c r="G72" s="362"/>
      <c r="H72" s="362"/>
      <c r="I72" s="160"/>
      <c r="J72" s="60"/>
      <c r="K72" s="60"/>
      <c r="L72" s="58"/>
    </row>
    <row r="73" spans="2:63" s="1" customFormat="1" ht="6.95" customHeight="1">
      <c r="B73" s="38"/>
      <c r="C73" s="60"/>
      <c r="D73" s="60"/>
      <c r="E73" s="60"/>
      <c r="F73" s="60"/>
      <c r="G73" s="60"/>
      <c r="H73" s="60"/>
      <c r="I73" s="160"/>
      <c r="J73" s="60"/>
      <c r="K73" s="60"/>
      <c r="L73" s="58"/>
    </row>
    <row r="74" spans="2:63" s="1" customFormat="1" ht="18" customHeight="1">
      <c r="B74" s="38"/>
      <c r="C74" s="62" t="s">
        <v>23</v>
      </c>
      <c r="D74" s="60"/>
      <c r="E74" s="60"/>
      <c r="F74" s="161" t="str">
        <f>F12</f>
        <v xml:space="preserve"> </v>
      </c>
      <c r="G74" s="60"/>
      <c r="H74" s="60"/>
      <c r="I74" s="162" t="s">
        <v>25</v>
      </c>
      <c r="J74" s="70" t="str">
        <f>IF(J12="","",J12)</f>
        <v>8. 1. 2019</v>
      </c>
      <c r="K74" s="60"/>
      <c r="L74" s="58"/>
    </row>
    <row r="75" spans="2:63" s="1" customFormat="1" ht="6.95" customHeight="1">
      <c r="B75" s="38"/>
      <c r="C75" s="60"/>
      <c r="D75" s="60"/>
      <c r="E75" s="60"/>
      <c r="F75" s="60"/>
      <c r="G75" s="60"/>
      <c r="H75" s="60"/>
      <c r="I75" s="160"/>
      <c r="J75" s="60"/>
      <c r="K75" s="60"/>
      <c r="L75" s="58"/>
    </row>
    <row r="76" spans="2:63" s="1" customFormat="1">
      <c r="B76" s="38"/>
      <c r="C76" s="62" t="s">
        <v>27</v>
      </c>
      <c r="D76" s="60"/>
      <c r="E76" s="60"/>
      <c r="F76" s="161" t="str">
        <f>E15</f>
        <v xml:space="preserve"> </v>
      </c>
      <c r="G76" s="60"/>
      <c r="H76" s="60"/>
      <c r="I76" s="162" t="s">
        <v>32</v>
      </c>
      <c r="J76" s="161" t="str">
        <f>E21</f>
        <v xml:space="preserve"> </v>
      </c>
      <c r="K76" s="60"/>
      <c r="L76" s="58"/>
    </row>
    <row r="77" spans="2:63" s="1" customFormat="1" ht="14.45" customHeight="1">
      <c r="B77" s="38"/>
      <c r="C77" s="62" t="s">
        <v>30</v>
      </c>
      <c r="D77" s="60"/>
      <c r="E77" s="60"/>
      <c r="F77" s="161" t="str">
        <f>IF(E18="","",E18)</f>
        <v/>
      </c>
      <c r="G77" s="60"/>
      <c r="H77" s="60"/>
      <c r="I77" s="160"/>
      <c r="J77" s="60"/>
      <c r="K77" s="60"/>
      <c r="L77" s="58"/>
    </row>
    <row r="78" spans="2:63" s="1" customFormat="1" ht="10.35" customHeight="1">
      <c r="B78" s="38"/>
      <c r="C78" s="60"/>
      <c r="D78" s="60"/>
      <c r="E78" s="60"/>
      <c r="F78" s="60"/>
      <c r="G78" s="60"/>
      <c r="H78" s="60"/>
      <c r="I78" s="160"/>
      <c r="J78" s="60"/>
      <c r="K78" s="60"/>
      <c r="L78" s="58"/>
    </row>
    <row r="79" spans="2:63" s="9" customFormat="1" ht="29.25" customHeight="1">
      <c r="B79" s="163"/>
      <c r="C79" s="164" t="s">
        <v>117</v>
      </c>
      <c r="D79" s="165" t="s">
        <v>54</v>
      </c>
      <c r="E79" s="165" t="s">
        <v>50</v>
      </c>
      <c r="F79" s="165" t="s">
        <v>118</v>
      </c>
      <c r="G79" s="165" t="s">
        <v>119</v>
      </c>
      <c r="H79" s="165" t="s">
        <v>120</v>
      </c>
      <c r="I79" s="166" t="s">
        <v>121</v>
      </c>
      <c r="J79" s="165" t="s">
        <v>108</v>
      </c>
      <c r="K79" s="167" t="s">
        <v>122</v>
      </c>
      <c r="L79" s="168"/>
      <c r="M79" s="78" t="s">
        <v>123</v>
      </c>
      <c r="N79" s="79" t="s">
        <v>39</v>
      </c>
      <c r="O79" s="79" t="s">
        <v>124</v>
      </c>
      <c r="P79" s="79" t="s">
        <v>125</v>
      </c>
      <c r="Q79" s="79" t="s">
        <v>126</v>
      </c>
      <c r="R79" s="79" t="s">
        <v>127</v>
      </c>
      <c r="S79" s="79" t="s">
        <v>128</v>
      </c>
      <c r="T79" s="80" t="s">
        <v>129</v>
      </c>
    </row>
    <row r="80" spans="2:63" s="1" customFormat="1" ht="29.25" customHeight="1">
      <c r="B80" s="38"/>
      <c r="C80" s="84" t="s">
        <v>109</v>
      </c>
      <c r="D80" s="60"/>
      <c r="E80" s="60"/>
      <c r="F80" s="60"/>
      <c r="G80" s="60"/>
      <c r="H80" s="60"/>
      <c r="I80" s="160"/>
      <c r="J80" s="169">
        <f>BK80</f>
        <v>0</v>
      </c>
      <c r="K80" s="60"/>
      <c r="L80" s="58"/>
      <c r="M80" s="81"/>
      <c r="N80" s="82"/>
      <c r="O80" s="82"/>
      <c r="P80" s="170">
        <f>P81</f>
        <v>0</v>
      </c>
      <c r="Q80" s="82"/>
      <c r="R80" s="170">
        <f>R81</f>
        <v>65.323999000000001</v>
      </c>
      <c r="S80" s="82"/>
      <c r="T80" s="171">
        <f>T81</f>
        <v>0</v>
      </c>
      <c r="AT80" s="21" t="s">
        <v>68</v>
      </c>
      <c r="AU80" s="21" t="s">
        <v>110</v>
      </c>
      <c r="BK80" s="172">
        <f>BK81</f>
        <v>0</v>
      </c>
    </row>
    <row r="81" spans="2:65" s="10" customFormat="1" ht="37.35" customHeight="1">
      <c r="B81" s="173"/>
      <c r="C81" s="174"/>
      <c r="D81" s="175" t="s">
        <v>68</v>
      </c>
      <c r="E81" s="176" t="s">
        <v>130</v>
      </c>
      <c r="F81" s="176" t="s">
        <v>131</v>
      </c>
      <c r="G81" s="174"/>
      <c r="H81" s="174"/>
      <c r="I81" s="177"/>
      <c r="J81" s="178">
        <f>BK81</f>
        <v>0</v>
      </c>
      <c r="K81" s="174"/>
      <c r="L81" s="179"/>
      <c r="M81" s="180"/>
      <c r="N81" s="181"/>
      <c r="O81" s="181"/>
      <c r="P81" s="182">
        <f>P82+P99+P102</f>
        <v>0</v>
      </c>
      <c r="Q81" s="181"/>
      <c r="R81" s="182">
        <f>R82+R99+R102</f>
        <v>65.323999000000001</v>
      </c>
      <c r="S81" s="181"/>
      <c r="T81" s="183">
        <f>T82+T99+T102</f>
        <v>0</v>
      </c>
      <c r="AR81" s="184" t="s">
        <v>77</v>
      </c>
      <c r="AT81" s="185" t="s">
        <v>68</v>
      </c>
      <c r="AU81" s="185" t="s">
        <v>69</v>
      </c>
      <c r="AY81" s="184" t="s">
        <v>132</v>
      </c>
      <c r="BK81" s="186">
        <f>BK82+BK99+BK102</f>
        <v>0</v>
      </c>
    </row>
    <row r="82" spans="2:65" s="10" customFormat="1" ht="19.899999999999999" customHeight="1">
      <c r="B82" s="173"/>
      <c r="C82" s="174"/>
      <c r="D82" s="187" t="s">
        <v>68</v>
      </c>
      <c r="E82" s="188" t="s">
        <v>77</v>
      </c>
      <c r="F82" s="188" t="s">
        <v>133</v>
      </c>
      <c r="G82" s="174"/>
      <c r="H82" s="174"/>
      <c r="I82" s="177"/>
      <c r="J82" s="189">
        <f>BK82</f>
        <v>0</v>
      </c>
      <c r="K82" s="174"/>
      <c r="L82" s="179"/>
      <c r="M82" s="180"/>
      <c r="N82" s="181"/>
      <c r="O82" s="181"/>
      <c r="P82" s="182">
        <f>SUM(P83:P98)</f>
        <v>0</v>
      </c>
      <c r="Q82" s="181"/>
      <c r="R82" s="182">
        <f>SUM(R83:R98)</f>
        <v>0</v>
      </c>
      <c r="S82" s="181"/>
      <c r="T82" s="183">
        <f>SUM(T83:T98)</f>
        <v>0</v>
      </c>
      <c r="AR82" s="184" t="s">
        <v>77</v>
      </c>
      <c r="AT82" s="185" t="s">
        <v>68</v>
      </c>
      <c r="AU82" s="185" t="s">
        <v>77</v>
      </c>
      <c r="AY82" s="184" t="s">
        <v>132</v>
      </c>
      <c r="BK82" s="186">
        <f>SUM(BK83:BK98)</f>
        <v>0</v>
      </c>
    </row>
    <row r="83" spans="2:65" s="1" customFormat="1" ht="31.5" customHeight="1">
      <c r="B83" s="38"/>
      <c r="C83" s="190" t="s">
        <v>77</v>
      </c>
      <c r="D83" s="190" t="s">
        <v>134</v>
      </c>
      <c r="E83" s="191" t="s">
        <v>135</v>
      </c>
      <c r="F83" s="192" t="s">
        <v>136</v>
      </c>
      <c r="G83" s="193" t="s">
        <v>137</v>
      </c>
      <c r="H83" s="194">
        <v>11.667999999999999</v>
      </c>
      <c r="I83" s="195"/>
      <c r="J83" s="196">
        <f>ROUND(I83*H83,2)</f>
        <v>0</v>
      </c>
      <c r="K83" s="192" t="s">
        <v>138</v>
      </c>
      <c r="L83" s="58"/>
      <c r="M83" s="197" t="s">
        <v>21</v>
      </c>
      <c r="N83" s="198" t="s">
        <v>40</v>
      </c>
      <c r="O83" s="39"/>
      <c r="P83" s="199">
        <f>O83*H83</f>
        <v>0</v>
      </c>
      <c r="Q83" s="199">
        <v>0</v>
      </c>
      <c r="R83" s="199">
        <f>Q83*H83</f>
        <v>0</v>
      </c>
      <c r="S83" s="199">
        <v>0</v>
      </c>
      <c r="T83" s="200">
        <f>S83*H83</f>
        <v>0</v>
      </c>
      <c r="AR83" s="21" t="s">
        <v>139</v>
      </c>
      <c r="AT83" s="21" t="s">
        <v>134</v>
      </c>
      <c r="AU83" s="21" t="s">
        <v>79</v>
      </c>
      <c r="AY83" s="21" t="s">
        <v>132</v>
      </c>
      <c r="BE83" s="201">
        <f>IF(N83="základní",J83,0)</f>
        <v>0</v>
      </c>
      <c r="BF83" s="201">
        <f>IF(N83="snížená",J83,0)</f>
        <v>0</v>
      </c>
      <c r="BG83" s="201">
        <f>IF(N83="zákl. přenesená",J83,0)</f>
        <v>0</v>
      </c>
      <c r="BH83" s="201">
        <f>IF(N83="sníž. přenesená",J83,0)</f>
        <v>0</v>
      </c>
      <c r="BI83" s="201">
        <f>IF(N83="nulová",J83,0)</f>
        <v>0</v>
      </c>
      <c r="BJ83" s="21" t="s">
        <v>77</v>
      </c>
      <c r="BK83" s="201">
        <f>ROUND(I83*H83,2)</f>
        <v>0</v>
      </c>
      <c r="BL83" s="21" t="s">
        <v>139</v>
      </c>
      <c r="BM83" s="21" t="s">
        <v>205</v>
      </c>
    </row>
    <row r="84" spans="2:65" s="11" customFormat="1" ht="13.5">
      <c r="B84" s="202"/>
      <c r="C84" s="203"/>
      <c r="D84" s="204" t="s">
        <v>141</v>
      </c>
      <c r="E84" s="205" t="s">
        <v>21</v>
      </c>
      <c r="F84" s="206" t="s">
        <v>206</v>
      </c>
      <c r="G84" s="203"/>
      <c r="H84" s="207">
        <v>11.667999999999999</v>
      </c>
      <c r="I84" s="208"/>
      <c r="J84" s="203"/>
      <c r="K84" s="203"/>
      <c r="L84" s="209"/>
      <c r="M84" s="210"/>
      <c r="N84" s="211"/>
      <c r="O84" s="211"/>
      <c r="P84" s="211"/>
      <c r="Q84" s="211"/>
      <c r="R84" s="211"/>
      <c r="S84" s="211"/>
      <c r="T84" s="212"/>
      <c r="AT84" s="213" t="s">
        <v>141</v>
      </c>
      <c r="AU84" s="213" t="s">
        <v>79</v>
      </c>
      <c r="AV84" s="11" t="s">
        <v>79</v>
      </c>
      <c r="AW84" s="11" t="s">
        <v>33</v>
      </c>
      <c r="AX84" s="11" t="s">
        <v>77</v>
      </c>
      <c r="AY84" s="213" t="s">
        <v>132</v>
      </c>
    </row>
    <row r="85" spans="2:65" s="1" customFormat="1" ht="31.5" customHeight="1">
      <c r="B85" s="38"/>
      <c r="C85" s="190" t="s">
        <v>79</v>
      </c>
      <c r="D85" s="190" t="s">
        <v>134</v>
      </c>
      <c r="E85" s="191" t="s">
        <v>143</v>
      </c>
      <c r="F85" s="192" t="s">
        <v>144</v>
      </c>
      <c r="G85" s="193" t="s">
        <v>137</v>
      </c>
      <c r="H85" s="194">
        <v>23.335000000000001</v>
      </c>
      <c r="I85" s="195"/>
      <c r="J85" s="196">
        <f>ROUND(I85*H85,2)</f>
        <v>0</v>
      </c>
      <c r="K85" s="192" t="s">
        <v>138</v>
      </c>
      <c r="L85" s="58"/>
      <c r="M85" s="197" t="s">
        <v>21</v>
      </c>
      <c r="N85" s="198" t="s">
        <v>40</v>
      </c>
      <c r="O85" s="39"/>
      <c r="P85" s="199">
        <f>O85*H85</f>
        <v>0</v>
      </c>
      <c r="Q85" s="199">
        <v>0</v>
      </c>
      <c r="R85" s="199">
        <f>Q85*H85</f>
        <v>0</v>
      </c>
      <c r="S85" s="199">
        <v>0</v>
      </c>
      <c r="T85" s="200">
        <f>S85*H85</f>
        <v>0</v>
      </c>
      <c r="AR85" s="21" t="s">
        <v>139</v>
      </c>
      <c r="AT85" s="21" t="s">
        <v>134</v>
      </c>
      <c r="AU85" s="21" t="s">
        <v>79</v>
      </c>
      <c r="AY85" s="21" t="s">
        <v>132</v>
      </c>
      <c r="BE85" s="201">
        <f>IF(N85="základní",J85,0)</f>
        <v>0</v>
      </c>
      <c r="BF85" s="201">
        <f>IF(N85="snížená",J85,0)</f>
        <v>0</v>
      </c>
      <c r="BG85" s="201">
        <f>IF(N85="zákl. přenesená",J85,0)</f>
        <v>0</v>
      </c>
      <c r="BH85" s="201">
        <f>IF(N85="sníž. přenesená",J85,0)</f>
        <v>0</v>
      </c>
      <c r="BI85" s="201">
        <f>IF(N85="nulová",J85,0)</f>
        <v>0</v>
      </c>
      <c r="BJ85" s="21" t="s">
        <v>77</v>
      </c>
      <c r="BK85" s="201">
        <f>ROUND(I85*H85,2)</f>
        <v>0</v>
      </c>
      <c r="BL85" s="21" t="s">
        <v>139</v>
      </c>
      <c r="BM85" s="21" t="s">
        <v>207</v>
      </c>
    </row>
    <row r="86" spans="2:65" s="11" customFormat="1" ht="13.5">
      <c r="B86" s="202"/>
      <c r="C86" s="203"/>
      <c r="D86" s="204" t="s">
        <v>141</v>
      </c>
      <c r="E86" s="205" t="s">
        <v>21</v>
      </c>
      <c r="F86" s="206" t="s">
        <v>208</v>
      </c>
      <c r="G86" s="203"/>
      <c r="H86" s="207">
        <v>23.335000000000001</v>
      </c>
      <c r="I86" s="208"/>
      <c r="J86" s="203"/>
      <c r="K86" s="203"/>
      <c r="L86" s="209"/>
      <c r="M86" s="210"/>
      <c r="N86" s="211"/>
      <c r="O86" s="211"/>
      <c r="P86" s="211"/>
      <c r="Q86" s="211"/>
      <c r="R86" s="211"/>
      <c r="S86" s="211"/>
      <c r="T86" s="212"/>
      <c r="AT86" s="213" t="s">
        <v>141</v>
      </c>
      <c r="AU86" s="213" t="s">
        <v>79</v>
      </c>
      <c r="AV86" s="11" t="s">
        <v>79</v>
      </c>
      <c r="AW86" s="11" t="s">
        <v>33</v>
      </c>
      <c r="AX86" s="11" t="s">
        <v>77</v>
      </c>
      <c r="AY86" s="213" t="s">
        <v>132</v>
      </c>
    </row>
    <row r="87" spans="2:65" s="1" customFormat="1" ht="44.25" customHeight="1">
      <c r="B87" s="38"/>
      <c r="C87" s="190" t="s">
        <v>147</v>
      </c>
      <c r="D87" s="190" t="s">
        <v>134</v>
      </c>
      <c r="E87" s="191" t="s">
        <v>148</v>
      </c>
      <c r="F87" s="192" t="s">
        <v>149</v>
      </c>
      <c r="G87" s="193" t="s">
        <v>137</v>
      </c>
      <c r="H87" s="194">
        <v>5.835</v>
      </c>
      <c r="I87" s="195"/>
      <c r="J87" s="196">
        <f>ROUND(I87*H87,2)</f>
        <v>0</v>
      </c>
      <c r="K87" s="192" t="s">
        <v>138</v>
      </c>
      <c r="L87" s="58"/>
      <c r="M87" s="197" t="s">
        <v>21</v>
      </c>
      <c r="N87" s="198" t="s">
        <v>40</v>
      </c>
      <c r="O87" s="39"/>
      <c r="P87" s="199">
        <f>O87*H87</f>
        <v>0</v>
      </c>
      <c r="Q87" s="199">
        <v>0</v>
      </c>
      <c r="R87" s="199">
        <f>Q87*H87</f>
        <v>0</v>
      </c>
      <c r="S87" s="199">
        <v>0</v>
      </c>
      <c r="T87" s="200">
        <f>S87*H87</f>
        <v>0</v>
      </c>
      <c r="AR87" s="21" t="s">
        <v>139</v>
      </c>
      <c r="AT87" s="21" t="s">
        <v>134</v>
      </c>
      <c r="AU87" s="21" t="s">
        <v>79</v>
      </c>
      <c r="AY87" s="21" t="s">
        <v>132</v>
      </c>
      <c r="BE87" s="201">
        <f>IF(N87="základní",J87,0)</f>
        <v>0</v>
      </c>
      <c r="BF87" s="201">
        <f>IF(N87="snížená",J87,0)</f>
        <v>0</v>
      </c>
      <c r="BG87" s="201">
        <f>IF(N87="zákl. přenesená",J87,0)</f>
        <v>0</v>
      </c>
      <c r="BH87" s="201">
        <f>IF(N87="sníž. přenesená",J87,0)</f>
        <v>0</v>
      </c>
      <c r="BI87" s="201">
        <f>IF(N87="nulová",J87,0)</f>
        <v>0</v>
      </c>
      <c r="BJ87" s="21" t="s">
        <v>77</v>
      </c>
      <c r="BK87" s="201">
        <f>ROUND(I87*H87,2)</f>
        <v>0</v>
      </c>
      <c r="BL87" s="21" t="s">
        <v>139</v>
      </c>
      <c r="BM87" s="21" t="s">
        <v>209</v>
      </c>
    </row>
    <row r="88" spans="2:65" s="11" customFormat="1" ht="13.5">
      <c r="B88" s="202"/>
      <c r="C88" s="203"/>
      <c r="D88" s="204" t="s">
        <v>141</v>
      </c>
      <c r="E88" s="205" t="s">
        <v>21</v>
      </c>
      <c r="F88" s="206" t="s">
        <v>210</v>
      </c>
      <c r="G88" s="203"/>
      <c r="H88" s="207">
        <v>5.835</v>
      </c>
      <c r="I88" s="208"/>
      <c r="J88" s="203"/>
      <c r="K88" s="203"/>
      <c r="L88" s="209"/>
      <c r="M88" s="210"/>
      <c r="N88" s="211"/>
      <c r="O88" s="211"/>
      <c r="P88" s="211"/>
      <c r="Q88" s="211"/>
      <c r="R88" s="211"/>
      <c r="S88" s="211"/>
      <c r="T88" s="212"/>
      <c r="AT88" s="213" t="s">
        <v>141</v>
      </c>
      <c r="AU88" s="213" t="s">
        <v>79</v>
      </c>
      <c r="AV88" s="11" t="s">
        <v>79</v>
      </c>
      <c r="AW88" s="11" t="s">
        <v>33</v>
      </c>
      <c r="AX88" s="11" t="s">
        <v>77</v>
      </c>
      <c r="AY88" s="213" t="s">
        <v>132</v>
      </c>
    </row>
    <row r="89" spans="2:65" s="1" customFormat="1" ht="44.25" customHeight="1">
      <c r="B89" s="38"/>
      <c r="C89" s="190" t="s">
        <v>139</v>
      </c>
      <c r="D89" s="190" t="s">
        <v>134</v>
      </c>
      <c r="E89" s="191" t="s">
        <v>151</v>
      </c>
      <c r="F89" s="192" t="s">
        <v>152</v>
      </c>
      <c r="G89" s="193" t="s">
        <v>137</v>
      </c>
      <c r="H89" s="194">
        <v>58.35</v>
      </c>
      <c r="I89" s="195"/>
      <c r="J89" s="196">
        <f>ROUND(I89*H89,2)</f>
        <v>0</v>
      </c>
      <c r="K89" s="192" t="s">
        <v>138</v>
      </c>
      <c r="L89" s="58"/>
      <c r="M89" s="197" t="s">
        <v>21</v>
      </c>
      <c r="N89" s="198" t="s">
        <v>40</v>
      </c>
      <c r="O89" s="39"/>
      <c r="P89" s="199">
        <f>O89*H89</f>
        <v>0</v>
      </c>
      <c r="Q89" s="199">
        <v>0</v>
      </c>
      <c r="R89" s="199">
        <f>Q89*H89</f>
        <v>0</v>
      </c>
      <c r="S89" s="199">
        <v>0</v>
      </c>
      <c r="T89" s="200">
        <f>S89*H89</f>
        <v>0</v>
      </c>
      <c r="AR89" s="21" t="s">
        <v>139</v>
      </c>
      <c r="AT89" s="21" t="s">
        <v>134</v>
      </c>
      <c r="AU89" s="21" t="s">
        <v>79</v>
      </c>
      <c r="AY89" s="21" t="s">
        <v>132</v>
      </c>
      <c r="BE89" s="201">
        <f>IF(N89="základní",J89,0)</f>
        <v>0</v>
      </c>
      <c r="BF89" s="201">
        <f>IF(N89="snížená",J89,0)</f>
        <v>0</v>
      </c>
      <c r="BG89" s="201">
        <f>IF(N89="zákl. přenesená",J89,0)</f>
        <v>0</v>
      </c>
      <c r="BH89" s="201">
        <f>IF(N89="sníž. přenesená",J89,0)</f>
        <v>0</v>
      </c>
      <c r="BI89" s="201">
        <f>IF(N89="nulová",J89,0)</f>
        <v>0</v>
      </c>
      <c r="BJ89" s="21" t="s">
        <v>77</v>
      </c>
      <c r="BK89" s="201">
        <f>ROUND(I89*H89,2)</f>
        <v>0</v>
      </c>
      <c r="BL89" s="21" t="s">
        <v>139</v>
      </c>
      <c r="BM89" s="21" t="s">
        <v>211</v>
      </c>
    </row>
    <row r="90" spans="2:65" s="1" customFormat="1" ht="189">
      <c r="B90" s="38"/>
      <c r="C90" s="60"/>
      <c r="D90" s="214" t="s">
        <v>154</v>
      </c>
      <c r="E90" s="60"/>
      <c r="F90" s="215" t="s">
        <v>155</v>
      </c>
      <c r="G90" s="60"/>
      <c r="H90" s="60"/>
      <c r="I90" s="160"/>
      <c r="J90" s="60"/>
      <c r="K90" s="60"/>
      <c r="L90" s="58"/>
      <c r="M90" s="216"/>
      <c r="N90" s="39"/>
      <c r="O90" s="39"/>
      <c r="P90" s="39"/>
      <c r="Q90" s="39"/>
      <c r="R90" s="39"/>
      <c r="S90" s="39"/>
      <c r="T90" s="75"/>
      <c r="AT90" s="21" t="s">
        <v>154</v>
      </c>
      <c r="AU90" s="21" t="s">
        <v>79</v>
      </c>
    </row>
    <row r="91" spans="2:65" s="11" customFormat="1" ht="13.5">
      <c r="B91" s="202"/>
      <c r="C91" s="203"/>
      <c r="D91" s="214" t="s">
        <v>141</v>
      </c>
      <c r="E91" s="217" t="s">
        <v>21</v>
      </c>
      <c r="F91" s="218" t="s">
        <v>210</v>
      </c>
      <c r="G91" s="203"/>
      <c r="H91" s="219">
        <v>5.835</v>
      </c>
      <c r="I91" s="208"/>
      <c r="J91" s="203"/>
      <c r="K91" s="203"/>
      <c r="L91" s="209"/>
      <c r="M91" s="210"/>
      <c r="N91" s="211"/>
      <c r="O91" s="211"/>
      <c r="P91" s="211"/>
      <c r="Q91" s="211"/>
      <c r="R91" s="211"/>
      <c r="S91" s="211"/>
      <c r="T91" s="212"/>
      <c r="AT91" s="213" t="s">
        <v>141</v>
      </c>
      <c r="AU91" s="213" t="s">
        <v>79</v>
      </c>
      <c r="AV91" s="11" t="s">
        <v>79</v>
      </c>
      <c r="AW91" s="11" t="s">
        <v>33</v>
      </c>
      <c r="AX91" s="11" t="s">
        <v>77</v>
      </c>
      <c r="AY91" s="213" t="s">
        <v>132</v>
      </c>
    </row>
    <row r="92" spans="2:65" s="11" customFormat="1" ht="13.5">
      <c r="B92" s="202"/>
      <c r="C92" s="203"/>
      <c r="D92" s="204" t="s">
        <v>141</v>
      </c>
      <c r="E92" s="203"/>
      <c r="F92" s="206" t="s">
        <v>212</v>
      </c>
      <c r="G92" s="203"/>
      <c r="H92" s="207">
        <v>58.35</v>
      </c>
      <c r="I92" s="208"/>
      <c r="J92" s="203"/>
      <c r="K92" s="203"/>
      <c r="L92" s="209"/>
      <c r="M92" s="210"/>
      <c r="N92" s="211"/>
      <c r="O92" s="211"/>
      <c r="P92" s="211"/>
      <c r="Q92" s="211"/>
      <c r="R92" s="211"/>
      <c r="S92" s="211"/>
      <c r="T92" s="212"/>
      <c r="AT92" s="213" t="s">
        <v>141</v>
      </c>
      <c r="AU92" s="213" t="s">
        <v>79</v>
      </c>
      <c r="AV92" s="11" t="s">
        <v>79</v>
      </c>
      <c r="AW92" s="11" t="s">
        <v>6</v>
      </c>
      <c r="AX92" s="11" t="s">
        <v>77</v>
      </c>
      <c r="AY92" s="213" t="s">
        <v>132</v>
      </c>
    </row>
    <row r="93" spans="2:65" s="1" customFormat="1" ht="31.5" customHeight="1">
      <c r="B93" s="38"/>
      <c r="C93" s="190" t="s">
        <v>157</v>
      </c>
      <c r="D93" s="190" t="s">
        <v>134</v>
      </c>
      <c r="E93" s="191" t="s">
        <v>158</v>
      </c>
      <c r="F93" s="192" t="s">
        <v>159</v>
      </c>
      <c r="G93" s="193" t="s">
        <v>137</v>
      </c>
      <c r="H93" s="194">
        <v>5.835</v>
      </c>
      <c r="I93" s="195"/>
      <c r="J93" s="196">
        <f>ROUND(I93*H93,2)</f>
        <v>0</v>
      </c>
      <c r="K93" s="192" t="s">
        <v>138</v>
      </c>
      <c r="L93" s="58"/>
      <c r="M93" s="197" t="s">
        <v>21</v>
      </c>
      <c r="N93" s="198" t="s">
        <v>40</v>
      </c>
      <c r="O93" s="39"/>
      <c r="P93" s="199">
        <f>O93*H93</f>
        <v>0</v>
      </c>
      <c r="Q93" s="199">
        <v>0</v>
      </c>
      <c r="R93" s="199">
        <f>Q93*H93</f>
        <v>0</v>
      </c>
      <c r="S93" s="199">
        <v>0</v>
      </c>
      <c r="T93" s="200">
        <f>S93*H93</f>
        <v>0</v>
      </c>
      <c r="AR93" s="21" t="s">
        <v>139</v>
      </c>
      <c r="AT93" s="21" t="s">
        <v>134</v>
      </c>
      <c r="AU93" s="21" t="s">
        <v>79</v>
      </c>
      <c r="AY93" s="21" t="s">
        <v>132</v>
      </c>
      <c r="BE93" s="201">
        <f>IF(N93="základní",J93,0)</f>
        <v>0</v>
      </c>
      <c r="BF93" s="201">
        <f>IF(N93="snížená",J93,0)</f>
        <v>0</v>
      </c>
      <c r="BG93" s="201">
        <f>IF(N93="zákl. přenesená",J93,0)</f>
        <v>0</v>
      </c>
      <c r="BH93" s="201">
        <f>IF(N93="sníž. přenesená",J93,0)</f>
        <v>0</v>
      </c>
      <c r="BI93" s="201">
        <f>IF(N93="nulová",J93,0)</f>
        <v>0</v>
      </c>
      <c r="BJ93" s="21" t="s">
        <v>77</v>
      </c>
      <c r="BK93" s="201">
        <f>ROUND(I93*H93,2)</f>
        <v>0</v>
      </c>
      <c r="BL93" s="21" t="s">
        <v>139</v>
      </c>
      <c r="BM93" s="21" t="s">
        <v>213</v>
      </c>
    </row>
    <row r="94" spans="2:65" s="11" customFormat="1" ht="13.5">
      <c r="B94" s="202"/>
      <c r="C94" s="203"/>
      <c r="D94" s="204" t="s">
        <v>141</v>
      </c>
      <c r="E94" s="205" t="s">
        <v>21</v>
      </c>
      <c r="F94" s="206" t="s">
        <v>210</v>
      </c>
      <c r="G94" s="203"/>
      <c r="H94" s="207">
        <v>5.835</v>
      </c>
      <c r="I94" s="208"/>
      <c r="J94" s="203"/>
      <c r="K94" s="203"/>
      <c r="L94" s="209"/>
      <c r="M94" s="210"/>
      <c r="N94" s="211"/>
      <c r="O94" s="211"/>
      <c r="P94" s="211"/>
      <c r="Q94" s="211"/>
      <c r="R94" s="211"/>
      <c r="S94" s="211"/>
      <c r="T94" s="212"/>
      <c r="AT94" s="213" t="s">
        <v>141</v>
      </c>
      <c r="AU94" s="213" t="s">
        <v>79</v>
      </c>
      <c r="AV94" s="11" t="s">
        <v>79</v>
      </c>
      <c r="AW94" s="11" t="s">
        <v>33</v>
      </c>
      <c r="AX94" s="11" t="s">
        <v>77</v>
      </c>
      <c r="AY94" s="213" t="s">
        <v>132</v>
      </c>
    </row>
    <row r="95" spans="2:65" s="1" customFormat="1" ht="22.5" customHeight="1">
      <c r="B95" s="38"/>
      <c r="C95" s="190" t="s">
        <v>161</v>
      </c>
      <c r="D95" s="190" t="s">
        <v>134</v>
      </c>
      <c r="E95" s="191" t="s">
        <v>162</v>
      </c>
      <c r="F95" s="192" t="s">
        <v>163</v>
      </c>
      <c r="G95" s="193" t="s">
        <v>137</v>
      </c>
      <c r="H95" s="194">
        <v>5.835</v>
      </c>
      <c r="I95" s="195"/>
      <c r="J95" s="196">
        <f>ROUND(I95*H95,2)</f>
        <v>0</v>
      </c>
      <c r="K95" s="192" t="s">
        <v>138</v>
      </c>
      <c r="L95" s="58"/>
      <c r="M95" s="197" t="s">
        <v>21</v>
      </c>
      <c r="N95" s="198" t="s">
        <v>40</v>
      </c>
      <c r="O95" s="39"/>
      <c r="P95" s="199">
        <f>O95*H95</f>
        <v>0</v>
      </c>
      <c r="Q95" s="199">
        <v>0</v>
      </c>
      <c r="R95" s="199">
        <f>Q95*H95</f>
        <v>0</v>
      </c>
      <c r="S95" s="199">
        <v>0</v>
      </c>
      <c r="T95" s="200">
        <f>S95*H95</f>
        <v>0</v>
      </c>
      <c r="AR95" s="21" t="s">
        <v>139</v>
      </c>
      <c r="AT95" s="21" t="s">
        <v>134</v>
      </c>
      <c r="AU95" s="21" t="s">
        <v>79</v>
      </c>
      <c r="AY95" s="21" t="s">
        <v>132</v>
      </c>
      <c r="BE95" s="201">
        <f>IF(N95="základní",J95,0)</f>
        <v>0</v>
      </c>
      <c r="BF95" s="201">
        <f>IF(N95="snížená",J95,0)</f>
        <v>0</v>
      </c>
      <c r="BG95" s="201">
        <f>IF(N95="zákl. přenesená",J95,0)</f>
        <v>0</v>
      </c>
      <c r="BH95" s="201">
        <f>IF(N95="sníž. přenesená",J95,0)</f>
        <v>0</v>
      </c>
      <c r="BI95" s="201">
        <f>IF(N95="nulová",J95,0)</f>
        <v>0</v>
      </c>
      <c r="BJ95" s="21" t="s">
        <v>77</v>
      </c>
      <c r="BK95" s="201">
        <f>ROUND(I95*H95,2)</f>
        <v>0</v>
      </c>
      <c r="BL95" s="21" t="s">
        <v>139</v>
      </c>
      <c r="BM95" s="21" t="s">
        <v>214</v>
      </c>
    </row>
    <row r="96" spans="2:65" s="11" customFormat="1" ht="13.5">
      <c r="B96" s="202"/>
      <c r="C96" s="203"/>
      <c r="D96" s="204" t="s">
        <v>141</v>
      </c>
      <c r="E96" s="205" t="s">
        <v>21</v>
      </c>
      <c r="F96" s="206" t="s">
        <v>210</v>
      </c>
      <c r="G96" s="203"/>
      <c r="H96" s="207">
        <v>5.835</v>
      </c>
      <c r="I96" s="208"/>
      <c r="J96" s="203"/>
      <c r="K96" s="203"/>
      <c r="L96" s="209"/>
      <c r="M96" s="210"/>
      <c r="N96" s="211"/>
      <c r="O96" s="211"/>
      <c r="P96" s="211"/>
      <c r="Q96" s="211"/>
      <c r="R96" s="211"/>
      <c r="S96" s="211"/>
      <c r="T96" s="212"/>
      <c r="AT96" s="213" t="s">
        <v>141</v>
      </c>
      <c r="AU96" s="213" t="s">
        <v>79</v>
      </c>
      <c r="AV96" s="11" t="s">
        <v>79</v>
      </c>
      <c r="AW96" s="11" t="s">
        <v>33</v>
      </c>
      <c r="AX96" s="11" t="s">
        <v>77</v>
      </c>
      <c r="AY96" s="213" t="s">
        <v>132</v>
      </c>
    </row>
    <row r="97" spans="2:65" s="1" customFormat="1" ht="22.5" customHeight="1">
      <c r="B97" s="38"/>
      <c r="C97" s="190" t="s">
        <v>165</v>
      </c>
      <c r="D97" s="190" t="s">
        <v>134</v>
      </c>
      <c r="E97" s="191" t="s">
        <v>166</v>
      </c>
      <c r="F97" s="192" t="s">
        <v>167</v>
      </c>
      <c r="G97" s="193" t="s">
        <v>168</v>
      </c>
      <c r="H97" s="194">
        <v>9.4529999999999994</v>
      </c>
      <c r="I97" s="195"/>
      <c r="J97" s="196">
        <f>ROUND(I97*H97,2)</f>
        <v>0</v>
      </c>
      <c r="K97" s="192" t="s">
        <v>138</v>
      </c>
      <c r="L97" s="58"/>
      <c r="M97" s="197" t="s">
        <v>21</v>
      </c>
      <c r="N97" s="198" t="s">
        <v>40</v>
      </c>
      <c r="O97" s="39"/>
      <c r="P97" s="199">
        <f>O97*H97</f>
        <v>0</v>
      </c>
      <c r="Q97" s="199">
        <v>0</v>
      </c>
      <c r="R97" s="199">
        <f>Q97*H97</f>
        <v>0</v>
      </c>
      <c r="S97" s="199">
        <v>0</v>
      </c>
      <c r="T97" s="200">
        <f>S97*H97</f>
        <v>0</v>
      </c>
      <c r="AR97" s="21" t="s">
        <v>139</v>
      </c>
      <c r="AT97" s="21" t="s">
        <v>134</v>
      </c>
      <c r="AU97" s="21" t="s">
        <v>79</v>
      </c>
      <c r="AY97" s="21" t="s">
        <v>132</v>
      </c>
      <c r="BE97" s="201">
        <f>IF(N97="základní",J97,0)</f>
        <v>0</v>
      </c>
      <c r="BF97" s="201">
        <f>IF(N97="snížená",J97,0)</f>
        <v>0</v>
      </c>
      <c r="BG97" s="201">
        <f>IF(N97="zákl. přenesená",J97,0)</f>
        <v>0</v>
      </c>
      <c r="BH97" s="201">
        <f>IF(N97="sníž. přenesená",J97,0)</f>
        <v>0</v>
      </c>
      <c r="BI97" s="201">
        <f>IF(N97="nulová",J97,0)</f>
        <v>0</v>
      </c>
      <c r="BJ97" s="21" t="s">
        <v>77</v>
      </c>
      <c r="BK97" s="201">
        <f>ROUND(I97*H97,2)</f>
        <v>0</v>
      </c>
      <c r="BL97" s="21" t="s">
        <v>139</v>
      </c>
      <c r="BM97" s="21" t="s">
        <v>215</v>
      </c>
    </row>
    <row r="98" spans="2:65" s="11" customFormat="1" ht="13.5">
      <c r="B98" s="202"/>
      <c r="C98" s="203"/>
      <c r="D98" s="214" t="s">
        <v>141</v>
      </c>
      <c r="E98" s="217" t="s">
        <v>21</v>
      </c>
      <c r="F98" s="218" t="s">
        <v>216</v>
      </c>
      <c r="G98" s="203"/>
      <c r="H98" s="219">
        <v>9.4529999999999994</v>
      </c>
      <c r="I98" s="208"/>
      <c r="J98" s="203"/>
      <c r="K98" s="203"/>
      <c r="L98" s="209"/>
      <c r="M98" s="210"/>
      <c r="N98" s="211"/>
      <c r="O98" s="211"/>
      <c r="P98" s="211"/>
      <c r="Q98" s="211"/>
      <c r="R98" s="211"/>
      <c r="S98" s="211"/>
      <c r="T98" s="212"/>
      <c r="AT98" s="213" t="s">
        <v>141</v>
      </c>
      <c r="AU98" s="213" t="s">
        <v>79</v>
      </c>
      <c r="AV98" s="11" t="s">
        <v>79</v>
      </c>
      <c r="AW98" s="11" t="s">
        <v>33</v>
      </c>
      <c r="AX98" s="11" t="s">
        <v>77</v>
      </c>
      <c r="AY98" s="213" t="s">
        <v>132</v>
      </c>
    </row>
    <row r="99" spans="2:65" s="10" customFormat="1" ht="29.85" customHeight="1">
      <c r="B99" s="173"/>
      <c r="C99" s="174"/>
      <c r="D99" s="187" t="s">
        <v>68</v>
      </c>
      <c r="E99" s="188" t="s">
        <v>157</v>
      </c>
      <c r="F99" s="188" t="s">
        <v>171</v>
      </c>
      <c r="G99" s="174"/>
      <c r="H99" s="174"/>
      <c r="I99" s="177"/>
      <c r="J99" s="189">
        <f>BK99</f>
        <v>0</v>
      </c>
      <c r="K99" s="174"/>
      <c r="L99" s="179"/>
      <c r="M99" s="180"/>
      <c r="N99" s="181"/>
      <c r="O99" s="181"/>
      <c r="P99" s="182">
        <f>SUM(P100:P101)</f>
        <v>0</v>
      </c>
      <c r="Q99" s="181"/>
      <c r="R99" s="182">
        <f>SUM(R100:R101)</f>
        <v>65.323999000000001</v>
      </c>
      <c r="S99" s="181"/>
      <c r="T99" s="183">
        <f>SUM(T100:T101)</f>
        <v>0</v>
      </c>
      <c r="AR99" s="184" t="s">
        <v>77</v>
      </c>
      <c r="AT99" s="185" t="s">
        <v>68</v>
      </c>
      <c r="AU99" s="185" t="s">
        <v>77</v>
      </c>
      <c r="AY99" s="184" t="s">
        <v>132</v>
      </c>
      <c r="BK99" s="186">
        <f>SUM(BK100:BK101)</f>
        <v>0</v>
      </c>
    </row>
    <row r="100" spans="2:65" s="1" customFormat="1" ht="31.5" customHeight="1">
      <c r="B100" s="38"/>
      <c r="C100" s="190" t="s">
        <v>182</v>
      </c>
      <c r="D100" s="190" t="s">
        <v>134</v>
      </c>
      <c r="E100" s="191" t="s">
        <v>217</v>
      </c>
      <c r="F100" s="192" t="s">
        <v>218</v>
      </c>
      <c r="G100" s="193" t="s">
        <v>175</v>
      </c>
      <c r="H100" s="194">
        <v>233.35</v>
      </c>
      <c r="I100" s="195"/>
      <c r="J100" s="196">
        <f>ROUND(I100*H100,2)</f>
        <v>0</v>
      </c>
      <c r="K100" s="192" t="s">
        <v>21</v>
      </c>
      <c r="L100" s="58"/>
      <c r="M100" s="197" t="s">
        <v>21</v>
      </c>
      <c r="N100" s="198" t="s">
        <v>40</v>
      </c>
      <c r="O100" s="39"/>
      <c r="P100" s="199">
        <f>O100*H100</f>
        <v>0</v>
      </c>
      <c r="Q100" s="199">
        <v>0.27994000000000002</v>
      </c>
      <c r="R100" s="199">
        <f>Q100*H100</f>
        <v>65.323999000000001</v>
      </c>
      <c r="S100" s="199">
        <v>0</v>
      </c>
      <c r="T100" s="200">
        <f>S100*H100</f>
        <v>0</v>
      </c>
      <c r="AR100" s="21" t="s">
        <v>139</v>
      </c>
      <c r="AT100" s="21" t="s">
        <v>134</v>
      </c>
      <c r="AU100" s="21" t="s">
        <v>79</v>
      </c>
      <c r="AY100" s="21" t="s">
        <v>132</v>
      </c>
      <c r="BE100" s="201">
        <f>IF(N100="základní",J100,0)</f>
        <v>0</v>
      </c>
      <c r="BF100" s="201">
        <f>IF(N100="snížená",J100,0)</f>
        <v>0</v>
      </c>
      <c r="BG100" s="201">
        <f>IF(N100="zákl. přenesená",J100,0)</f>
        <v>0</v>
      </c>
      <c r="BH100" s="201">
        <f>IF(N100="sníž. přenesená",J100,0)</f>
        <v>0</v>
      </c>
      <c r="BI100" s="201">
        <f>IF(N100="nulová",J100,0)</f>
        <v>0</v>
      </c>
      <c r="BJ100" s="21" t="s">
        <v>77</v>
      </c>
      <c r="BK100" s="201">
        <f>ROUND(I100*H100,2)</f>
        <v>0</v>
      </c>
      <c r="BL100" s="21" t="s">
        <v>139</v>
      </c>
      <c r="BM100" s="21" t="s">
        <v>219</v>
      </c>
    </row>
    <row r="101" spans="2:65" s="1" customFormat="1" ht="40.5">
      <c r="B101" s="38"/>
      <c r="C101" s="60"/>
      <c r="D101" s="214" t="s">
        <v>220</v>
      </c>
      <c r="E101" s="60"/>
      <c r="F101" s="215" t="s">
        <v>221</v>
      </c>
      <c r="G101" s="60"/>
      <c r="H101" s="60"/>
      <c r="I101" s="160"/>
      <c r="J101" s="60"/>
      <c r="K101" s="60"/>
      <c r="L101" s="58"/>
      <c r="M101" s="216"/>
      <c r="N101" s="39"/>
      <c r="O101" s="39"/>
      <c r="P101" s="39"/>
      <c r="Q101" s="39"/>
      <c r="R101" s="39"/>
      <c r="S101" s="39"/>
      <c r="T101" s="75"/>
      <c r="AT101" s="21" t="s">
        <v>220</v>
      </c>
      <c r="AU101" s="21" t="s">
        <v>79</v>
      </c>
    </row>
    <row r="102" spans="2:65" s="10" customFormat="1" ht="29.85" customHeight="1">
      <c r="B102" s="173"/>
      <c r="C102" s="174"/>
      <c r="D102" s="187" t="s">
        <v>68</v>
      </c>
      <c r="E102" s="188" t="s">
        <v>198</v>
      </c>
      <c r="F102" s="188" t="s">
        <v>199</v>
      </c>
      <c r="G102" s="174"/>
      <c r="H102" s="174"/>
      <c r="I102" s="177"/>
      <c r="J102" s="189">
        <f>BK102</f>
        <v>0</v>
      </c>
      <c r="K102" s="174"/>
      <c r="L102" s="179"/>
      <c r="M102" s="180"/>
      <c r="N102" s="181"/>
      <c r="O102" s="181"/>
      <c r="P102" s="182">
        <f>P103</f>
        <v>0</v>
      </c>
      <c r="Q102" s="181"/>
      <c r="R102" s="182">
        <f>R103</f>
        <v>0</v>
      </c>
      <c r="S102" s="181"/>
      <c r="T102" s="183">
        <f>T103</f>
        <v>0</v>
      </c>
      <c r="AR102" s="184" t="s">
        <v>77</v>
      </c>
      <c r="AT102" s="185" t="s">
        <v>68</v>
      </c>
      <c r="AU102" s="185" t="s">
        <v>77</v>
      </c>
      <c r="AY102" s="184" t="s">
        <v>132</v>
      </c>
      <c r="BK102" s="186">
        <f>BK103</f>
        <v>0</v>
      </c>
    </row>
    <row r="103" spans="2:65" s="1" customFormat="1" ht="31.5" customHeight="1">
      <c r="B103" s="38"/>
      <c r="C103" s="190" t="s">
        <v>222</v>
      </c>
      <c r="D103" s="190" t="s">
        <v>134</v>
      </c>
      <c r="E103" s="191" t="s">
        <v>201</v>
      </c>
      <c r="F103" s="192" t="s">
        <v>202</v>
      </c>
      <c r="G103" s="193" t="s">
        <v>168</v>
      </c>
      <c r="H103" s="194">
        <v>65.323999999999998</v>
      </c>
      <c r="I103" s="195"/>
      <c r="J103" s="196">
        <f>ROUND(I103*H103,2)</f>
        <v>0</v>
      </c>
      <c r="K103" s="192" t="s">
        <v>138</v>
      </c>
      <c r="L103" s="58"/>
      <c r="M103" s="197" t="s">
        <v>21</v>
      </c>
      <c r="N103" s="230" t="s">
        <v>40</v>
      </c>
      <c r="O103" s="231"/>
      <c r="P103" s="232">
        <f>O103*H103</f>
        <v>0</v>
      </c>
      <c r="Q103" s="232">
        <v>0</v>
      </c>
      <c r="R103" s="232">
        <f>Q103*H103</f>
        <v>0</v>
      </c>
      <c r="S103" s="232">
        <v>0</v>
      </c>
      <c r="T103" s="233">
        <f>S103*H103</f>
        <v>0</v>
      </c>
      <c r="AR103" s="21" t="s">
        <v>139</v>
      </c>
      <c r="AT103" s="21" t="s">
        <v>134</v>
      </c>
      <c r="AU103" s="21" t="s">
        <v>79</v>
      </c>
      <c r="AY103" s="21" t="s">
        <v>132</v>
      </c>
      <c r="BE103" s="201">
        <f>IF(N103="základní",J103,0)</f>
        <v>0</v>
      </c>
      <c r="BF103" s="201">
        <f>IF(N103="snížená",J103,0)</f>
        <v>0</v>
      </c>
      <c r="BG103" s="201">
        <f>IF(N103="zákl. přenesená",J103,0)</f>
        <v>0</v>
      </c>
      <c r="BH103" s="201">
        <f>IF(N103="sníž. přenesená",J103,0)</f>
        <v>0</v>
      </c>
      <c r="BI103" s="201">
        <f>IF(N103="nulová",J103,0)</f>
        <v>0</v>
      </c>
      <c r="BJ103" s="21" t="s">
        <v>77</v>
      </c>
      <c r="BK103" s="201">
        <f>ROUND(I103*H103,2)</f>
        <v>0</v>
      </c>
      <c r="BL103" s="21" t="s">
        <v>139</v>
      </c>
      <c r="BM103" s="21" t="s">
        <v>223</v>
      </c>
    </row>
    <row r="104" spans="2:65" s="1" customFormat="1" ht="6.95" customHeight="1">
      <c r="B104" s="53"/>
      <c r="C104" s="54"/>
      <c r="D104" s="54"/>
      <c r="E104" s="54"/>
      <c r="F104" s="54"/>
      <c r="G104" s="54"/>
      <c r="H104" s="54"/>
      <c r="I104" s="136"/>
      <c r="J104" s="54"/>
      <c r="K104" s="54"/>
      <c r="L104" s="58"/>
    </row>
  </sheetData>
  <sheetProtection algorithmName="SHA-512" hashValue="zmKjtynHCzZMtQW9T8aUKiCx5jbOwgENZxBPGaq+w+BN6Ub5UNTeu4iVeznwEZGRts1hGK4aFuDmzoYH0dIbow==" saltValue="ppFy84WPcCqKwjPYyUrVPQ==" spinCount="100000" sheet="1" objects="1" scenarios="1" formatCells="0" formatColumns="0" formatRows="0" sort="0" autoFilter="0"/>
  <autoFilter ref="C79:K103" xr:uid="{00000000-0009-0000-0000-000002000000}"/>
  <mergeCells count="9">
    <mergeCell ref="E70:H70"/>
    <mergeCell ref="E72:H72"/>
    <mergeCell ref="G1:H1"/>
    <mergeCell ref="L2:V2"/>
    <mergeCell ref="E7:H7"/>
    <mergeCell ref="E9:H9"/>
    <mergeCell ref="E24:H24"/>
    <mergeCell ref="E45:H45"/>
    <mergeCell ref="E47:H47"/>
  </mergeCells>
  <hyperlinks>
    <hyperlink ref="F1:G1" location="C2" display="1) Krycí list soupisu" xr:uid="{00000000-0004-0000-0200-000000000000}"/>
    <hyperlink ref="G1:H1" location="C54" display="2) Rekapitulace" xr:uid="{00000000-0004-0000-0200-000001000000}"/>
    <hyperlink ref="J1" location="C79" display="3) Soupis prací" xr:uid="{00000000-0004-0000-0200-000002000000}"/>
    <hyperlink ref="L1:V1" location="'Rekapitulace stavby'!C2" display="Rekapitulace stavby" xr:uid="{00000000-0004-0000-02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R11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9"/>
      <c r="C1" s="109"/>
      <c r="D1" s="110" t="s">
        <v>1</v>
      </c>
      <c r="E1" s="109"/>
      <c r="F1" s="111" t="s">
        <v>98</v>
      </c>
      <c r="G1" s="363" t="s">
        <v>99</v>
      </c>
      <c r="H1" s="363"/>
      <c r="I1" s="112"/>
      <c r="J1" s="111" t="s">
        <v>100</v>
      </c>
      <c r="K1" s="110" t="s">
        <v>101</v>
      </c>
      <c r="L1" s="111" t="s">
        <v>102</v>
      </c>
      <c r="M1" s="111"/>
      <c r="N1" s="111"/>
      <c r="O1" s="111"/>
      <c r="P1" s="111"/>
      <c r="Q1" s="111"/>
      <c r="R1" s="111"/>
      <c r="S1" s="111"/>
      <c r="T1" s="111"/>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355"/>
      <c r="M2" s="355"/>
      <c r="N2" s="355"/>
      <c r="O2" s="355"/>
      <c r="P2" s="355"/>
      <c r="Q2" s="355"/>
      <c r="R2" s="355"/>
      <c r="S2" s="355"/>
      <c r="T2" s="355"/>
      <c r="U2" s="355"/>
      <c r="V2" s="355"/>
      <c r="AT2" s="21" t="s">
        <v>85</v>
      </c>
    </row>
    <row r="3" spans="1:70" ht="6.95" customHeight="1">
      <c r="B3" s="22"/>
      <c r="C3" s="23"/>
      <c r="D3" s="23"/>
      <c r="E3" s="23"/>
      <c r="F3" s="23"/>
      <c r="G3" s="23"/>
      <c r="H3" s="23"/>
      <c r="I3" s="113"/>
      <c r="J3" s="23"/>
      <c r="K3" s="24"/>
      <c r="AT3" s="21" t="s">
        <v>79</v>
      </c>
    </row>
    <row r="4" spans="1:70" ht="36.950000000000003" customHeight="1">
      <c r="B4" s="25"/>
      <c r="C4" s="26"/>
      <c r="D4" s="27" t="s">
        <v>103</v>
      </c>
      <c r="E4" s="26"/>
      <c r="F4" s="26"/>
      <c r="G4" s="26"/>
      <c r="H4" s="26"/>
      <c r="I4" s="114"/>
      <c r="J4" s="26"/>
      <c r="K4" s="28"/>
      <c r="M4" s="29" t="s">
        <v>12</v>
      </c>
      <c r="AT4" s="21" t="s">
        <v>6</v>
      </c>
    </row>
    <row r="5" spans="1:70" ht="6.95" customHeight="1">
      <c r="B5" s="25"/>
      <c r="C5" s="26"/>
      <c r="D5" s="26"/>
      <c r="E5" s="26"/>
      <c r="F5" s="26"/>
      <c r="G5" s="26"/>
      <c r="H5" s="26"/>
      <c r="I5" s="114"/>
      <c r="J5" s="26"/>
      <c r="K5" s="28"/>
    </row>
    <row r="6" spans="1:70">
      <c r="B6" s="25"/>
      <c r="C6" s="26"/>
      <c r="D6" s="34" t="s">
        <v>18</v>
      </c>
      <c r="E6" s="26"/>
      <c r="F6" s="26"/>
      <c r="G6" s="26"/>
      <c r="H6" s="26"/>
      <c r="I6" s="114"/>
      <c r="J6" s="26"/>
      <c r="K6" s="28"/>
    </row>
    <row r="7" spans="1:70" ht="22.5" customHeight="1">
      <c r="B7" s="25"/>
      <c r="C7" s="26"/>
      <c r="D7" s="26"/>
      <c r="E7" s="356" t="str">
        <f>'Rekapitulace stavby'!K6</f>
        <v>Revitalizace území Zálabská skála - Práchovna</v>
      </c>
      <c r="F7" s="357"/>
      <c r="G7" s="357"/>
      <c r="H7" s="357"/>
      <c r="I7" s="114"/>
      <c r="J7" s="26"/>
      <c r="K7" s="28"/>
    </row>
    <row r="8" spans="1:70" s="1" customFormat="1">
      <c r="B8" s="38"/>
      <c r="C8" s="39"/>
      <c r="D8" s="34" t="s">
        <v>104</v>
      </c>
      <c r="E8" s="39"/>
      <c r="F8" s="39"/>
      <c r="G8" s="39"/>
      <c r="H8" s="39"/>
      <c r="I8" s="115"/>
      <c r="J8" s="39"/>
      <c r="K8" s="42"/>
    </row>
    <row r="9" spans="1:70" s="1" customFormat="1" ht="36.950000000000003" customHeight="1">
      <c r="B9" s="38"/>
      <c r="C9" s="39"/>
      <c r="D9" s="39"/>
      <c r="E9" s="358" t="s">
        <v>224</v>
      </c>
      <c r="F9" s="359"/>
      <c r="G9" s="359"/>
      <c r="H9" s="359"/>
      <c r="I9" s="115"/>
      <c r="J9" s="39"/>
      <c r="K9" s="42"/>
    </row>
    <row r="10" spans="1:70" s="1" customFormat="1" ht="13.5">
      <c r="B10" s="38"/>
      <c r="C10" s="39"/>
      <c r="D10" s="39"/>
      <c r="E10" s="39"/>
      <c r="F10" s="39"/>
      <c r="G10" s="39"/>
      <c r="H10" s="39"/>
      <c r="I10" s="115"/>
      <c r="J10" s="39"/>
      <c r="K10" s="42"/>
    </row>
    <row r="11" spans="1:70" s="1" customFormat="1" ht="14.45" customHeight="1">
      <c r="B11" s="38"/>
      <c r="C11" s="39"/>
      <c r="D11" s="34" t="s">
        <v>20</v>
      </c>
      <c r="E11" s="39"/>
      <c r="F11" s="32" t="s">
        <v>21</v>
      </c>
      <c r="G11" s="39"/>
      <c r="H11" s="39"/>
      <c r="I11" s="116" t="s">
        <v>22</v>
      </c>
      <c r="J11" s="32" t="s">
        <v>21</v>
      </c>
      <c r="K11" s="42"/>
    </row>
    <row r="12" spans="1:70" s="1" customFormat="1" ht="14.45" customHeight="1">
      <c r="B12" s="38"/>
      <c r="C12" s="39"/>
      <c r="D12" s="34" t="s">
        <v>23</v>
      </c>
      <c r="E12" s="39"/>
      <c r="F12" s="32" t="s">
        <v>24</v>
      </c>
      <c r="G12" s="39"/>
      <c r="H12" s="39"/>
      <c r="I12" s="116" t="s">
        <v>25</v>
      </c>
      <c r="J12" s="117" t="str">
        <f>'Rekapitulace stavby'!AN8</f>
        <v>8. 1. 2019</v>
      </c>
      <c r="K12" s="42"/>
    </row>
    <row r="13" spans="1:70" s="1" customFormat="1" ht="10.9" customHeight="1">
      <c r="B13" s="38"/>
      <c r="C13" s="39"/>
      <c r="D13" s="39"/>
      <c r="E13" s="39"/>
      <c r="F13" s="39"/>
      <c r="G13" s="39"/>
      <c r="H13" s="39"/>
      <c r="I13" s="115"/>
      <c r="J13" s="39"/>
      <c r="K13" s="42"/>
    </row>
    <row r="14" spans="1:70" s="1" customFormat="1" ht="14.45" customHeight="1">
      <c r="B14" s="38"/>
      <c r="C14" s="39"/>
      <c r="D14" s="34" t="s">
        <v>27</v>
      </c>
      <c r="E14" s="39"/>
      <c r="F14" s="39"/>
      <c r="G14" s="39"/>
      <c r="H14" s="39"/>
      <c r="I14" s="116" t="s">
        <v>28</v>
      </c>
      <c r="J14" s="32" t="str">
        <f>IF('Rekapitulace stavby'!AN10="","",'Rekapitulace stavby'!AN10)</f>
        <v/>
      </c>
      <c r="K14" s="42"/>
    </row>
    <row r="15" spans="1:70" s="1" customFormat="1" ht="18" customHeight="1">
      <c r="B15" s="38"/>
      <c r="C15" s="39"/>
      <c r="D15" s="39"/>
      <c r="E15" s="32" t="str">
        <f>IF('Rekapitulace stavby'!E11="","",'Rekapitulace stavby'!E11)</f>
        <v xml:space="preserve"> </v>
      </c>
      <c r="F15" s="39"/>
      <c r="G15" s="39"/>
      <c r="H15" s="39"/>
      <c r="I15" s="116" t="s">
        <v>29</v>
      </c>
      <c r="J15" s="32" t="str">
        <f>IF('Rekapitulace stavby'!AN11="","",'Rekapitulace stavby'!AN11)</f>
        <v/>
      </c>
      <c r="K15" s="42"/>
    </row>
    <row r="16" spans="1:70" s="1" customFormat="1" ht="6.95" customHeight="1">
      <c r="B16" s="38"/>
      <c r="C16" s="39"/>
      <c r="D16" s="39"/>
      <c r="E16" s="39"/>
      <c r="F16" s="39"/>
      <c r="G16" s="39"/>
      <c r="H16" s="39"/>
      <c r="I16" s="115"/>
      <c r="J16" s="39"/>
      <c r="K16" s="42"/>
    </row>
    <row r="17" spans="2:11" s="1" customFormat="1" ht="14.45" customHeight="1">
      <c r="B17" s="38"/>
      <c r="C17" s="39"/>
      <c r="D17" s="34" t="s">
        <v>30</v>
      </c>
      <c r="E17" s="39"/>
      <c r="F17" s="39"/>
      <c r="G17" s="39"/>
      <c r="H17" s="39"/>
      <c r="I17" s="116" t="s">
        <v>28</v>
      </c>
      <c r="J17" s="32" t="str">
        <f>IF('Rekapitulace stavby'!AN13="Vyplň údaj","",IF('Rekapitulace stavby'!AN13="","",'Rekapitulace stavby'!AN13))</f>
        <v/>
      </c>
      <c r="K17" s="42"/>
    </row>
    <row r="18" spans="2:11" s="1" customFormat="1" ht="18" customHeight="1">
      <c r="B18" s="38"/>
      <c r="C18" s="39"/>
      <c r="D18" s="39"/>
      <c r="E18" s="32" t="str">
        <f>IF('Rekapitulace stavby'!E14="Vyplň údaj","",IF('Rekapitulace stavby'!E14="","",'Rekapitulace stavby'!E14))</f>
        <v/>
      </c>
      <c r="F18" s="39"/>
      <c r="G18" s="39"/>
      <c r="H18" s="39"/>
      <c r="I18" s="116" t="s">
        <v>29</v>
      </c>
      <c r="J18" s="32" t="str">
        <f>IF('Rekapitulace stavby'!AN14="Vyplň údaj","",IF('Rekapitulace stavby'!AN14="","",'Rekapitulace stavby'!AN14))</f>
        <v/>
      </c>
      <c r="K18" s="42"/>
    </row>
    <row r="19" spans="2:11" s="1" customFormat="1" ht="6.95" customHeight="1">
      <c r="B19" s="38"/>
      <c r="C19" s="39"/>
      <c r="D19" s="39"/>
      <c r="E19" s="39"/>
      <c r="F19" s="39"/>
      <c r="G19" s="39"/>
      <c r="H19" s="39"/>
      <c r="I19" s="115"/>
      <c r="J19" s="39"/>
      <c r="K19" s="42"/>
    </row>
    <row r="20" spans="2:11" s="1" customFormat="1" ht="14.45" customHeight="1">
      <c r="B20" s="38"/>
      <c r="C20" s="39"/>
      <c r="D20" s="34" t="s">
        <v>32</v>
      </c>
      <c r="E20" s="39"/>
      <c r="F20" s="39"/>
      <c r="G20" s="39"/>
      <c r="H20" s="39"/>
      <c r="I20" s="116" t="s">
        <v>28</v>
      </c>
      <c r="J20" s="32" t="str">
        <f>IF('Rekapitulace stavby'!AN16="","",'Rekapitulace stavby'!AN16)</f>
        <v/>
      </c>
      <c r="K20" s="42"/>
    </row>
    <row r="21" spans="2:11" s="1" customFormat="1" ht="18" customHeight="1">
      <c r="B21" s="38"/>
      <c r="C21" s="39"/>
      <c r="D21" s="39"/>
      <c r="E21" s="32" t="str">
        <f>IF('Rekapitulace stavby'!E17="","",'Rekapitulace stavby'!E17)</f>
        <v xml:space="preserve"> </v>
      </c>
      <c r="F21" s="39"/>
      <c r="G21" s="39"/>
      <c r="H21" s="39"/>
      <c r="I21" s="116" t="s">
        <v>29</v>
      </c>
      <c r="J21" s="32" t="str">
        <f>IF('Rekapitulace stavby'!AN17="","",'Rekapitulace stavby'!AN17)</f>
        <v/>
      </c>
      <c r="K21" s="42"/>
    </row>
    <row r="22" spans="2:11" s="1" customFormat="1" ht="6.95" customHeight="1">
      <c r="B22" s="38"/>
      <c r="C22" s="39"/>
      <c r="D22" s="39"/>
      <c r="E22" s="39"/>
      <c r="F22" s="39"/>
      <c r="G22" s="39"/>
      <c r="H22" s="39"/>
      <c r="I22" s="115"/>
      <c r="J22" s="39"/>
      <c r="K22" s="42"/>
    </row>
    <row r="23" spans="2:11" s="1" customFormat="1" ht="14.45" customHeight="1">
      <c r="B23" s="38"/>
      <c r="C23" s="39"/>
      <c r="D23" s="34" t="s">
        <v>34</v>
      </c>
      <c r="E23" s="39"/>
      <c r="F23" s="39"/>
      <c r="G23" s="39"/>
      <c r="H23" s="39"/>
      <c r="I23" s="115"/>
      <c r="J23" s="39"/>
      <c r="K23" s="42"/>
    </row>
    <row r="24" spans="2:11" s="6" customFormat="1" ht="22.5" customHeight="1">
      <c r="B24" s="118"/>
      <c r="C24" s="119"/>
      <c r="D24" s="119"/>
      <c r="E24" s="325" t="s">
        <v>21</v>
      </c>
      <c r="F24" s="325"/>
      <c r="G24" s="325"/>
      <c r="H24" s="325"/>
      <c r="I24" s="120"/>
      <c r="J24" s="119"/>
      <c r="K24" s="121"/>
    </row>
    <row r="25" spans="2:11" s="1" customFormat="1" ht="6.95" customHeight="1">
      <c r="B25" s="38"/>
      <c r="C25" s="39"/>
      <c r="D25" s="39"/>
      <c r="E25" s="39"/>
      <c r="F25" s="39"/>
      <c r="G25" s="39"/>
      <c r="H25" s="39"/>
      <c r="I25" s="115"/>
      <c r="J25" s="39"/>
      <c r="K25" s="42"/>
    </row>
    <row r="26" spans="2:11" s="1" customFormat="1" ht="6.95" customHeight="1">
      <c r="B26" s="38"/>
      <c r="C26" s="39"/>
      <c r="D26" s="82"/>
      <c r="E26" s="82"/>
      <c r="F26" s="82"/>
      <c r="G26" s="82"/>
      <c r="H26" s="82"/>
      <c r="I26" s="122"/>
      <c r="J26" s="82"/>
      <c r="K26" s="123"/>
    </row>
    <row r="27" spans="2:11" s="1" customFormat="1" ht="25.35" customHeight="1">
      <c r="B27" s="38"/>
      <c r="C27" s="39"/>
      <c r="D27" s="124" t="s">
        <v>35</v>
      </c>
      <c r="E27" s="39"/>
      <c r="F27" s="39"/>
      <c r="G27" s="39"/>
      <c r="H27" s="39"/>
      <c r="I27" s="115"/>
      <c r="J27" s="125">
        <f>ROUND(J82,2)</f>
        <v>0</v>
      </c>
      <c r="K27" s="42"/>
    </row>
    <row r="28" spans="2:11" s="1" customFormat="1" ht="6.95" customHeight="1">
      <c r="B28" s="38"/>
      <c r="C28" s="39"/>
      <c r="D28" s="82"/>
      <c r="E28" s="82"/>
      <c r="F28" s="82"/>
      <c r="G28" s="82"/>
      <c r="H28" s="82"/>
      <c r="I28" s="122"/>
      <c r="J28" s="82"/>
      <c r="K28" s="123"/>
    </row>
    <row r="29" spans="2:11" s="1" customFormat="1" ht="14.45" customHeight="1">
      <c r="B29" s="38"/>
      <c r="C29" s="39"/>
      <c r="D29" s="39"/>
      <c r="E29" s="39"/>
      <c r="F29" s="43" t="s">
        <v>37</v>
      </c>
      <c r="G29" s="39"/>
      <c r="H29" s="39"/>
      <c r="I29" s="126" t="s">
        <v>36</v>
      </c>
      <c r="J29" s="43" t="s">
        <v>38</v>
      </c>
      <c r="K29" s="42"/>
    </row>
    <row r="30" spans="2:11" s="1" customFormat="1" ht="14.45" customHeight="1">
      <c r="B30" s="38"/>
      <c r="C30" s="39"/>
      <c r="D30" s="46" t="s">
        <v>39</v>
      </c>
      <c r="E30" s="46" t="s">
        <v>40</v>
      </c>
      <c r="F30" s="127">
        <f>ROUND(SUM(BE82:BE109), 2)</f>
        <v>0</v>
      </c>
      <c r="G30" s="39"/>
      <c r="H30" s="39"/>
      <c r="I30" s="128">
        <v>0.21</v>
      </c>
      <c r="J30" s="127">
        <f>ROUND(ROUND((SUM(BE82:BE109)), 2)*I30, 2)</f>
        <v>0</v>
      </c>
      <c r="K30" s="42"/>
    </row>
    <row r="31" spans="2:11" s="1" customFormat="1" ht="14.45" customHeight="1">
      <c r="B31" s="38"/>
      <c r="C31" s="39"/>
      <c r="D31" s="39"/>
      <c r="E31" s="46" t="s">
        <v>41</v>
      </c>
      <c r="F31" s="127">
        <f>ROUND(SUM(BF82:BF109), 2)</f>
        <v>0</v>
      </c>
      <c r="G31" s="39"/>
      <c r="H31" s="39"/>
      <c r="I31" s="128">
        <v>0.15</v>
      </c>
      <c r="J31" s="127">
        <f>ROUND(ROUND((SUM(BF82:BF109)), 2)*I31, 2)</f>
        <v>0</v>
      </c>
      <c r="K31" s="42"/>
    </row>
    <row r="32" spans="2:11" s="1" customFormat="1" ht="14.45" hidden="1" customHeight="1">
      <c r="B32" s="38"/>
      <c r="C32" s="39"/>
      <c r="D32" s="39"/>
      <c r="E32" s="46" t="s">
        <v>42</v>
      </c>
      <c r="F32" s="127">
        <f>ROUND(SUM(BG82:BG109), 2)</f>
        <v>0</v>
      </c>
      <c r="G32" s="39"/>
      <c r="H32" s="39"/>
      <c r="I32" s="128">
        <v>0.21</v>
      </c>
      <c r="J32" s="127">
        <v>0</v>
      </c>
      <c r="K32" s="42"/>
    </row>
    <row r="33" spans="2:11" s="1" customFormat="1" ht="14.45" hidden="1" customHeight="1">
      <c r="B33" s="38"/>
      <c r="C33" s="39"/>
      <c r="D33" s="39"/>
      <c r="E33" s="46" t="s">
        <v>43</v>
      </c>
      <c r="F33" s="127">
        <f>ROUND(SUM(BH82:BH109), 2)</f>
        <v>0</v>
      </c>
      <c r="G33" s="39"/>
      <c r="H33" s="39"/>
      <c r="I33" s="128">
        <v>0.15</v>
      </c>
      <c r="J33" s="127">
        <v>0</v>
      </c>
      <c r="K33" s="42"/>
    </row>
    <row r="34" spans="2:11" s="1" customFormat="1" ht="14.45" hidden="1" customHeight="1">
      <c r="B34" s="38"/>
      <c r="C34" s="39"/>
      <c r="D34" s="39"/>
      <c r="E34" s="46" t="s">
        <v>44</v>
      </c>
      <c r="F34" s="127">
        <f>ROUND(SUM(BI82:BI109), 2)</f>
        <v>0</v>
      </c>
      <c r="G34" s="39"/>
      <c r="H34" s="39"/>
      <c r="I34" s="128">
        <v>0</v>
      </c>
      <c r="J34" s="127">
        <v>0</v>
      </c>
      <c r="K34" s="42"/>
    </row>
    <row r="35" spans="2:11" s="1" customFormat="1" ht="6.95" customHeight="1">
      <c r="B35" s="38"/>
      <c r="C35" s="39"/>
      <c r="D35" s="39"/>
      <c r="E35" s="39"/>
      <c r="F35" s="39"/>
      <c r="G35" s="39"/>
      <c r="H35" s="39"/>
      <c r="I35" s="115"/>
      <c r="J35" s="39"/>
      <c r="K35" s="42"/>
    </row>
    <row r="36" spans="2:11" s="1" customFormat="1" ht="25.35" customHeight="1">
      <c r="B36" s="38"/>
      <c r="C36" s="129"/>
      <c r="D36" s="130" t="s">
        <v>45</v>
      </c>
      <c r="E36" s="76"/>
      <c r="F36" s="76"/>
      <c r="G36" s="131" t="s">
        <v>46</v>
      </c>
      <c r="H36" s="132" t="s">
        <v>47</v>
      </c>
      <c r="I36" s="133"/>
      <c r="J36" s="134">
        <f>SUM(J27:J34)</f>
        <v>0</v>
      </c>
      <c r="K36" s="135"/>
    </row>
    <row r="37" spans="2:11" s="1" customFormat="1" ht="14.45" customHeight="1">
      <c r="B37" s="53"/>
      <c r="C37" s="54"/>
      <c r="D37" s="54"/>
      <c r="E37" s="54"/>
      <c r="F37" s="54"/>
      <c r="G37" s="54"/>
      <c r="H37" s="54"/>
      <c r="I37" s="136"/>
      <c r="J37" s="54"/>
      <c r="K37" s="55"/>
    </row>
    <row r="41" spans="2:11" s="1" customFormat="1" ht="6.95" customHeight="1">
      <c r="B41" s="137"/>
      <c r="C41" s="138"/>
      <c r="D41" s="138"/>
      <c r="E41" s="138"/>
      <c r="F41" s="138"/>
      <c r="G41" s="138"/>
      <c r="H41" s="138"/>
      <c r="I41" s="139"/>
      <c r="J41" s="138"/>
      <c r="K41" s="140"/>
    </row>
    <row r="42" spans="2:11" s="1" customFormat="1" ht="36.950000000000003" customHeight="1">
      <c r="B42" s="38"/>
      <c r="C42" s="27" t="s">
        <v>106</v>
      </c>
      <c r="D42" s="39"/>
      <c r="E42" s="39"/>
      <c r="F42" s="39"/>
      <c r="G42" s="39"/>
      <c r="H42" s="39"/>
      <c r="I42" s="115"/>
      <c r="J42" s="39"/>
      <c r="K42" s="42"/>
    </row>
    <row r="43" spans="2:11" s="1" customFormat="1" ht="6.95" customHeight="1">
      <c r="B43" s="38"/>
      <c r="C43" s="39"/>
      <c r="D43" s="39"/>
      <c r="E43" s="39"/>
      <c r="F43" s="39"/>
      <c r="G43" s="39"/>
      <c r="H43" s="39"/>
      <c r="I43" s="115"/>
      <c r="J43" s="39"/>
      <c r="K43" s="42"/>
    </row>
    <row r="44" spans="2:11" s="1" customFormat="1" ht="14.45" customHeight="1">
      <c r="B44" s="38"/>
      <c r="C44" s="34" t="s">
        <v>18</v>
      </c>
      <c r="D44" s="39"/>
      <c r="E44" s="39"/>
      <c r="F44" s="39"/>
      <c r="G44" s="39"/>
      <c r="H44" s="39"/>
      <c r="I44" s="115"/>
      <c r="J44" s="39"/>
      <c r="K44" s="42"/>
    </row>
    <row r="45" spans="2:11" s="1" customFormat="1" ht="22.5" customHeight="1">
      <c r="B45" s="38"/>
      <c r="C45" s="39"/>
      <c r="D45" s="39"/>
      <c r="E45" s="356" t="str">
        <f>E7</f>
        <v>Revitalizace území Zálabská skála - Práchovna</v>
      </c>
      <c r="F45" s="357"/>
      <c r="G45" s="357"/>
      <c r="H45" s="357"/>
      <c r="I45" s="115"/>
      <c r="J45" s="39"/>
      <c r="K45" s="42"/>
    </row>
    <row r="46" spans="2:11" s="1" customFormat="1" ht="14.45" customHeight="1">
      <c r="B46" s="38"/>
      <c r="C46" s="34" t="s">
        <v>104</v>
      </c>
      <c r="D46" s="39"/>
      <c r="E46" s="39"/>
      <c r="F46" s="39"/>
      <c r="G46" s="39"/>
      <c r="H46" s="39"/>
      <c r="I46" s="115"/>
      <c r="J46" s="39"/>
      <c r="K46" s="42"/>
    </row>
    <row r="47" spans="2:11" s="1" customFormat="1" ht="23.25" customHeight="1">
      <c r="B47" s="38"/>
      <c r="C47" s="39"/>
      <c r="D47" s="39"/>
      <c r="E47" s="358" t="str">
        <f>E9</f>
        <v>03 - DLAŽBA ZE ŠTÍPANÉHO KAMENE</v>
      </c>
      <c r="F47" s="359"/>
      <c r="G47" s="359"/>
      <c r="H47" s="359"/>
      <c r="I47" s="115"/>
      <c r="J47" s="39"/>
      <c r="K47" s="42"/>
    </row>
    <row r="48" spans="2:11" s="1" customFormat="1" ht="6.95" customHeight="1">
      <c r="B48" s="38"/>
      <c r="C48" s="39"/>
      <c r="D48" s="39"/>
      <c r="E48" s="39"/>
      <c r="F48" s="39"/>
      <c r="G48" s="39"/>
      <c r="H48" s="39"/>
      <c r="I48" s="115"/>
      <c r="J48" s="39"/>
      <c r="K48" s="42"/>
    </row>
    <row r="49" spans="2:47" s="1" customFormat="1" ht="18" customHeight="1">
      <c r="B49" s="38"/>
      <c r="C49" s="34" t="s">
        <v>23</v>
      </c>
      <c r="D49" s="39"/>
      <c r="E49" s="39"/>
      <c r="F49" s="32" t="str">
        <f>F12</f>
        <v xml:space="preserve"> </v>
      </c>
      <c r="G49" s="39"/>
      <c r="H49" s="39"/>
      <c r="I49" s="116" t="s">
        <v>25</v>
      </c>
      <c r="J49" s="117" t="str">
        <f>IF(J12="","",J12)</f>
        <v>8. 1. 2019</v>
      </c>
      <c r="K49" s="42"/>
    </row>
    <row r="50" spans="2:47" s="1" customFormat="1" ht="6.95" customHeight="1">
      <c r="B50" s="38"/>
      <c r="C50" s="39"/>
      <c r="D50" s="39"/>
      <c r="E50" s="39"/>
      <c r="F50" s="39"/>
      <c r="G50" s="39"/>
      <c r="H50" s="39"/>
      <c r="I50" s="115"/>
      <c r="J50" s="39"/>
      <c r="K50" s="42"/>
    </row>
    <row r="51" spans="2:47" s="1" customFormat="1">
      <c r="B51" s="38"/>
      <c r="C51" s="34" t="s">
        <v>27</v>
      </c>
      <c r="D51" s="39"/>
      <c r="E51" s="39"/>
      <c r="F51" s="32" t="str">
        <f>E15</f>
        <v xml:space="preserve"> </v>
      </c>
      <c r="G51" s="39"/>
      <c r="H51" s="39"/>
      <c r="I51" s="116" t="s">
        <v>32</v>
      </c>
      <c r="J51" s="32" t="str">
        <f>E21</f>
        <v xml:space="preserve"> </v>
      </c>
      <c r="K51" s="42"/>
    </row>
    <row r="52" spans="2:47" s="1" customFormat="1" ht="14.45" customHeight="1">
      <c r="B52" s="38"/>
      <c r="C52" s="34" t="s">
        <v>30</v>
      </c>
      <c r="D52" s="39"/>
      <c r="E52" s="39"/>
      <c r="F52" s="32" t="str">
        <f>IF(E18="","",E18)</f>
        <v/>
      </c>
      <c r="G52" s="39"/>
      <c r="H52" s="39"/>
      <c r="I52" s="115"/>
      <c r="J52" s="39"/>
      <c r="K52" s="42"/>
    </row>
    <row r="53" spans="2:47" s="1" customFormat="1" ht="10.35" customHeight="1">
      <c r="B53" s="38"/>
      <c r="C53" s="39"/>
      <c r="D53" s="39"/>
      <c r="E53" s="39"/>
      <c r="F53" s="39"/>
      <c r="G53" s="39"/>
      <c r="H53" s="39"/>
      <c r="I53" s="115"/>
      <c r="J53" s="39"/>
      <c r="K53" s="42"/>
    </row>
    <row r="54" spans="2:47" s="1" customFormat="1" ht="29.25" customHeight="1">
      <c r="B54" s="38"/>
      <c r="C54" s="141" t="s">
        <v>107</v>
      </c>
      <c r="D54" s="129"/>
      <c r="E54" s="129"/>
      <c r="F54" s="129"/>
      <c r="G54" s="129"/>
      <c r="H54" s="129"/>
      <c r="I54" s="142"/>
      <c r="J54" s="143" t="s">
        <v>108</v>
      </c>
      <c r="K54" s="144"/>
    </row>
    <row r="55" spans="2:47" s="1" customFormat="1" ht="10.35" customHeight="1">
      <c r="B55" s="38"/>
      <c r="C55" s="39"/>
      <c r="D55" s="39"/>
      <c r="E55" s="39"/>
      <c r="F55" s="39"/>
      <c r="G55" s="39"/>
      <c r="H55" s="39"/>
      <c r="I55" s="115"/>
      <c r="J55" s="39"/>
      <c r="K55" s="42"/>
    </row>
    <row r="56" spans="2:47" s="1" customFormat="1" ht="29.25" customHeight="1">
      <c r="B56" s="38"/>
      <c r="C56" s="145" t="s">
        <v>109</v>
      </c>
      <c r="D56" s="39"/>
      <c r="E56" s="39"/>
      <c r="F56" s="39"/>
      <c r="G56" s="39"/>
      <c r="H56" s="39"/>
      <c r="I56" s="115"/>
      <c r="J56" s="125">
        <f>J82</f>
        <v>0</v>
      </c>
      <c r="K56" s="42"/>
      <c r="AU56" s="21" t="s">
        <v>110</v>
      </c>
    </row>
    <row r="57" spans="2:47" s="7" customFormat="1" ht="24.95" customHeight="1">
      <c r="B57" s="146"/>
      <c r="C57" s="147"/>
      <c r="D57" s="148" t="s">
        <v>111</v>
      </c>
      <c r="E57" s="149"/>
      <c r="F57" s="149"/>
      <c r="G57" s="149"/>
      <c r="H57" s="149"/>
      <c r="I57" s="150"/>
      <c r="J57" s="151">
        <f>J83</f>
        <v>0</v>
      </c>
      <c r="K57" s="152"/>
    </row>
    <row r="58" spans="2:47" s="8" customFormat="1" ht="19.899999999999999" customHeight="1">
      <c r="B58" s="153"/>
      <c r="C58" s="154"/>
      <c r="D58" s="155" t="s">
        <v>112</v>
      </c>
      <c r="E58" s="156"/>
      <c r="F58" s="156"/>
      <c r="G58" s="156"/>
      <c r="H58" s="156"/>
      <c r="I58" s="157"/>
      <c r="J58" s="158">
        <f>J84</f>
        <v>0</v>
      </c>
      <c r="K58" s="159"/>
    </row>
    <row r="59" spans="2:47" s="8" customFormat="1" ht="19.899999999999999" customHeight="1">
      <c r="B59" s="153"/>
      <c r="C59" s="154"/>
      <c r="D59" s="155" t="s">
        <v>225</v>
      </c>
      <c r="E59" s="156"/>
      <c r="F59" s="156"/>
      <c r="G59" s="156"/>
      <c r="H59" s="156"/>
      <c r="I59" s="157"/>
      <c r="J59" s="158">
        <f>J94</f>
        <v>0</v>
      </c>
      <c r="K59" s="159"/>
    </row>
    <row r="60" spans="2:47" s="8" customFormat="1" ht="19.899999999999999" customHeight="1">
      <c r="B60" s="153"/>
      <c r="C60" s="154"/>
      <c r="D60" s="155" t="s">
        <v>226</v>
      </c>
      <c r="E60" s="156"/>
      <c r="F60" s="156"/>
      <c r="G60" s="156"/>
      <c r="H60" s="156"/>
      <c r="I60" s="157"/>
      <c r="J60" s="158">
        <f>J97</f>
        <v>0</v>
      </c>
      <c r="K60" s="159"/>
    </row>
    <row r="61" spans="2:47" s="8" customFormat="1" ht="19.899999999999999" customHeight="1">
      <c r="B61" s="153"/>
      <c r="C61" s="154"/>
      <c r="D61" s="155" t="s">
        <v>113</v>
      </c>
      <c r="E61" s="156"/>
      <c r="F61" s="156"/>
      <c r="G61" s="156"/>
      <c r="H61" s="156"/>
      <c r="I61" s="157"/>
      <c r="J61" s="158">
        <f>J102</f>
        <v>0</v>
      </c>
      <c r="K61" s="159"/>
    </row>
    <row r="62" spans="2:47" s="8" customFormat="1" ht="19.899999999999999" customHeight="1">
      <c r="B62" s="153"/>
      <c r="C62" s="154"/>
      <c r="D62" s="155" t="s">
        <v>115</v>
      </c>
      <c r="E62" s="156"/>
      <c r="F62" s="156"/>
      <c r="G62" s="156"/>
      <c r="H62" s="156"/>
      <c r="I62" s="157"/>
      <c r="J62" s="158">
        <f>J108</f>
        <v>0</v>
      </c>
      <c r="K62" s="159"/>
    </row>
    <row r="63" spans="2:47" s="1" customFormat="1" ht="21.75" customHeight="1">
      <c r="B63" s="38"/>
      <c r="C63" s="39"/>
      <c r="D63" s="39"/>
      <c r="E63" s="39"/>
      <c r="F63" s="39"/>
      <c r="G63" s="39"/>
      <c r="H63" s="39"/>
      <c r="I63" s="115"/>
      <c r="J63" s="39"/>
      <c r="K63" s="42"/>
    </row>
    <row r="64" spans="2:47" s="1" customFormat="1" ht="6.95" customHeight="1">
      <c r="B64" s="53"/>
      <c r="C64" s="54"/>
      <c r="D64" s="54"/>
      <c r="E64" s="54"/>
      <c r="F64" s="54"/>
      <c r="G64" s="54"/>
      <c r="H64" s="54"/>
      <c r="I64" s="136"/>
      <c r="J64" s="54"/>
      <c r="K64" s="55"/>
    </row>
    <row r="68" spans="2:12" s="1" customFormat="1" ht="6.95" customHeight="1">
      <c r="B68" s="56"/>
      <c r="C68" s="57"/>
      <c r="D68" s="57"/>
      <c r="E68" s="57"/>
      <c r="F68" s="57"/>
      <c r="G68" s="57"/>
      <c r="H68" s="57"/>
      <c r="I68" s="139"/>
      <c r="J68" s="57"/>
      <c r="K68" s="57"/>
      <c r="L68" s="58"/>
    </row>
    <row r="69" spans="2:12" s="1" customFormat="1" ht="36.950000000000003" customHeight="1">
      <c r="B69" s="38"/>
      <c r="C69" s="59" t="s">
        <v>116</v>
      </c>
      <c r="D69" s="60"/>
      <c r="E69" s="60"/>
      <c r="F69" s="60"/>
      <c r="G69" s="60"/>
      <c r="H69" s="60"/>
      <c r="I69" s="160"/>
      <c r="J69" s="60"/>
      <c r="K69" s="60"/>
      <c r="L69" s="58"/>
    </row>
    <row r="70" spans="2:12" s="1" customFormat="1" ht="6.95" customHeight="1">
      <c r="B70" s="38"/>
      <c r="C70" s="60"/>
      <c r="D70" s="60"/>
      <c r="E70" s="60"/>
      <c r="F70" s="60"/>
      <c r="G70" s="60"/>
      <c r="H70" s="60"/>
      <c r="I70" s="160"/>
      <c r="J70" s="60"/>
      <c r="K70" s="60"/>
      <c r="L70" s="58"/>
    </row>
    <row r="71" spans="2:12" s="1" customFormat="1" ht="14.45" customHeight="1">
      <c r="B71" s="38"/>
      <c r="C71" s="62" t="s">
        <v>18</v>
      </c>
      <c r="D71" s="60"/>
      <c r="E71" s="60"/>
      <c r="F71" s="60"/>
      <c r="G71" s="60"/>
      <c r="H71" s="60"/>
      <c r="I71" s="160"/>
      <c r="J71" s="60"/>
      <c r="K71" s="60"/>
      <c r="L71" s="58"/>
    </row>
    <row r="72" spans="2:12" s="1" customFormat="1" ht="22.5" customHeight="1">
      <c r="B72" s="38"/>
      <c r="C72" s="60"/>
      <c r="D72" s="60"/>
      <c r="E72" s="360" t="str">
        <f>E7</f>
        <v>Revitalizace území Zálabská skála - Práchovna</v>
      </c>
      <c r="F72" s="361"/>
      <c r="G72" s="361"/>
      <c r="H72" s="361"/>
      <c r="I72" s="160"/>
      <c r="J72" s="60"/>
      <c r="K72" s="60"/>
      <c r="L72" s="58"/>
    </row>
    <row r="73" spans="2:12" s="1" customFormat="1" ht="14.45" customHeight="1">
      <c r="B73" s="38"/>
      <c r="C73" s="62" t="s">
        <v>104</v>
      </c>
      <c r="D73" s="60"/>
      <c r="E73" s="60"/>
      <c r="F73" s="60"/>
      <c r="G73" s="60"/>
      <c r="H73" s="60"/>
      <c r="I73" s="160"/>
      <c r="J73" s="60"/>
      <c r="K73" s="60"/>
      <c r="L73" s="58"/>
    </row>
    <row r="74" spans="2:12" s="1" customFormat="1" ht="23.25" customHeight="1">
      <c r="B74" s="38"/>
      <c r="C74" s="60"/>
      <c r="D74" s="60"/>
      <c r="E74" s="336" t="str">
        <f>E9</f>
        <v>03 - DLAŽBA ZE ŠTÍPANÉHO KAMENE</v>
      </c>
      <c r="F74" s="362"/>
      <c r="G74" s="362"/>
      <c r="H74" s="362"/>
      <c r="I74" s="160"/>
      <c r="J74" s="60"/>
      <c r="K74" s="60"/>
      <c r="L74" s="58"/>
    </row>
    <row r="75" spans="2:12" s="1" customFormat="1" ht="6.95" customHeight="1">
      <c r="B75" s="38"/>
      <c r="C75" s="60"/>
      <c r="D75" s="60"/>
      <c r="E75" s="60"/>
      <c r="F75" s="60"/>
      <c r="G75" s="60"/>
      <c r="H75" s="60"/>
      <c r="I75" s="160"/>
      <c r="J75" s="60"/>
      <c r="K75" s="60"/>
      <c r="L75" s="58"/>
    </row>
    <row r="76" spans="2:12" s="1" customFormat="1" ht="18" customHeight="1">
      <c r="B76" s="38"/>
      <c r="C76" s="62" t="s">
        <v>23</v>
      </c>
      <c r="D76" s="60"/>
      <c r="E76" s="60"/>
      <c r="F76" s="161" t="str">
        <f>F12</f>
        <v xml:space="preserve"> </v>
      </c>
      <c r="G76" s="60"/>
      <c r="H76" s="60"/>
      <c r="I76" s="162" t="s">
        <v>25</v>
      </c>
      <c r="J76" s="70" t="str">
        <f>IF(J12="","",J12)</f>
        <v>8. 1. 2019</v>
      </c>
      <c r="K76" s="60"/>
      <c r="L76" s="58"/>
    </row>
    <row r="77" spans="2:12" s="1" customFormat="1" ht="6.95" customHeight="1">
      <c r="B77" s="38"/>
      <c r="C77" s="60"/>
      <c r="D77" s="60"/>
      <c r="E77" s="60"/>
      <c r="F77" s="60"/>
      <c r="G77" s="60"/>
      <c r="H77" s="60"/>
      <c r="I77" s="160"/>
      <c r="J77" s="60"/>
      <c r="K77" s="60"/>
      <c r="L77" s="58"/>
    </row>
    <row r="78" spans="2:12" s="1" customFormat="1">
      <c r="B78" s="38"/>
      <c r="C78" s="62" t="s">
        <v>27</v>
      </c>
      <c r="D78" s="60"/>
      <c r="E78" s="60"/>
      <c r="F78" s="161" t="str">
        <f>E15</f>
        <v xml:space="preserve"> </v>
      </c>
      <c r="G78" s="60"/>
      <c r="H78" s="60"/>
      <c r="I78" s="162" t="s">
        <v>32</v>
      </c>
      <c r="J78" s="161" t="str">
        <f>E21</f>
        <v xml:space="preserve"> </v>
      </c>
      <c r="K78" s="60"/>
      <c r="L78" s="58"/>
    </row>
    <row r="79" spans="2:12" s="1" customFormat="1" ht="14.45" customHeight="1">
      <c r="B79" s="38"/>
      <c r="C79" s="62" t="s">
        <v>30</v>
      </c>
      <c r="D79" s="60"/>
      <c r="E79" s="60"/>
      <c r="F79" s="161" t="str">
        <f>IF(E18="","",E18)</f>
        <v/>
      </c>
      <c r="G79" s="60"/>
      <c r="H79" s="60"/>
      <c r="I79" s="160"/>
      <c r="J79" s="60"/>
      <c r="K79" s="60"/>
      <c r="L79" s="58"/>
    </row>
    <row r="80" spans="2:12" s="1" customFormat="1" ht="10.35" customHeight="1">
      <c r="B80" s="38"/>
      <c r="C80" s="60"/>
      <c r="D80" s="60"/>
      <c r="E80" s="60"/>
      <c r="F80" s="60"/>
      <c r="G80" s="60"/>
      <c r="H80" s="60"/>
      <c r="I80" s="160"/>
      <c r="J80" s="60"/>
      <c r="K80" s="60"/>
      <c r="L80" s="58"/>
    </row>
    <row r="81" spans="2:65" s="9" customFormat="1" ht="29.25" customHeight="1">
      <c r="B81" s="163"/>
      <c r="C81" s="164" t="s">
        <v>117</v>
      </c>
      <c r="D81" s="165" t="s">
        <v>54</v>
      </c>
      <c r="E81" s="165" t="s">
        <v>50</v>
      </c>
      <c r="F81" s="165" t="s">
        <v>118</v>
      </c>
      <c r="G81" s="165" t="s">
        <v>119</v>
      </c>
      <c r="H81" s="165" t="s">
        <v>120</v>
      </c>
      <c r="I81" s="166" t="s">
        <v>121</v>
      </c>
      <c r="J81" s="165" t="s">
        <v>108</v>
      </c>
      <c r="K81" s="167" t="s">
        <v>122</v>
      </c>
      <c r="L81" s="168"/>
      <c r="M81" s="78" t="s">
        <v>123</v>
      </c>
      <c r="N81" s="79" t="s">
        <v>39</v>
      </c>
      <c r="O81" s="79" t="s">
        <v>124</v>
      </c>
      <c r="P81" s="79" t="s">
        <v>125</v>
      </c>
      <c r="Q81" s="79" t="s">
        <v>126</v>
      </c>
      <c r="R81" s="79" t="s">
        <v>127</v>
      </c>
      <c r="S81" s="79" t="s">
        <v>128</v>
      </c>
      <c r="T81" s="80" t="s">
        <v>129</v>
      </c>
    </row>
    <row r="82" spans="2:65" s="1" customFormat="1" ht="29.25" customHeight="1">
      <c r="B82" s="38"/>
      <c r="C82" s="84" t="s">
        <v>109</v>
      </c>
      <c r="D82" s="60"/>
      <c r="E82" s="60"/>
      <c r="F82" s="60"/>
      <c r="G82" s="60"/>
      <c r="H82" s="60"/>
      <c r="I82" s="160"/>
      <c r="J82" s="169">
        <f>BK82</f>
        <v>0</v>
      </c>
      <c r="K82" s="60"/>
      <c r="L82" s="58"/>
      <c r="M82" s="81"/>
      <c r="N82" s="82"/>
      <c r="O82" s="82"/>
      <c r="P82" s="170">
        <f>P83</f>
        <v>0</v>
      </c>
      <c r="Q82" s="82"/>
      <c r="R82" s="170">
        <f>R83</f>
        <v>13.9882484</v>
      </c>
      <c r="S82" s="82"/>
      <c r="T82" s="171">
        <f>T83</f>
        <v>0</v>
      </c>
      <c r="AT82" s="21" t="s">
        <v>68</v>
      </c>
      <c r="AU82" s="21" t="s">
        <v>110</v>
      </c>
      <c r="BK82" s="172">
        <f>BK83</f>
        <v>0</v>
      </c>
    </row>
    <row r="83" spans="2:65" s="10" customFormat="1" ht="37.35" customHeight="1">
      <c r="B83" s="173"/>
      <c r="C83" s="174"/>
      <c r="D83" s="175" t="s">
        <v>68</v>
      </c>
      <c r="E83" s="176" t="s">
        <v>130</v>
      </c>
      <c r="F83" s="176" t="s">
        <v>131</v>
      </c>
      <c r="G83" s="174"/>
      <c r="H83" s="174"/>
      <c r="I83" s="177"/>
      <c r="J83" s="178">
        <f>BK83</f>
        <v>0</v>
      </c>
      <c r="K83" s="174"/>
      <c r="L83" s="179"/>
      <c r="M83" s="180"/>
      <c r="N83" s="181"/>
      <c r="O83" s="181"/>
      <c r="P83" s="182">
        <f>P84+P94+P97+P102+P108</f>
        <v>0</v>
      </c>
      <c r="Q83" s="181"/>
      <c r="R83" s="182">
        <f>R84+R94+R97+R102+R108</f>
        <v>13.9882484</v>
      </c>
      <c r="S83" s="181"/>
      <c r="T83" s="183">
        <f>T84+T94+T97+T102+T108</f>
        <v>0</v>
      </c>
      <c r="AR83" s="184" t="s">
        <v>77</v>
      </c>
      <c r="AT83" s="185" t="s">
        <v>68</v>
      </c>
      <c r="AU83" s="185" t="s">
        <v>69</v>
      </c>
      <c r="AY83" s="184" t="s">
        <v>132</v>
      </c>
      <c r="BK83" s="186">
        <f>BK84+BK94+BK97+BK102+BK108</f>
        <v>0</v>
      </c>
    </row>
    <row r="84" spans="2:65" s="10" customFormat="1" ht="19.899999999999999" customHeight="1">
      <c r="B84" s="173"/>
      <c r="C84" s="174"/>
      <c r="D84" s="187" t="s">
        <v>68</v>
      </c>
      <c r="E84" s="188" t="s">
        <v>77</v>
      </c>
      <c r="F84" s="188" t="s">
        <v>133</v>
      </c>
      <c r="G84" s="174"/>
      <c r="H84" s="174"/>
      <c r="I84" s="177"/>
      <c r="J84" s="189">
        <f>BK84</f>
        <v>0</v>
      </c>
      <c r="K84" s="174"/>
      <c r="L84" s="179"/>
      <c r="M84" s="180"/>
      <c r="N84" s="181"/>
      <c r="O84" s="181"/>
      <c r="P84" s="182">
        <f>SUM(P85:P93)</f>
        <v>0</v>
      </c>
      <c r="Q84" s="181"/>
      <c r="R84" s="182">
        <f>SUM(R85:R93)</f>
        <v>0</v>
      </c>
      <c r="S84" s="181"/>
      <c r="T84" s="183">
        <f>SUM(T85:T93)</f>
        <v>0</v>
      </c>
      <c r="AR84" s="184" t="s">
        <v>77</v>
      </c>
      <c r="AT84" s="185" t="s">
        <v>68</v>
      </c>
      <c r="AU84" s="185" t="s">
        <v>77</v>
      </c>
      <c r="AY84" s="184" t="s">
        <v>132</v>
      </c>
      <c r="BK84" s="186">
        <f>SUM(BK85:BK93)</f>
        <v>0</v>
      </c>
    </row>
    <row r="85" spans="2:65" s="1" customFormat="1" ht="31.5" customHeight="1">
      <c r="B85" s="38"/>
      <c r="C85" s="190" t="s">
        <v>77</v>
      </c>
      <c r="D85" s="190" t="s">
        <v>134</v>
      </c>
      <c r="E85" s="191" t="s">
        <v>135</v>
      </c>
      <c r="F85" s="192" t="s">
        <v>136</v>
      </c>
      <c r="G85" s="193" t="s">
        <v>137</v>
      </c>
      <c r="H85" s="194">
        <v>5.7149999999999999</v>
      </c>
      <c r="I85" s="195"/>
      <c r="J85" s="196">
        <f>ROUND(I85*H85,2)</f>
        <v>0</v>
      </c>
      <c r="K85" s="192" t="s">
        <v>138</v>
      </c>
      <c r="L85" s="58"/>
      <c r="M85" s="197" t="s">
        <v>21</v>
      </c>
      <c r="N85" s="198" t="s">
        <v>40</v>
      </c>
      <c r="O85" s="39"/>
      <c r="P85" s="199">
        <f>O85*H85</f>
        <v>0</v>
      </c>
      <c r="Q85" s="199">
        <v>0</v>
      </c>
      <c r="R85" s="199">
        <f>Q85*H85</f>
        <v>0</v>
      </c>
      <c r="S85" s="199">
        <v>0</v>
      </c>
      <c r="T85" s="200">
        <f>S85*H85</f>
        <v>0</v>
      </c>
      <c r="AR85" s="21" t="s">
        <v>139</v>
      </c>
      <c r="AT85" s="21" t="s">
        <v>134</v>
      </c>
      <c r="AU85" s="21" t="s">
        <v>79</v>
      </c>
      <c r="AY85" s="21" t="s">
        <v>132</v>
      </c>
      <c r="BE85" s="201">
        <f>IF(N85="základní",J85,0)</f>
        <v>0</v>
      </c>
      <c r="BF85" s="201">
        <f>IF(N85="snížená",J85,0)</f>
        <v>0</v>
      </c>
      <c r="BG85" s="201">
        <f>IF(N85="zákl. přenesená",J85,0)</f>
        <v>0</v>
      </c>
      <c r="BH85" s="201">
        <f>IF(N85="sníž. přenesená",J85,0)</f>
        <v>0</v>
      </c>
      <c r="BI85" s="201">
        <f>IF(N85="nulová",J85,0)</f>
        <v>0</v>
      </c>
      <c r="BJ85" s="21" t="s">
        <v>77</v>
      </c>
      <c r="BK85" s="201">
        <f>ROUND(I85*H85,2)</f>
        <v>0</v>
      </c>
      <c r="BL85" s="21" t="s">
        <v>139</v>
      </c>
      <c r="BM85" s="21" t="s">
        <v>227</v>
      </c>
    </row>
    <row r="86" spans="2:65" s="11" customFormat="1" ht="13.5">
      <c r="B86" s="202"/>
      <c r="C86" s="203"/>
      <c r="D86" s="204" t="s">
        <v>141</v>
      </c>
      <c r="E86" s="205" t="s">
        <v>21</v>
      </c>
      <c r="F86" s="206" t="s">
        <v>228</v>
      </c>
      <c r="G86" s="203"/>
      <c r="H86" s="207">
        <v>5.7149999999999999</v>
      </c>
      <c r="I86" s="208"/>
      <c r="J86" s="203"/>
      <c r="K86" s="203"/>
      <c r="L86" s="209"/>
      <c r="M86" s="210"/>
      <c r="N86" s="211"/>
      <c r="O86" s="211"/>
      <c r="P86" s="211"/>
      <c r="Q86" s="211"/>
      <c r="R86" s="211"/>
      <c r="S86" s="211"/>
      <c r="T86" s="212"/>
      <c r="AT86" s="213" t="s">
        <v>141</v>
      </c>
      <c r="AU86" s="213" t="s">
        <v>79</v>
      </c>
      <c r="AV86" s="11" t="s">
        <v>79</v>
      </c>
      <c r="AW86" s="11" t="s">
        <v>33</v>
      </c>
      <c r="AX86" s="11" t="s">
        <v>77</v>
      </c>
      <c r="AY86" s="213" t="s">
        <v>132</v>
      </c>
    </row>
    <row r="87" spans="2:65" s="1" customFormat="1" ht="31.5" customHeight="1">
      <c r="B87" s="38"/>
      <c r="C87" s="190" t="s">
        <v>79</v>
      </c>
      <c r="D87" s="190" t="s">
        <v>134</v>
      </c>
      <c r="E87" s="191" t="s">
        <v>229</v>
      </c>
      <c r="F87" s="192" t="s">
        <v>230</v>
      </c>
      <c r="G87" s="193" t="s">
        <v>137</v>
      </c>
      <c r="H87" s="194">
        <v>5.3339999999999996</v>
      </c>
      <c r="I87" s="195"/>
      <c r="J87" s="196">
        <f>ROUND(I87*H87,2)</f>
        <v>0</v>
      </c>
      <c r="K87" s="192" t="s">
        <v>138</v>
      </c>
      <c r="L87" s="58"/>
      <c r="M87" s="197" t="s">
        <v>21</v>
      </c>
      <c r="N87" s="198" t="s">
        <v>40</v>
      </c>
      <c r="O87" s="39"/>
      <c r="P87" s="199">
        <f>O87*H87</f>
        <v>0</v>
      </c>
      <c r="Q87" s="199">
        <v>0</v>
      </c>
      <c r="R87" s="199">
        <f>Q87*H87</f>
        <v>0</v>
      </c>
      <c r="S87" s="199">
        <v>0</v>
      </c>
      <c r="T87" s="200">
        <f>S87*H87</f>
        <v>0</v>
      </c>
      <c r="AR87" s="21" t="s">
        <v>139</v>
      </c>
      <c r="AT87" s="21" t="s">
        <v>134</v>
      </c>
      <c r="AU87" s="21" t="s">
        <v>79</v>
      </c>
      <c r="AY87" s="21" t="s">
        <v>132</v>
      </c>
      <c r="BE87" s="201">
        <f>IF(N87="základní",J87,0)</f>
        <v>0</v>
      </c>
      <c r="BF87" s="201">
        <f>IF(N87="snížená",J87,0)</f>
        <v>0</v>
      </c>
      <c r="BG87" s="201">
        <f>IF(N87="zákl. přenesená",J87,0)</f>
        <v>0</v>
      </c>
      <c r="BH87" s="201">
        <f>IF(N87="sníž. přenesená",J87,0)</f>
        <v>0</v>
      </c>
      <c r="BI87" s="201">
        <f>IF(N87="nulová",J87,0)</f>
        <v>0</v>
      </c>
      <c r="BJ87" s="21" t="s">
        <v>77</v>
      </c>
      <c r="BK87" s="201">
        <f>ROUND(I87*H87,2)</f>
        <v>0</v>
      </c>
      <c r="BL87" s="21" t="s">
        <v>139</v>
      </c>
      <c r="BM87" s="21" t="s">
        <v>231</v>
      </c>
    </row>
    <row r="88" spans="2:65" s="11" customFormat="1" ht="13.5">
      <c r="B88" s="202"/>
      <c r="C88" s="203"/>
      <c r="D88" s="204" t="s">
        <v>141</v>
      </c>
      <c r="E88" s="205" t="s">
        <v>21</v>
      </c>
      <c r="F88" s="206" t="s">
        <v>232</v>
      </c>
      <c r="G88" s="203"/>
      <c r="H88" s="207">
        <v>5.3339999999999996</v>
      </c>
      <c r="I88" s="208"/>
      <c r="J88" s="203"/>
      <c r="K88" s="203"/>
      <c r="L88" s="209"/>
      <c r="M88" s="210"/>
      <c r="N88" s="211"/>
      <c r="O88" s="211"/>
      <c r="P88" s="211"/>
      <c r="Q88" s="211"/>
      <c r="R88" s="211"/>
      <c r="S88" s="211"/>
      <c r="T88" s="212"/>
      <c r="AT88" s="213" t="s">
        <v>141</v>
      </c>
      <c r="AU88" s="213" t="s">
        <v>79</v>
      </c>
      <c r="AV88" s="11" t="s">
        <v>79</v>
      </c>
      <c r="AW88" s="11" t="s">
        <v>33</v>
      </c>
      <c r="AX88" s="11" t="s">
        <v>77</v>
      </c>
      <c r="AY88" s="213" t="s">
        <v>132</v>
      </c>
    </row>
    <row r="89" spans="2:65" s="1" customFormat="1" ht="44.25" customHeight="1">
      <c r="B89" s="38"/>
      <c r="C89" s="190" t="s">
        <v>147</v>
      </c>
      <c r="D89" s="190" t="s">
        <v>134</v>
      </c>
      <c r="E89" s="191" t="s">
        <v>148</v>
      </c>
      <c r="F89" s="192" t="s">
        <v>149</v>
      </c>
      <c r="G89" s="193" t="s">
        <v>137</v>
      </c>
      <c r="H89" s="194">
        <v>5.3339999999999996</v>
      </c>
      <c r="I89" s="195"/>
      <c r="J89" s="196">
        <f>ROUND(I89*H89,2)</f>
        <v>0</v>
      </c>
      <c r="K89" s="192" t="s">
        <v>138</v>
      </c>
      <c r="L89" s="58"/>
      <c r="M89" s="197" t="s">
        <v>21</v>
      </c>
      <c r="N89" s="198" t="s">
        <v>40</v>
      </c>
      <c r="O89" s="39"/>
      <c r="P89" s="199">
        <f>O89*H89</f>
        <v>0</v>
      </c>
      <c r="Q89" s="199">
        <v>0</v>
      </c>
      <c r="R89" s="199">
        <f>Q89*H89</f>
        <v>0</v>
      </c>
      <c r="S89" s="199">
        <v>0</v>
      </c>
      <c r="T89" s="200">
        <f>S89*H89</f>
        <v>0</v>
      </c>
      <c r="AR89" s="21" t="s">
        <v>139</v>
      </c>
      <c r="AT89" s="21" t="s">
        <v>134</v>
      </c>
      <c r="AU89" s="21" t="s">
        <v>79</v>
      </c>
      <c r="AY89" s="21" t="s">
        <v>132</v>
      </c>
      <c r="BE89" s="201">
        <f>IF(N89="základní",J89,0)</f>
        <v>0</v>
      </c>
      <c r="BF89" s="201">
        <f>IF(N89="snížená",J89,0)</f>
        <v>0</v>
      </c>
      <c r="BG89" s="201">
        <f>IF(N89="zákl. přenesená",J89,0)</f>
        <v>0</v>
      </c>
      <c r="BH89" s="201">
        <f>IF(N89="sníž. přenesená",J89,0)</f>
        <v>0</v>
      </c>
      <c r="BI89" s="201">
        <f>IF(N89="nulová",J89,0)</f>
        <v>0</v>
      </c>
      <c r="BJ89" s="21" t="s">
        <v>77</v>
      </c>
      <c r="BK89" s="201">
        <f>ROUND(I89*H89,2)</f>
        <v>0</v>
      </c>
      <c r="BL89" s="21" t="s">
        <v>139</v>
      </c>
      <c r="BM89" s="21" t="s">
        <v>233</v>
      </c>
    </row>
    <row r="90" spans="2:65" s="1" customFormat="1" ht="31.5" customHeight="1">
      <c r="B90" s="38"/>
      <c r="C90" s="190" t="s">
        <v>139</v>
      </c>
      <c r="D90" s="190" t="s">
        <v>134</v>
      </c>
      <c r="E90" s="191" t="s">
        <v>234</v>
      </c>
      <c r="F90" s="192" t="s">
        <v>235</v>
      </c>
      <c r="G90" s="193" t="s">
        <v>137</v>
      </c>
      <c r="H90" s="194">
        <v>5.3339999999999996</v>
      </c>
      <c r="I90" s="195"/>
      <c r="J90" s="196">
        <f>ROUND(I90*H90,2)</f>
        <v>0</v>
      </c>
      <c r="K90" s="192" t="s">
        <v>138</v>
      </c>
      <c r="L90" s="58"/>
      <c r="M90" s="197" t="s">
        <v>21</v>
      </c>
      <c r="N90" s="198" t="s">
        <v>40</v>
      </c>
      <c r="O90" s="39"/>
      <c r="P90" s="199">
        <f>O90*H90</f>
        <v>0</v>
      </c>
      <c r="Q90" s="199">
        <v>0</v>
      </c>
      <c r="R90" s="199">
        <f>Q90*H90</f>
        <v>0</v>
      </c>
      <c r="S90" s="199">
        <v>0</v>
      </c>
      <c r="T90" s="200">
        <f>S90*H90</f>
        <v>0</v>
      </c>
      <c r="AR90" s="21" t="s">
        <v>139</v>
      </c>
      <c r="AT90" s="21" t="s">
        <v>134</v>
      </c>
      <c r="AU90" s="21" t="s">
        <v>79</v>
      </c>
      <c r="AY90" s="21" t="s">
        <v>132</v>
      </c>
      <c r="BE90" s="201">
        <f>IF(N90="základní",J90,0)</f>
        <v>0</v>
      </c>
      <c r="BF90" s="201">
        <f>IF(N90="snížená",J90,0)</f>
        <v>0</v>
      </c>
      <c r="BG90" s="201">
        <f>IF(N90="zákl. přenesená",J90,0)</f>
        <v>0</v>
      </c>
      <c r="BH90" s="201">
        <f>IF(N90="sníž. přenesená",J90,0)</f>
        <v>0</v>
      </c>
      <c r="BI90" s="201">
        <f>IF(N90="nulová",J90,0)</f>
        <v>0</v>
      </c>
      <c r="BJ90" s="21" t="s">
        <v>77</v>
      </c>
      <c r="BK90" s="201">
        <f>ROUND(I90*H90,2)</f>
        <v>0</v>
      </c>
      <c r="BL90" s="21" t="s">
        <v>139</v>
      </c>
      <c r="BM90" s="21" t="s">
        <v>236</v>
      </c>
    </row>
    <row r="91" spans="2:65" s="1" customFormat="1" ht="22.5" customHeight="1">
      <c r="B91" s="38"/>
      <c r="C91" s="190" t="s">
        <v>157</v>
      </c>
      <c r="D91" s="190" t="s">
        <v>134</v>
      </c>
      <c r="E91" s="191" t="s">
        <v>162</v>
      </c>
      <c r="F91" s="192" t="s">
        <v>163</v>
      </c>
      <c r="G91" s="193" t="s">
        <v>137</v>
      </c>
      <c r="H91" s="194">
        <v>5.3339999999999996</v>
      </c>
      <c r="I91" s="195"/>
      <c r="J91" s="196">
        <f>ROUND(I91*H91,2)</f>
        <v>0</v>
      </c>
      <c r="K91" s="192" t="s">
        <v>138</v>
      </c>
      <c r="L91" s="58"/>
      <c r="M91" s="197" t="s">
        <v>21</v>
      </c>
      <c r="N91" s="198" t="s">
        <v>40</v>
      </c>
      <c r="O91" s="39"/>
      <c r="P91" s="199">
        <f>O91*H91</f>
        <v>0</v>
      </c>
      <c r="Q91" s="199">
        <v>0</v>
      </c>
      <c r="R91" s="199">
        <f>Q91*H91</f>
        <v>0</v>
      </c>
      <c r="S91" s="199">
        <v>0</v>
      </c>
      <c r="T91" s="200">
        <f>S91*H91</f>
        <v>0</v>
      </c>
      <c r="AR91" s="21" t="s">
        <v>139</v>
      </c>
      <c r="AT91" s="21" t="s">
        <v>134</v>
      </c>
      <c r="AU91" s="21" t="s">
        <v>79</v>
      </c>
      <c r="AY91" s="21" t="s">
        <v>132</v>
      </c>
      <c r="BE91" s="201">
        <f>IF(N91="základní",J91,0)</f>
        <v>0</v>
      </c>
      <c r="BF91" s="201">
        <f>IF(N91="snížená",J91,0)</f>
        <v>0</v>
      </c>
      <c r="BG91" s="201">
        <f>IF(N91="zákl. přenesená",J91,0)</f>
        <v>0</v>
      </c>
      <c r="BH91" s="201">
        <f>IF(N91="sníž. přenesená",J91,0)</f>
        <v>0</v>
      </c>
      <c r="BI91" s="201">
        <f>IF(N91="nulová",J91,0)</f>
        <v>0</v>
      </c>
      <c r="BJ91" s="21" t="s">
        <v>77</v>
      </c>
      <c r="BK91" s="201">
        <f>ROUND(I91*H91,2)</f>
        <v>0</v>
      </c>
      <c r="BL91" s="21" t="s">
        <v>139</v>
      </c>
      <c r="BM91" s="21" t="s">
        <v>237</v>
      </c>
    </row>
    <row r="92" spans="2:65" s="1" customFormat="1" ht="22.5" customHeight="1">
      <c r="B92" s="38"/>
      <c r="C92" s="190" t="s">
        <v>161</v>
      </c>
      <c r="D92" s="190" t="s">
        <v>134</v>
      </c>
      <c r="E92" s="191" t="s">
        <v>166</v>
      </c>
      <c r="F92" s="192" t="s">
        <v>167</v>
      </c>
      <c r="G92" s="193" t="s">
        <v>168</v>
      </c>
      <c r="H92" s="194">
        <v>8.641</v>
      </c>
      <c r="I92" s="195"/>
      <c r="J92" s="196">
        <f>ROUND(I92*H92,2)</f>
        <v>0</v>
      </c>
      <c r="K92" s="192" t="s">
        <v>138</v>
      </c>
      <c r="L92" s="58"/>
      <c r="M92" s="197" t="s">
        <v>21</v>
      </c>
      <c r="N92" s="198" t="s">
        <v>40</v>
      </c>
      <c r="O92" s="39"/>
      <c r="P92" s="199">
        <f>O92*H92</f>
        <v>0</v>
      </c>
      <c r="Q92" s="199">
        <v>0</v>
      </c>
      <c r="R92" s="199">
        <f>Q92*H92</f>
        <v>0</v>
      </c>
      <c r="S92" s="199">
        <v>0</v>
      </c>
      <c r="T92" s="200">
        <f>S92*H92</f>
        <v>0</v>
      </c>
      <c r="AR92" s="21" t="s">
        <v>139</v>
      </c>
      <c r="AT92" s="21" t="s">
        <v>134</v>
      </c>
      <c r="AU92" s="21" t="s">
        <v>79</v>
      </c>
      <c r="AY92" s="21" t="s">
        <v>132</v>
      </c>
      <c r="BE92" s="201">
        <f>IF(N92="základní",J92,0)</f>
        <v>0</v>
      </c>
      <c r="BF92" s="201">
        <f>IF(N92="snížená",J92,0)</f>
        <v>0</v>
      </c>
      <c r="BG92" s="201">
        <f>IF(N92="zákl. přenesená",J92,0)</f>
        <v>0</v>
      </c>
      <c r="BH92" s="201">
        <f>IF(N92="sníž. přenesená",J92,0)</f>
        <v>0</v>
      </c>
      <c r="BI92" s="201">
        <f>IF(N92="nulová",J92,0)</f>
        <v>0</v>
      </c>
      <c r="BJ92" s="21" t="s">
        <v>77</v>
      </c>
      <c r="BK92" s="201">
        <f>ROUND(I92*H92,2)</f>
        <v>0</v>
      </c>
      <c r="BL92" s="21" t="s">
        <v>139</v>
      </c>
      <c r="BM92" s="21" t="s">
        <v>238</v>
      </c>
    </row>
    <row r="93" spans="2:65" s="11" customFormat="1" ht="13.5">
      <c r="B93" s="202"/>
      <c r="C93" s="203"/>
      <c r="D93" s="214" t="s">
        <v>141</v>
      </c>
      <c r="E93" s="217" t="s">
        <v>21</v>
      </c>
      <c r="F93" s="218" t="s">
        <v>239</v>
      </c>
      <c r="G93" s="203"/>
      <c r="H93" s="219">
        <v>8.641</v>
      </c>
      <c r="I93" s="208"/>
      <c r="J93" s="203"/>
      <c r="K93" s="203"/>
      <c r="L93" s="209"/>
      <c r="M93" s="210"/>
      <c r="N93" s="211"/>
      <c r="O93" s="211"/>
      <c r="P93" s="211"/>
      <c r="Q93" s="211"/>
      <c r="R93" s="211"/>
      <c r="S93" s="211"/>
      <c r="T93" s="212"/>
      <c r="AT93" s="213" t="s">
        <v>141</v>
      </c>
      <c r="AU93" s="213" t="s">
        <v>79</v>
      </c>
      <c r="AV93" s="11" t="s">
        <v>79</v>
      </c>
      <c r="AW93" s="11" t="s">
        <v>33</v>
      </c>
      <c r="AX93" s="11" t="s">
        <v>77</v>
      </c>
      <c r="AY93" s="213" t="s">
        <v>132</v>
      </c>
    </row>
    <row r="94" spans="2:65" s="10" customFormat="1" ht="29.85" customHeight="1">
      <c r="B94" s="173"/>
      <c r="C94" s="174"/>
      <c r="D94" s="187" t="s">
        <v>68</v>
      </c>
      <c r="E94" s="188" t="s">
        <v>147</v>
      </c>
      <c r="F94" s="188" t="s">
        <v>240</v>
      </c>
      <c r="G94" s="174"/>
      <c r="H94" s="174"/>
      <c r="I94" s="177"/>
      <c r="J94" s="189">
        <f>BK94</f>
        <v>0</v>
      </c>
      <c r="K94" s="174"/>
      <c r="L94" s="179"/>
      <c r="M94" s="180"/>
      <c r="N94" s="181"/>
      <c r="O94" s="181"/>
      <c r="P94" s="182">
        <f>SUM(P95:P96)</f>
        <v>0</v>
      </c>
      <c r="Q94" s="181"/>
      <c r="R94" s="182">
        <f>SUM(R95:R96)</f>
        <v>2.5232983999999998</v>
      </c>
      <c r="S94" s="181"/>
      <c r="T94" s="183">
        <f>SUM(T95:T96)</f>
        <v>0</v>
      </c>
      <c r="AR94" s="184" t="s">
        <v>77</v>
      </c>
      <c r="AT94" s="185" t="s">
        <v>68</v>
      </c>
      <c r="AU94" s="185" t="s">
        <v>77</v>
      </c>
      <c r="AY94" s="184" t="s">
        <v>132</v>
      </c>
      <c r="BK94" s="186">
        <f>SUM(BK95:BK96)</f>
        <v>0</v>
      </c>
    </row>
    <row r="95" spans="2:65" s="1" customFormat="1" ht="31.5" customHeight="1">
      <c r="B95" s="38"/>
      <c r="C95" s="190" t="s">
        <v>222</v>
      </c>
      <c r="D95" s="190" t="s">
        <v>134</v>
      </c>
      <c r="E95" s="191" t="s">
        <v>241</v>
      </c>
      <c r="F95" s="192" t="s">
        <v>242</v>
      </c>
      <c r="G95" s="193" t="s">
        <v>137</v>
      </c>
      <c r="H95" s="194">
        <v>0.94</v>
      </c>
      <c r="I95" s="195"/>
      <c r="J95" s="196">
        <f>ROUND(I95*H95,2)</f>
        <v>0</v>
      </c>
      <c r="K95" s="192" t="s">
        <v>138</v>
      </c>
      <c r="L95" s="58"/>
      <c r="M95" s="197" t="s">
        <v>21</v>
      </c>
      <c r="N95" s="198" t="s">
        <v>40</v>
      </c>
      <c r="O95" s="39"/>
      <c r="P95" s="199">
        <f>O95*H95</f>
        <v>0</v>
      </c>
      <c r="Q95" s="199">
        <v>2.6843599999999999</v>
      </c>
      <c r="R95" s="199">
        <f>Q95*H95</f>
        <v>2.5232983999999998</v>
      </c>
      <c r="S95" s="199">
        <v>0</v>
      </c>
      <c r="T95" s="200">
        <f>S95*H95</f>
        <v>0</v>
      </c>
      <c r="AR95" s="21" t="s">
        <v>139</v>
      </c>
      <c r="AT95" s="21" t="s">
        <v>134</v>
      </c>
      <c r="AU95" s="21" t="s">
        <v>79</v>
      </c>
      <c r="AY95" s="21" t="s">
        <v>132</v>
      </c>
      <c r="BE95" s="201">
        <f>IF(N95="základní",J95,0)</f>
        <v>0</v>
      </c>
      <c r="BF95" s="201">
        <f>IF(N95="snížená",J95,0)</f>
        <v>0</v>
      </c>
      <c r="BG95" s="201">
        <f>IF(N95="zákl. přenesená",J95,0)</f>
        <v>0</v>
      </c>
      <c r="BH95" s="201">
        <f>IF(N95="sníž. přenesená",J95,0)</f>
        <v>0</v>
      </c>
      <c r="BI95" s="201">
        <f>IF(N95="nulová",J95,0)</f>
        <v>0</v>
      </c>
      <c r="BJ95" s="21" t="s">
        <v>77</v>
      </c>
      <c r="BK95" s="201">
        <f>ROUND(I95*H95,2)</f>
        <v>0</v>
      </c>
      <c r="BL95" s="21" t="s">
        <v>139</v>
      </c>
      <c r="BM95" s="21" t="s">
        <v>243</v>
      </c>
    </row>
    <row r="96" spans="2:65" s="1" customFormat="1" ht="81">
      <c r="B96" s="38"/>
      <c r="C96" s="60"/>
      <c r="D96" s="214" t="s">
        <v>154</v>
      </c>
      <c r="E96" s="60"/>
      <c r="F96" s="215" t="s">
        <v>244</v>
      </c>
      <c r="G96" s="60"/>
      <c r="H96" s="60"/>
      <c r="I96" s="160"/>
      <c r="J96" s="60"/>
      <c r="K96" s="60"/>
      <c r="L96" s="58"/>
      <c r="M96" s="216"/>
      <c r="N96" s="39"/>
      <c r="O96" s="39"/>
      <c r="P96" s="39"/>
      <c r="Q96" s="39"/>
      <c r="R96" s="39"/>
      <c r="S96" s="39"/>
      <c r="T96" s="75"/>
      <c r="AT96" s="21" t="s">
        <v>154</v>
      </c>
      <c r="AU96" s="21" t="s">
        <v>79</v>
      </c>
    </row>
    <row r="97" spans="2:65" s="10" customFormat="1" ht="29.85" customHeight="1">
      <c r="B97" s="173"/>
      <c r="C97" s="174"/>
      <c r="D97" s="187" t="s">
        <v>68</v>
      </c>
      <c r="E97" s="188" t="s">
        <v>139</v>
      </c>
      <c r="F97" s="188" t="s">
        <v>245</v>
      </c>
      <c r="G97" s="174"/>
      <c r="H97" s="174"/>
      <c r="I97" s="177"/>
      <c r="J97" s="189">
        <f>BK97</f>
        <v>0</v>
      </c>
      <c r="K97" s="174"/>
      <c r="L97" s="179"/>
      <c r="M97" s="180"/>
      <c r="N97" s="181"/>
      <c r="O97" s="181"/>
      <c r="P97" s="182">
        <f>SUM(P98:P101)</f>
        <v>0</v>
      </c>
      <c r="Q97" s="181"/>
      <c r="R97" s="182">
        <f>SUM(R98:R101)</f>
        <v>1.13985</v>
      </c>
      <c r="S97" s="181"/>
      <c r="T97" s="183">
        <f>SUM(T98:T101)</f>
        <v>0</v>
      </c>
      <c r="AR97" s="184" t="s">
        <v>77</v>
      </c>
      <c r="AT97" s="185" t="s">
        <v>68</v>
      </c>
      <c r="AU97" s="185" t="s">
        <v>77</v>
      </c>
      <c r="AY97" s="184" t="s">
        <v>132</v>
      </c>
      <c r="BK97" s="186">
        <f>SUM(BK98:BK101)</f>
        <v>0</v>
      </c>
    </row>
    <row r="98" spans="2:65" s="1" customFormat="1" ht="31.5" customHeight="1">
      <c r="B98" s="38"/>
      <c r="C98" s="190" t="s">
        <v>200</v>
      </c>
      <c r="D98" s="190" t="s">
        <v>134</v>
      </c>
      <c r="E98" s="191" t="s">
        <v>246</v>
      </c>
      <c r="F98" s="192" t="s">
        <v>247</v>
      </c>
      <c r="G98" s="193" t="s">
        <v>190</v>
      </c>
      <c r="H98" s="194">
        <v>9</v>
      </c>
      <c r="I98" s="195"/>
      <c r="J98" s="196">
        <f>ROUND(I98*H98,2)</f>
        <v>0</v>
      </c>
      <c r="K98" s="192" t="s">
        <v>21</v>
      </c>
      <c r="L98" s="58"/>
      <c r="M98" s="197" t="s">
        <v>21</v>
      </c>
      <c r="N98" s="198" t="s">
        <v>40</v>
      </c>
      <c r="O98" s="39"/>
      <c r="P98" s="199">
        <f>O98*H98</f>
        <v>0</v>
      </c>
      <c r="Q98" s="199">
        <v>3.465E-2</v>
      </c>
      <c r="R98" s="199">
        <f>Q98*H98</f>
        <v>0.31185000000000002</v>
      </c>
      <c r="S98" s="199">
        <v>0</v>
      </c>
      <c r="T98" s="200">
        <f>S98*H98</f>
        <v>0</v>
      </c>
      <c r="AR98" s="21" t="s">
        <v>139</v>
      </c>
      <c r="AT98" s="21" t="s">
        <v>134</v>
      </c>
      <c r="AU98" s="21" t="s">
        <v>79</v>
      </c>
      <c r="AY98" s="21" t="s">
        <v>132</v>
      </c>
      <c r="BE98" s="201">
        <f>IF(N98="základní",J98,0)</f>
        <v>0</v>
      </c>
      <c r="BF98" s="201">
        <f>IF(N98="snížená",J98,0)</f>
        <v>0</v>
      </c>
      <c r="BG98" s="201">
        <f>IF(N98="zákl. přenesená",J98,0)</f>
        <v>0</v>
      </c>
      <c r="BH98" s="201">
        <f>IF(N98="sníž. přenesená",J98,0)</f>
        <v>0</v>
      </c>
      <c r="BI98" s="201">
        <f>IF(N98="nulová",J98,0)</f>
        <v>0</v>
      </c>
      <c r="BJ98" s="21" t="s">
        <v>77</v>
      </c>
      <c r="BK98" s="201">
        <f>ROUND(I98*H98,2)</f>
        <v>0</v>
      </c>
      <c r="BL98" s="21" t="s">
        <v>139</v>
      </c>
      <c r="BM98" s="21" t="s">
        <v>248</v>
      </c>
    </row>
    <row r="99" spans="2:65" s="1" customFormat="1" ht="54">
      <c r="B99" s="38"/>
      <c r="C99" s="60"/>
      <c r="D99" s="214" t="s">
        <v>154</v>
      </c>
      <c r="E99" s="60"/>
      <c r="F99" s="215" t="s">
        <v>249</v>
      </c>
      <c r="G99" s="60"/>
      <c r="H99" s="60"/>
      <c r="I99" s="160"/>
      <c r="J99" s="60"/>
      <c r="K99" s="60"/>
      <c r="L99" s="58"/>
      <c r="M99" s="216"/>
      <c r="N99" s="39"/>
      <c r="O99" s="39"/>
      <c r="P99" s="39"/>
      <c r="Q99" s="39"/>
      <c r="R99" s="39"/>
      <c r="S99" s="39"/>
      <c r="T99" s="75"/>
      <c r="AT99" s="21" t="s">
        <v>154</v>
      </c>
      <c r="AU99" s="21" t="s">
        <v>79</v>
      </c>
    </row>
    <row r="100" spans="2:65" s="11" customFormat="1" ht="13.5">
      <c r="B100" s="202"/>
      <c r="C100" s="203"/>
      <c r="D100" s="204" t="s">
        <v>141</v>
      </c>
      <c r="E100" s="205" t="s">
        <v>21</v>
      </c>
      <c r="F100" s="206" t="s">
        <v>250</v>
      </c>
      <c r="G100" s="203"/>
      <c r="H100" s="207">
        <v>9</v>
      </c>
      <c r="I100" s="208"/>
      <c r="J100" s="203"/>
      <c r="K100" s="203"/>
      <c r="L100" s="209"/>
      <c r="M100" s="210"/>
      <c r="N100" s="211"/>
      <c r="O100" s="211"/>
      <c r="P100" s="211"/>
      <c r="Q100" s="211"/>
      <c r="R100" s="211"/>
      <c r="S100" s="211"/>
      <c r="T100" s="212"/>
      <c r="AT100" s="213" t="s">
        <v>141</v>
      </c>
      <c r="AU100" s="213" t="s">
        <v>79</v>
      </c>
      <c r="AV100" s="11" t="s">
        <v>79</v>
      </c>
      <c r="AW100" s="11" t="s">
        <v>33</v>
      </c>
      <c r="AX100" s="11" t="s">
        <v>77</v>
      </c>
      <c r="AY100" s="213" t="s">
        <v>132</v>
      </c>
    </row>
    <row r="101" spans="2:65" s="1" customFormat="1" ht="22.5" customHeight="1">
      <c r="B101" s="38"/>
      <c r="C101" s="220" t="s">
        <v>187</v>
      </c>
      <c r="D101" s="220" t="s">
        <v>193</v>
      </c>
      <c r="E101" s="221" t="s">
        <v>251</v>
      </c>
      <c r="F101" s="222" t="s">
        <v>252</v>
      </c>
      <c r="G101" s="223" t="s">
        <v>253</v>
      </c>
      <c r="H101" s="224">
        <v>6</v>
      </c>
      <c r="I101" s="225"/>
      <c r="J101" s="226">
        <f>ROUND(I101*H101,2)</f>
        <v>0</v>
      </c>
      <c r="K101" s="222" t="s">
        <v>21</v>
      </c>
      <c r="L101" s="227"/>
      <c r="M101" s="228" t="s">
        <v>21</v>
      </c>
      <c r="N101" s="229" t="s">
        <v>40</v>
      </c>
      <c r="O101" s="39"/>
      <c r="P101" s="199">
        <f>O101*H101</f>
        <v>0</v>
      </c>
      <c r="Q101" s="199">
        <v>0.13800000000000001</v>
      </c>
      <c r="R101" s="199">
        <f>Q101*H101</f>
        <v>0.82800000000000007</v>
      </c>
      <c r="S101" s="199">
        <v>0</v>
      </c>
      <c r="T101" s="200">
        <f>S101*H101</f>
        <v>0</v>
      </c>
      <c r="AR101" s="21" t="s">
        <v>172</v>
      </c>
      <c r="AT101" s="21" t="s">
        <v>193</v>
      </c>
      <c r="AU101" s="21" t="s">
        <v>79</v>
      </c>
      <c r="AY101" s="21" t="s">
        <v>132</v>
      </c>
      <c r="BE101" s="201">
        <f>IF(N101="základní",J101,0)</f>
        <v>0</v>
      </c>
      <c r="BF101" s="201">
        <f>IF(N101="snížená",J101,0)</f>
        <v>0</v>
      </c>
      <c r="BG101" s="201">
        <f>IF(N101="zákl. přenesená",J101,0)</f>
        <v>0</v>
      </c>
      <c r="BH101" s="201">
        <f>IF(N101="sníž. přenesená",J101,0)</f>
        <v>0</v>
      </c>
      <c r="BI101" s="201">
        <f>IF(N101="nulová",J101,0)</f>
        <v>0</v>
      </c>
      <c r="BJ101" s="21" t="s">
        <v>77</v>
      </c>
      <c r="BK101" s="201">
        <f>ROUND(I101*H101,2)</f>
        <v>0</v>
      </c>
      <c r="BL101" s="21" t="s">
        <v>139</v>
      </c>
      <c r="BM101" s="21" t="s">
        <v>254</v>
      </c>
    </row>
    <row r="102" spans="2:65" s="10" customFormat="1" ht="29.85" customHeight="1">
      <c r="B102" s="173"/>
      <c r="C102" s="174"/>
      <c r="D102" s="187" t="s">
        <v>68</v>
      </c>
      <c r="E102" s="188" t="s">
        <v>157</v>
      </c>
      <c r="F102" s="188" t="s">
        <v>171</v>
      </c>
      <c r="G102" s="174"/>
      <c r="H102" s="174"/>
      <c r="I102" s="177"/>
      <c r="J102" s="189">
        <f>BK102</f>
        <v>0</v>
      </c>
      <c r="K102" s="174"/>
      <c r="L102" s="179"/>
      <c r="M102" s="180"/>
      <c r="N102" s="181"/>
      <c r="O102" s="181"/>
      <c r="P102" s="182">
        <f>SUM(P103:P107)</f>
        <v>0</v>
      </c>
      <c r="Q102" s="181"/>
      <c r="R102" s="182">
        <f>SUM(R103:R107)</f>
        <v>10.325100000000001</v>
      </c>
      <c r="S102" s="181"/>
      <c r="T102" s="183">
        <f>SUM(T103:T107)</f>
        <v>0</v>
      </c>
      <c r="AR102" s="184" t="s">
        <v>77</v>
      </c>
      <c r="AT102" s="185" t="s">
        <v>68</v>
      </c>
      <c r="AU102" s="185" t="s">
        <v>77</v>
      </c>
      <c r="AY102" s="184" t="s">
        <v>132</v>
      </c>
      <c r="BK102" s="186">
        <f>SUM(BK103:BK107)</f>
        <v>0</v>
      </c>
    </row>
    <row r="103" spans="2:65" s="1" customFormat="1" ht="22.5" customHeight="1">
      <c r="B103" s="38"/>
      <c r="C103" s="190" t="s">
        <v>165</v>
      </c>
      <c r="D103" s="190" t="s">
        <v>134</v>
      </c>
      <c r="E103" s="191" t="s">
        <v>183</v>
      </c>
      <c r="F103" s="192" t="s">
        <v>255</v>
      </c>
      <c r="G103" s="193" t="s">
        <v>175</v>
      </c>
      <c r="H103" s="194">
        <v>38.1</v>
      </c>
      <c r="I103" s="195"/>
      <c r="J103" s="196">
        <f>ROUND(I103*H103,2)</f>
        <v>0</v>
      </c>
      <c r="K103" s="192" t="s">
        <v>138</v>
      </c>
      <c r="L103" s="58"/>
      <c r="M103" s="197" t="s">
        <v>21</v>
      </c>
      <c r="N103" s="198" t="s">
        <v>40</v>
      </c>
      <c r="O103" s="39"/>
      <c r="P103" s="199">
        <f>O103*H103</f>
        <v>0</v>
      </c>
      <c r="Q103" s="199">
        <v>0</v>
      </c>
      <c r="R103" s="199">
        <f>Q103*H103</f>
        <v>0</v>
      </c>
      <c r="S103" s="199">
        <v>0</v>
      </c>
      <c r="T103" s="200">
        <f>S103*H103</f>
        <v>0</v>
      </c>
      <c r="AR103" s="21" t="s">
        <v>139</v>
      </c>
      <c r="AT103" s="21" t="s">
        <v>134</v>
      </c>
      <c r="AU103" s="21" t="s">
        <v>79</v>
      </c>
      <c r="AY103" s="21" t="s">
        <v>132</v>
      </c>
      <c r="BE103" s="201">
        <f>IF(N103="základní",J103,0)</f>
        <v>0</v>
      </c>
      <c r="BF103" s="201">
        <f>IF(N103="snížená",J103,0)</f>
        <v>0</v>
      </c>
      <c r="BG103" s="201">
        <f>IF(N103="zákl. přenesená",J103,0)</f>
        <v>0</v>
      </c>
      <c r="BH103" s="201">
        <f>IF(N103="sníž. přenesená",J103,0)</f>
        <v>0</v>
      </c>
      <c r="BI103" s="201">
        <f>IF(N103="nulová",J103,0)</f>
        <v>0</v>
      </c>
      <c r="BJ103" s="21" t="s">
        <v>77</v>
      </c>
      <c r="BK103" s="201">
        <f>ROUND(I103*H103,2)</f>
        <v>0</v>
      </c>
      <c r="BL103" s="21" t="s">
        <v>139</v>
      </c>
      <c r="BM103" s="21" t="s">
        <v>256</v>
      </c>
    </row>
    <row r="104" spans="2:65" s="1" customFormat="1" ht="44.25" customHeight="1">
      <c r="B104" s="38"/>
      <c r="C104" s="190" t="s">
        <v>172</v>
      </c>
      <c r="D104" s="190" t="s">
        <v>134</v>
      </c>
      <c r="E104" s="191" t="s">
        <v>257</v>
      </c>
      <c r="F104" s="192" t="s">
        <v>258</v>
      </c>
      <c r="G104" s="193" t="s">
        <v>175</v>
      </c>
      <c r="H104" s="194">
        <v>38.1</v>
      </c>
      <c r="I104" s="195"/>
      <c r="J104" s="196">
        <f>ROUND(I104*H104,2)</f>
        <v>0</v>
      </c>
      <c r="K104" s="192" t="s">
        <v>138</v>
      </c>
      <c r="L104" s="58"/>
      <c r="M104" s="197" t="s">
        <v>21</v>
      </c>
      <c r="N104" s="198" t="s">
        <v>40</v>
      </c>
      <c r="O104" s="39"/>
      <c r="P104" s="199">
        <f>O104*H104</f>
        <v>0</v>
      </c>
      <c r="Q104" s="199">
        <v>0.10100000000000001</v>
      </c>
      <c r="R104" s="199">
        <f>Q104*H104</f>
        <v>3.8481000000000005</v>
      </c>
      <c r="S104" s="199">
        <v>0</v>
      </c>
      <c r="T104" s="200">
        <f>S104*H104</f>
        <v>0</v>
      </c>
      <c r="AR104" s="21" t="s">
        <v>139</v>
      </c>
      <c r="AT104" s="21" t="s">
        <v>134</v>
      </c>
      <c r="AU104" s="21" t="s">
        <v>79</v>
      </c>
      <c r="AY104" s="21" t="s">
        <v>132</v>
      </c>
      <c r="BE104" s="201">
        <f>IF(N104="základní",J104,0)</f>
        <v>0</v>
      </c>
      <c r="BF104" s="201">
        <f>IF(N104="snížená",J104,0)</f>
        <v>0</v>
      </c>
      <c r="BG104" s="201">
        <f>IF(N104="zákl. přenesená",J104,0)</f>
        <v>0</v>
      </c>
      <c r="BH104" s="201">
        <f>IF(N104="sníž. přenesená",J104,0)</f>
        <v>0</v>
      </c>
      <c r="BI104" s="201">
        <f>IF(N104="nulová",J104,0)</f>
        <v>0</v>
      </c>
      <c r="BJ104" s="21" t="s">
        <v>77</v>
      </c>
      <c r="BK104" s="201">
        <f>ROUND(I104*H104,2)</f>
        <v>0</v>
      </c>
      <c r="BL104" s="21" t="s">
        <v>139</v>
      </c>
      <c r="BM104" s="21" t="s">
        <v>259</v>
      </c>
    </row>
    <row r="105" spans="2:65" s="1" customFormat="1" ht="81">
      <c r="B105" s="38"/>
      <c r="C105" s="60"/>
      <c r="D105" s="214" t="s">
        <v>154</v>
      </c>
      <c r="E105" s="60"/>
      <c r="F105" s="215" t="s">
        <v>260</v>
      </c>
      <c r="G105" s="60"/>
      <c r="H105" s="60"/>
      <c r="I105" s="160"/>
      <c r="J105" s="60"/>
      <c r="K105" s="60"/>
      <c r="L105" s="58"/>
      <c r="M105" s="216"/>
      <c r="N105" s="39"/>
      <c r="O105" s="39"/>
      <c r="P105" s="39"/>
      <c r="Q105" s="39"/>
      <c r="R105" s="39"/>
      <c r="S105" s="39"/>
      <c r="T105" s="75"/>
      <c r="AT105" s="21" t="s">
        <v>154</v>
      </c>
      <c r="AU105" s="21" t="s">
        <v>79</v>
      </c>
    </row>
    <row r="106" spans="2:65" s="1" customFormat="1" ht="27">
      <c r="B106" s="38"/>
      <c r="C106" s="60"/>
      <c r="D106" s="204" t="s">
        <v>220</v>
      </c>
      <c r="E106" s="60"/>
      <c r="F106" s="234" t="s">
        <v>261</v>
      </c>
      <c r="G106" s="60"/>
      <c r="H106" s="60"/>
      <c r="I106" s="160"/>
      <c r="J106" s="60"/>
      <c r="K106" s="60"/>
      <c r="L106" s="58"/>
      <c r="M106" s="216"/>
      <c r="N106" s="39"/>
      <c r="O106" s="39"/>
      <c r="P106" s="39"/>
      <c r="Q106" s="39"/>
      <c r="R106" s="39"/>
      <c r="S106" s="39"/>
      <c r="T106" s="75"/>
      <c r="AT106" s="21" t="s">
        <v>220</v>
      </c>
      <c r="AU106" s="21" t="s">
        <v>79</v>
      </c>
    </row>
    <row r="107" spans="2:65" s="1" customFormat="1" ht="22.5" customHeight="1">
      <c r="B107" s="38"/>
      <c r="C107" s="220" t="s">
        <v>262</v>
      </c>
      <c r="D107" s="220" t="s">
        <v>193</v>
      </c>
      <c r="E107" s="221" t="s">
        <v>263</v>
      </c>
      <c r="F107" s="222" t="s">
        <v>264</v>
      </c>
      <c r="G107" s="223" t="s">
        <v>175</v>
      </c>
      <c r="H107" s="224">
        <v>38.1</v>
      </c>
      <c r="I107" s="225"/>
      <c r="J107" s="226">
        <f>ROUND(I107*H107,2)</f>
        <v>0</v>
      </c>
      <c r="K107" s="222" t="s">
        <v>21</v>
      </c>
      <c r="L107" s="227"/>
      <c r="M107" s="228" t="s">
        <v>21</v>
      </c>
      <c r="N107" s="229" t="s">
        <v>40</v>
      </c>
      <c r="O107" s="39"/>
      <c r="P107" s="199">
        <f>O107*H107</f>
        <v>0</v>
      </c>
      <c r="Q107" s="199">
        <v>0.17</v>
      </c>
      <c r="R107" s="199">
        <f>Q107*H107</f>
        <v>6.4770000000000003</v>
      </c>
      <c r="S107" s="199">
        <v>0</v>
      </c>
      <c r="T107" s="200">
        <f>S107*H107</f>
        <v>0</v>
      </c>
      <c r="AR107" s="21" t="s">
        <v>172</v>
      </c>
      <c r="AT107" s="21" t="s">
        <v>193</v>
      </c>
      <c r="AU107" s="21" t="s">
        <v>79</v>
      </c>
      <c r="AY107" s="21" t="s">
        <v>132</v>
      </c>
      <c r="BE107" s="201">
        <f>IF(N107="základní",J107,0)</f>
        <v>0</v>
      </c>
      <c r="BF107" s="201">
        <f>IF(N107="snížená",J107,0)</f>
        <v>0</v>
      </c>
      <c r="BG107" s="201">
        <f>IF(N107="zákl. přenesená",J107,0)</f>
        <v>0</v>
      </c>
      <c r="BH107" s="201">
        <f>IF(N107="sníž. přenesená",J107,0)</f>
        <v>0</v>
      </c>
      <c r="BI107" s="201">
        <f>IF(N107="nulová",J107,0)</f>
        <v>0</v>
      </c>
      <c r="BJ107" s="21" t="s">
        <v>77</v>
      </c>
      <c r="BK107" s="201">
        <f>ROUND(I107*H107,2)</f>
        <v>0</v>
      </c>
      <c r="BL107" s="21" t="s">
        <v>139</v>
      </c>
      <c r="BM107" s="21" t="s">
        <v>265</v>
      </c>
    </row>
    <row r="108" spans="2:65" s="10" customFormat="1" ht="29.85" customHeight="1">
      <c r="B108" s="173"/>
      <c r="C108" s="174"/>
      <c r="D108" s="187" t="s">
        <v>68</v>
      </c>
      <c r="E108" s="188" t="s">
        <v>198</v>
      </c>
      <c r="F108" s="188" t="s">
        <v>199</v>
      </c>
      <c r="G108" s="174"/>
      <c r="H108" s="174"/>
      <c r="I108" s="177"/>
      <c r="J108" s="189">
        <f>BK108</f>
        <v>0</v>
      </c>
      <c r="K108" s="174"/>
      <c r="L108" s="179"/>
      <c r="M108" s="180"/>
      <c r="N108" s="181"/>
      <c r="O108" s="181"/>
      <c r="P108" s="182">
        <f>P109</f>
        <v>0</v>
      </c>
      <c r="Q108" s="181"/>
      <c r="R108" s="182">
        <f>R109</f>
        <v>0</v>
      </c>
      <c r="S108" s="181"/>
      <c r="T108" s="183">
        <f>T109</f>
        <v>0</v>
      </c>
      <c r="AR108" s="184" t="s">
        <v>77</v>
      </c>
      <c r="AT108" s="185" t="s">
        <v>68</v>
      </c>
      <c r="AU108" s="185" t="s">
        <v>77</v>
      </c>
      <c r="AY108" s="184" t="s">
        <v>132</v>
      </c>
      <c r="BK108" s="186">
        <f>BK109</f>
        <v>0</v>
      </c>
    </row>
    <row r="109" spans="2:65" s="1" customFormat="1" ht="31.5" customHeight="1">
      <c r="B109" s="38"/>
      <c r="C109" s="190" t="s">
        <v>182</v>
      </c>
      <c r="D109" s="190" t="s">
        <v>134</v>
      </c>
      <c r="E109" s="191" t="s">
        <v>201</v>
      </c>
      <c r="F109" s="192" t="s">
        <v>202</v>
      </c>
      <c r="G109" s="193" t="s">
        <v>168</v>
      </c>
      <c r="H109" s="194">
        <v>13.988</v>
      </c>
      <c r="I109" s="195"/>
      <c r="J109" s="196">
        <f>ROUND(I109*H109,2)</f>
        <v>0</v>
      </c>
      <c r="K109" s="192" t="s">
        <v>138</v>
      </c>
      <c r="L109" s="58"/>
      <c r="M109" s="197" t="s">
        <v>21</v>
      </c>
      <c r="N109" s="230" t="s">
        <v>40</v>
      </c>
      <c r="O109" s="231"/>
      <c r="P109" s="232">
        <f>O109*H109</f>
        <v>0</v>
      </c>
      <c r="Q109" s="232">
        <v>0</v>
      </c>
      <c r="R109" s="232">
        <f>Q109*H109</f>
        <v>0</v>
      </c>
      <c r="S109" s="232">
        <v>0</v>
      </c>
      <c r="T109" s="233">
        <f>S109*H109</f>
        <v>0</v>
      </c>
      <c r="AR109" s="21" t="s">
        <v>139</v>
      </c>
      <c r="AT109" s="21" t="s">
        <v>134</v>
      </c>
      <c r="AU109" s="21" t="s">
        <v>79</v>
      </c>
      <c r="AY109" s="21" t="s">
        <v>132</v>
      </c>
      <c r="BE109" s="201">
        <f>IF(N109="základní",J109,0)</f>
        <v>0</v>
      </c>
      <c r="BF109" s="201">
        <f>IF(N109="snížená",J109,0)</f>
        <v>0</v>
      </c>
      <c r="BG109" s="201">
        <f>IF(N109="zákl. přenesená",J109,0)</f>
        <v>0</v>
      </c>
      <c r="BH109" s="201">
        <f>IF(N109="sníž. přenesená",J109,0)</f>
        <v>0</v>
      </c>
      <c r="BI109" s="201">
        <f>IF(N109="nulová",J109,0)</f>
        <v>0</v>
      </c>
      <c r="BJ109" s="21" t="s">
        <v>77</v>
      </c>
      <c r="BK109" s="201">
        <f>ROUND(I109*H109,2)</f>
        <v>0</v>
      </c>
      <c r="BL109" s="21" t="s">
        <v>139</v>
      </c>
      <c r="BM109" s="21" t="s">
        <v>266</v>
      </c>
    </row>
    <row r="110" spans="2:65" s="1" customFormat="1" ht="6.95" customHeight="1">
      <c r="B110" s="53"/>
      <c r="C110" s="54"/>
      <c r="D110" s="54"/>
      <c r="E110" s="54"/>
      <c r="F110" s="54"/>
      <c r="G110" s="54"/>
      <c r="H110" s="54"/>
      <c r="I110" s="136"/>
      <c r="J110" s="54"/>
      <c r="K110" s="54"/>
      <c r="L110" s="58"/>
    </row>
  </sheetData>
  <sheetProtection algorithmName="SHA-512" hashValue="xHNP1CxRmS0puXP05Y72Z1UQnl7vZ+5e7tcZW9vs24g9aPq9caQTpkcYSNewgaERiuxHWv8W1FCU5/SM8XcFsg==" saltValue="Os/fhfkYUQEQMz9CyfKSRQ==" spinCount="100000" sheet="1" objects="1" scenarios="1" formatCells="0" formatColumns="0" formatRows="0" sort="0" autoFilter="0"/>
  <autoFilter ref="C81:K109" xr:uid="{00000000-0009-0000-0000-000003000000}"/>
  <mergeCells count="9">
    <mergeCell ref="E72:H72"/>
    <mergeCell ref="E74:H74"/>
    <mergeCell ref="G1:H1"/>
    <mergeCell ref="L2:V2"/>
    <mergeCell ref="E7:H7"/>
    <mergeCell ref="E9:H9"/>
    <mergeCell ref="E24:H24"/>
    <mergeCell ref="E45:H45"/>
    <mergeCell ref="E47:H47"/>
  </mergeCells>
  <hyperlinks>
    <hyperlink ref="F1:G1" location="C2" display="1) Krycí list soupisu" xr:uid="{00000000-0004-0000-0300-000000000000}"/>
    <hyperlink ref="G1:H1" location="C54" display="2) Rekapitulace" xr:uid="{00000000-0004-0000-0300-000001000000}"/>
    <hyperlink ref="J1" location="C81" display="3) Soupis prací" xr:uid="{00000000-0004-0000-0300-000002000000}"/>
    <hyperlink ref="L1:V1" location="'Rekapitulace stavby'!C2" display="Rekapitulace stavby" xr:uid="{00000000-0004-0000-03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R11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9"/>
      <c r="C1" s="109"/>
      <c r="D1" s="110" t="s">
        <v>1</v>
      </c>
      <c r="E1" s="109"/>
      <c r="F1" s="111" t="s">
        <v>98</v>
      </c>
      <c r="G1" s="363" t="s">
        <v>99</v>
      </c>
      <c r="H1" s="363"/>
      <c r="I1" s="112"/>
      <c r="J1" s="111" t="s">
        <v>100</v>
      </c>
      <c r="K1" s="110" t="s">
        <v>101</v>
      </c>
      <c r="L1" s="111" t="s">
        <v>102</v>
      </c>
      <c r="M1" s="111"/>
      <c r="N1" s="111"/>
      <c r="O1" s="111"/>
      <c r="P1" s="111"/>
      <c r="Q1" s="111"/>
      <c r="R1" s="111"/>
      <c r="S1" s="111"/>
      <c r="T1" s="111"/>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355"/>
      <c r="M2" s="355"/>
      <c r="N2" s="355"/>
      <c r="O2" s="355"/>
      <c r="P2" s="355"/>
      <c r="Q2" s="355"/>
      <c r="R2" s="355"/>
      <c r="S2" s="355"/>
      <c r="T2" s="355"/>
      <c r="U2" s="355"/>
      <c r="V2" s="355"/>
      <c r="AT2" s="21" t="s">
        <v>88</v>
      </c>
    </row>
    <row r="3" spans="1:70" ht="6.95" customHeight="1">
      <c r="B3" s="22"/>
      <c r="C3" s="23"/>
      <c r="D3" s="23"/>
      <c r="E3" s="23"/>
      <c r="F3" s="23"/>
      <c r="G3" s="23"/>
      <c r="H3" s="23"/>
      <c r="I3" s="113"/>
      <c r="J3" s="23"/>
      <c r="K3" s="24"/>
      <c r="AT3" s="21" t="s">
        <v>79</v>
      </c>
    </row>
    <row r="4" spans="1:70" ht="36.950000000000003" customHeight="1">
      <c r="B4" s="25"/>
      <c r="C4" s="26"/>
      <c r="D4" s="27" t="s">
        <v>103</v>
      </c>
      <c r="E4" s="26"/>
      <c r="F4" s="26"/>
      <c r="G4" s="26"/>
      <c r="H4" s="26"/>
      <c r="I4" s="114"/>
      <c r="J4" s="26"/>
      <c r="K4" s="28"/>
      <c r="M4" s="29" t="s">
        <v>12</v>
      </c>
      <c r="AT4" s="21" t="s">
        <v>6</v>
      </c>
    </row>
    <row r="5" spans="1:70" ht="6.95" customHeight="1">
      <c r="B5" s="25"/>
      <c r="C5" s="26"/>
      <c r="D5" s="26"/>
      <c r="E5" s="26"/>
      <c r="F5" s="26"/>
      <c r="G5" s="26"/>
      <c r="H5" s="26"/>
      <c r="I5" s="114"/>
      <c r="J5" s="26"/>
      <c r="K5" s="28"/>
    </row>
    <row r="6" spans="1:70">
      <c r="B6" s="25"/>
      <c r="C6" s="26"/>
      <c r="D6" s="34" t="s">
        <v>18</v>
      </c>
      <c r="E6" s="26"/>
      <c r="F6" s="26"/>
      <c r="G6" s="26"/>
      <c r="H6" s="26"/>
      <c r="I6" s="114"/>
      <c r="J6" s="26"/>
      <c r="K6" s="28"/>
    </row>
    <row r="7" spans="1:70" ht="22.5" customHeight="1">
      <c r="B7" s="25"/>
      <c r="C7" s="26"/>
      <c r="D7" s="26"/>
      <c r="E7" s="356" t="str">
        <f>'Rekapitulace stavby'!K6</f>
        <v>Revitalizace území Zálabská skála - Práchovna</v>
      </c>
      <c r="F7" s="357"/>
      <c r="G7" s="357"/>
      <c r="H7" s="357"/>
      <c r="I7" s="114"/>
      <c r="J7" s="26"/>
      <c r="K7" s="28"/>
    </row>
    <row r="8" spans="1:70" s="1" customFormat="1">
      <c r="B8" s="38"/>
      <c r="C8" s="39"/>
      <c r="D8" s="34" t="s">
        <v>104</v>
      </c>
      <c r="E8" s="39"/>
      <c r="F8" s="39"/>
      <c r="G8" s="39"/>
      <c r="H8" s="39"/>
      <c r="I8" s="115"/>
      <c r="J8" s="39"/>
      <c r="K8" s="42"/>
    </row>
    <row r="9" spans="1:70" s="1" customFormat="1" ht="36.950000000000003" customHeight="1">
      <c r="B9" s="38"/>
      <c r="C9" s="39"/>
      <c r="D9" s="39"/>
      <c r="E9" s="358" t="s">
        <v>267</v>
      </c>
      <c r="F9" s="359"/>
      <c r="G9" s="359"/>
      <c r="H9" s="359"/>
      <c r="I9" s="115"/>
      <c r="J9" s="39"/>
      <c r="K9" s="42"/>
    </row>
    <row r="10" spans="1:70" s="1" customFormat="1" ht="13.5">
      <c r="B10" s="38"/>
      <c r="C10" s="39"/>
      <c r="D10" s="39"/>
      <c r="E10" s="39"/>
      <c r="F10" s="39"/>
      <c r="G10" s="39"/>
      <c r="H10" s="39"/>
      <c r="I10" s="115"/>
      <c r="J10" s="39"/>
      <c r="K10" s="42"/>
    </row>
    <row r="11" spans="1:70" s="1" customFormat="1" ht="14.45" customHeight="1">
      <c r="B11" s="38"/>
      <c r="C11" s="39"/>
      <c r="D11" s="34" t="s">
        <v>20</v>
      </c>
      <c r="E11" s="39"/>
      <c r="F11" s="32" t="s">
        <v>21</v>
      </c>
      <c r="G11" s="39"/>
      <c r="H11" s="39"/>
      <c r="I11" s="116" t="s">
        <v>22</v>
      </c>
      <c r="J11" s="32" t="s">
        <v>21</v>
      </c>
      <c r="K11" s="42"/>
    </row>
    <row r="12" spans="1:70" s="1" customFormat="1" ht="14.45" customHeight="1">
      <c r="B12" s="38"/>
      <c r="C12" s="39"/>
      <c r="D12" s="34" t="s">
        <v>23</v>
      </c>
      <c r="E12" s="39"/>
      <c r="F12" s="32" t="s">
        <v>24</v>
      </c>
      <c r="G12" s="39"/>
      <c r="H12" s="39"/>
      <c r="I12" s="116" t="s">
        <v>25</v>
      </c>
      <c r="J12" s="117" t="str">
        <f>'Rekapitulace stavby'!AN8</f>
        <v>8. 1. 2019</v>
      </c>
      <c r="K12" s="42"/>
    </row>
    <row r="13" spans="1:70" s="1" customFormat="1" ht="10.9" customHeight="1">
      <c r="B13" s="38"/>
      <c r="C13" s="39"/>
      <c r="D13" s="39"/>
      <c r="E13" s="39"/>
      <c r="F13" s="39"/>
      <c r="G13" s="39"/>
      <c r="H13" s="39"/>
      <c r="I13" s="115"/>
      <c r="J13" s="39"/>
      <c r="K13" s="42"/>
    </row>
    <row r="14" spans="1:70" s="1" customFormat="1" ht="14.45" customHeight="1">
      <c r="B14" s="38"/>
      <c r="C14" s="39"/>
      <c r="D14" s="34" t="s">
        <v>27</v>
      </c>
      <c r="E14" s="39"/>
      <c r="F14" s="39"/>
      <c r="G14" s="39"/>
      <c r="H14" s="39"/>
      <c r="I14" s="116" t="s">
        <v>28</v>
      </c>
      <c r="J14" s="32" t="str">
        <f>IF('Rekapitulace stavby'!AN10="","",'Rekapitulace stavby'!AN10)</f>
        <v/>
      </c>
      <c r="K14" s="42"/>
    </row>
    <row r="15" spans="1:70" s="1" customFormat="1" ht="18" customHeight="1">
      <c r="B15" s="38"/>
      <c r="C15" s="39"/>
      <c r="D15" s="39"/>
      <c r="E15" s="32" t="str">
        <f>IF('Rekapitulace stavby'!E11="","",'Rekapitulace stavby'!E11)</f>
        <v xml:space="preserve"> </v>
      </c>
      <c r="F15" s="39"/>
      <c r="G15" s="39"/>
      <c r="H15" s="39"/>
      <c r="I15" s="116" t="s">
        <v>29</v>
      </c>
      <c r="J15" s="32" t="str">
        <f>IF('Rekapitulace stavby'!AN11="","",'Rekapitulace stavby'!AN11)</f>
        <v/>
      </c>
      <c r="K15" s="42"/>
    </row>
    <row r="16" spans="1:70" s="1" customFormat="1" ht="6.95" customHeight="1">
      <c r="B16" s="38"/>
      <c r="C16" s="39"/>
      <c r="D16" s="39"/>
      <c r="E16" s="39"/>
      <c r="F16" s="39"/>
      <c r="G16" s="39"/>
      <c r="H16" s="39"/>
      <c r="I16" s="115"/>
      <c r="J16" s="39"/>
      <c r="K16" s="42"/>
    </row>
    <row r="17" spans="2:11" s="1" customFormat="1" ht="14.45" customHeight="1">
      <c r="B17" s="38"/>
      <c r="C17" s="39"/>
      <c r="D17" s="34" t="s">
        <v>30</v>
      </c>
      <c r="E17" s="39"/>
      <c r="F17" s="39"/>
      <c r="G17" s="39"/>
      <c r="H17" s="39"/>
      <c r="I17" s="116" t="s">
        <v>28</v>
      </c>
      <c r="J17" s="32" t="str">
        <f>IF('Rekapitulace stavby'!AN13="Vyplň údaj","",IF('Rekapitulace stavby'!AN13="","",'Rekapitulace stavby'!AN13))</f>
        <v/>
      </c>
      <c r="K17" s="42"/>
    </row>
    <row r="18" spans="2:11" s="1" customFormat="1" ht="18" customHeight="1">
      <c r="B18" s="38"/>
      <c r="C18" s="39"/>
      <c r="D18" s="39"/>
      <c r="E18" s="32" t="str">
        <f>IF('Rekapitulace stavby'!E14="Vyplň údaj","",IF('Rekapitulace stavby'!E14="","",'Rekapitulace stavby'!E14))</f>
        <v/>
      </c>
      <c r="F18" s="39"/>
      <c r="G18" s="39"/>
      <c r="H18" s="39"/>
      <c r="I18" s="116" t="s">
        <v>29</v>
      </c>
      <c r="J18" s="32" t="str">
        <f>IF('Rekapitulace stavby'!AN14="Vyplň údaj","",IF('Rekapitulace stavby'!AN14="","",'Rekapitulace stavby'!AN14))</f>
        <v/>
      </c>
      <c r="K18" s="42"/>
    </row>
    <row r="19" spans="2:11" s="1" customFormat="1" ht="6.95" customHeight="1">
      <c r="B19" s="38"/>
      <c r="C19" s="39"/>
      <c r="D19" s="39"/>
      <c r="E19" s="39"/>
      <c r="F19" s="39"/>
      <c r="G19" s="39"/>
      <c r="H19" s="39"/>
      <c r="I19" s="115"/>
      <c r="J19" s="39"/>
      <c r="K19" s="42"/>
    </row>
    <row r="20" spans="2:11" s="1" customFormat="1" ht="14.45" customHeight="1">
      <c r="B20" s="38"/>
      <c r="C20" s="39"/>
      <c r="D20" s="34" t="s">
        <v>32</v>
      </c>
      <c r="E20" s="39"/>
      <c r="F20" s="39"/>
      <c r="G20" s="39"/>
      <c r="H20" s="39"/>
      <c r="I20" s="116" t="s">
        <v>28</v>
      </c>
      <c r="J20" s="32" t="str">
        <f>IF('Rekapitulace stavby'!AN16="","",'Rekapitulace stavby'!AN16)</f>
        <v/>
      </c>
      <c r="K20" s="42"/>
    </row>
    <row r="21" spans="2:11" s="1" customFormat="1" ht="18" customHeight="1">
      <c r="B21" s="38"/>
      <c r="C21" s="39"/>
      <c r="D21" s="39"/>
      <c r="E21" s="32" t="str">
        <f>IF('Rekapitulace stavby'!E17="","",'Rekapitulace stavby'!E17)</f>
        <v xml:space="preserve"> </v>
      </c>
      <c r="F21" s="39"/>
      <c r="G21" s="39"/>
      <c r="H21" s="39"/>
      <c r="I21" s="116" t="s">
        <v>29</v>
      </c>
      <c r="J21" s="32" t="str">
        <f>IF('Rekapitulace stavby'!AN17="","",'Rekapitulace stavby'!AN17)</f>
        <v/>
      </c>
      <c r="K21" s="42"/>
    </row>
    <row r="22" spans="2:11" s="1" customFormat="1" ht="6.95" customHeight="1">
      <c r="B22" s="38"/>
      <c r="C22" s="39"/>
      <c r="D22" s="39"/>
      <c r="E22" s="39"/>
      <c r="F22" s="39"/>
      <c r="G22" s="39"/>
      <c r="H22" s="39"/>
      <c r="I22" s="115"/>
      <c r="J22" s="39"/>
      <c r="K22" s="42"/>
    </row>
    <row r="23" spans="2:11" s="1" customFormat="1" ht="14.45" customHeight="1">
      <c r="B23" s="38"/>
      <c r="C23" s="39"/>
      <c r="D23" s="34" t="s">
        <v>34</v>
      </c>
      <c r="E23" s="39"/>
      <c r="F23" s="39"/>
      <c r="G23" s="39"/>
      <c r="H23" s="39"/>
      <c r="I23" s="115"/>
      <c r="J23" s="39"/>
      <c r="K23" s="42"/>
    </row>
    <row r="24" spans="2:11" s="6" customFormat="1" ht="22.5" customHeight="1">
      <c r="B24" s="118"/>
      <c r="C24" s="119"/>
      <c r="D24" s="119"/>
      <c r="E24" s="325" t="s">
        <v>21</v>
      </c>
      <c r="F24" s="325"/>
      <c r="G24" s="325"/>
      <c r="H24" s="325"/>
      <c r="I24" s="120"/>
      <c r="J24" s="119"/>
      <c r="K24" s="121"/>
    </row>
    <row r="25" spans="2:11" s="1" customFormat="1" ht="6.95" customHeight="1">
      <c r="B25" s="38"/>
      <c r="C25" s="39"/>
      <c r="D25" s="39"/>
      <c r="E25" s="39"/>
      <c r="F25" s="39"/>
      <c r="G25" s="39"/>
      <c r="H25" s="39"/>
      <c r="I25" s="115"/>
      <c r="J25" s="39"/>
      <c r="K25" s="42"/>
    </row>
    <row r="26" spans="2:11" s="1" customFormat="1" ht="6.95" customHeight="1">
      <c r="B26" s="38"/>
      <c r="C26" s="39"/>
      <c r="D26" s="82"/>
      <c r="E26" s="82"/>
      <c r="F26" s="82"/>
      <c r="G26" s="82"/>
      <c r="H26" s="82"/>
      <c r="I26" s="122"/>
      <c r="J26" s="82"/>
      <c r="K26" s="123"/>
    </row>
    <row r="27" spans="2:11" s="1" customFormat="1" ht="25.35" customHeight="1">
      <c r="B27" s="38"/>
      <c r="C27" s="39"/>
      <c r="D27" s="124" t="s">
        <v>35</v>
      </c>
      <c r="E27" s="39"/>
      <c r="F27" s="39"/>
      <c r="G27" s="39"/>
      <c r="H27" s="39"/>
      <c r="I27" s="115"/>
      <c r="J27" s="125">
        <f>ROUND(J81,2)</f>
        <v>0</v>
      </c>
      <c r="K27" s="42"/>
    </row>
    <row r="28" spans="2:11" s="1" customFormat="1" ht="6.95" customHeight="1">
      <c r="B28" s="38"/>
      <c r="C28" s="39"/>
      <c r="D28" s="82"/>
      <c r="E28" s="82"/>
      <c r="F28" s="82"/>
      <c r="G28" s="82"/>
      <c r="H28" s="82"/>
      <c r="I28" s="122"/>
      <c r="J28" s="82"/>
      <c r="K28" s="123"/>
    </row>
    <row r="29" spans="2:11" s="1" customFormat="1" ht="14.45" customHeight="1">
      <c r="B29" s="38"/>
      <c r="C29" s="39"/>
      <c r="D29" s="39"/>
      <c r="E29" s="39"/>
      <c r="F29" s="43" t="s">
        <v>37</v>
      </c>
      <c r="G29" s="39"/>
      <c r="H29" s="39"/>
      <c r="I29" s="126" t="s">
        <v>36</v>
      </c>
      <c r="J29" s="43" t="s">
        <v>38</v>
      </c>
      <c r="K29" s="42"/>
    </row>
    <row r="30" spans="2:11" s="1" customFormat="1" ht="14.45" customHeight="1">
      <c r="B30" s="38"/>
      <c r="C30" s="39"/>
      <c r="D30" s="46" t="s">
        <v>39</v>
      </c>
      <c r="E30" s="46" t="s">
        <v>40</v>
      </c>
      <c r="F30" s="127">
        <f>ROUND(SUM(BE81:BE117), 2)</f>
        <v>0</v>
      </c>
      <c r="G30" s="39"/>
      <c r="H30" s="39"/>
      <c r="I30" s="128">
        <v>0.21</v>
      </c>
      <c r="J30" s="127">
        <f>ROUND(ROUND((SUM(BE81:BE117)), 2)*I30, 2)</f>
        <v>0</v>
      </c>
      <c r="K30" s="42"/>
    </row>
    <row r="31" spans="2:11" s="1" customFormat="1" ht="14.45" customHeight="1">
      <c r="B31" s="38"/>
      <c r="C31" s="39"/>
      <c r="D31" s="39"/>
      <c r="E31" s="46" t="s">
        <v>41</v>
      </c>
      <c r="F31" s="127">
        <f>ROUND(SUM(BF81:BF117), 2)</f>
        <v>0</v>
      </c>
      <c r="G31" s="39"/>
      <c r="H31" s="39"/>
      <c r="I31" s="128">
        <v>0.15</v>
      </c>
      <c r="J31" s="127">
        <f>ROUND(ROUND((SUM(BF81:BF117)), 2)*I31, 2)</f>
        <v>0</v>
      </c>
      <c r="K31" s="42"/>
    </row>
    <row r="32" spans="2:11" s="1" customFormat="1" ht="14.45" hidden="1" customHeight="1">
      <c r="B32" s="38"/>
      <c r="C32" s="39"/>
      <c r="D32" s="39"/>
      <c r="E32" s="46" t="s">
        <v>42</v>
      </c>
      <c r="F32" s="127">
        <f>ROUND(SUM(BG81:BG117), 2)</f>
        <v>0</v>
      </c>
      <c r="G32" s="39"/>
      <c r="H32" s="39"/>
      <c r="I32" s="128">
        <v>0.21</v>
      </c>
      <c r="J32" s="127">
        <v>0</v>
      </c>
      <c r="K32" s="42"/>
    </row>
    <row r="33" spans="2:11" s="1" customFormat="1" ht="14.45" hidden="1" customHeight="1">
      <c r="B33" s="38"/>
      <c r="C33" s="39"/>
      <c r="D33" s="39"/>
      <c r="E33" s="46" t="s">
        <v>43</v>
      </c>
      <c r="F33" s="127">
        <f>ROUND(SUM(BH81:BH117), 2)</f>
        <v>0</v>
      </c>
      <c r="G33" s="39"/>
      <c r="H33" s="39"/>
      <c r="I33" s="128">
        <v>0.15</v>
      </c>
      <c r="J33" s="127">
        <v>0</v>
      </c>
      <c r="K33" s="42"/>
    </row>
    <row r="34" spans="2:11" s="1" customFormat="1" ht="14.45" hidden="1" customHeight="1">
      <c r="B34" s="38"/>
      <c r="C34" s="39"/>
      <c r="D34" s="39"/>
      <c r="E34" s="46" t="s">
        <v>44</v>
      </c>
      <c r="F34" s="127">
        <f>ROUND(SUM(BI81:BI117), 2)</f>
        <v>0</v>
      </c>
      <c r="G34" s="39"/>
      <c r="H34" s="39"/>
      <c r="I34" s="128">
        <v>0</v>
      </c>
      <c r="J34" s="127">
        <v>0</v>
      </c>
      <c r="K34" s="42"/>
    </row>
    <row r="35" spans="2:11" s="1" customFormat="1" ht="6.95" customHeight="1">
      <c r="B35" s="38"/>
      <c r="C35" s="39"/>
      <c r="D35" s="39"/>
      <c r="E35" s="39"/>
      <c r="F35" s="39"/>
      <c r="G35" s="39"/>
      <c r="H35" s="39"/>
      <c r="I35" s="115"/>
      <c r="J35" s="39"/>
      <c r="K35" s="42"/>
    </row>
    <row r="36" spans="2:11" s="1" customFormat="1" ht="25.35" customHeight="1">
      <c r="B36" s="38"/>
      <c r="C36" s="129"/>
      <c r="D36" s="130" t="s">
        <v>45</v>
      </c>
      <c r="E36" s="76"/>
      <c r="F36" s="76"/>
      <c r="G36" s="131" t="s">
        <v>46</v>
      </c>
      <c r="H36" s="132" t="s">
        <v>47</v>
      </c>
      <c r="I36" s="133"/>
      <c r="J36" s="134">
        <f>SUM(J27:J34)</f>
        <v>0</v>
      </c>
      <c r="K36" s="135"/>
    </row>
    <row r="37" spans="2:11" s="1" customFormat="1" ht="14.45" customHeight="1">
      <c r="B37" s="53"/>
      <c r="C37" s="54"/>
      <c r="D37" s="54"/>
      <c r="E37" s="54"/>
      <c r="F37" s="54"/>
      <c r="G37" s="54"/>
      <c r="H37" s="54"/>
      <c r="I37" s="136"/>
      <c r="J37" s="54"/>
      <c r="K37" s="55"/>
    </row>
    <row r="41" spans="2:11" s="1" customFormat="1" ht="6.95" customHeight="1">
      <c r="B41" s="137"/>
      <c r="C41" s="138"/>
      <c r="D41" s="138"/>
      <c r="E41" s="138"/>
      <c r="F41" s="138"/>
      <c r="G41" s="138"/>
      <c r="H41" s="138"/>
      <c r="I41" s="139"/>
      <c r="J41" s="138"/>
      <c r="K41" s="140"/>
    </row>
    <row r="42" spans="2:11" s="1" customFormat="1" ht="36.950000000000003" customHeight="1">
      <c r="B42" s="38"/>
      <c r="C42" s="27" t="s">
        <v>106</v>
      </c>
      <c r="D42" s="39"/>
      <c r="E42" s="39"/>
      <c r="F42" s="39"/>
      <c r="G42" s="39"/>
      <c r="H42" s="39"/>
      <c r="I42" s="115"/>
      <c r="J42" s="39"/>
      <c r="K42" s="42"/>
    </row>
    <row r="43" spans="2:11" s="1" customFormat="1" ht="6.95" customHeight="1">
      <c r="B43" s="38"/>
      <c r="C43" s="39"/>
      <c r="D43" s="39"/>
      <c r="E43" s="39"/>
      <c r="F43" s="39"/>
      <c r="G43" s="39"/>
      <c r="H43" s="39"/>
      <c r="I43" s="115"/>
      <c r="J43" s="39"/>
      <c r="K43" s="42"/>
    </row>
    <row r="44" spans="2:11" s="1" customFormat="1" ht="14.45" customHeight="1">
      <c r="B44" s="38"/>
      <c r="C44" s="34" t="s">
        <v>18</v>
      </c>
      <c r="D44" s="39"/>
      <c r="E44" s="39"/>
      <c r="F44" s="39"/>
      <c r="G44" s="39"/>
      <c r="H44" s="39"/>
      <c r="I44" s="115"/>
      <c r="J44" s="39"/>
      <c r="K44" s="42"/>
    </row>
    <row r="45" spans="2:11" s="1" customFormat="1" ht="22.5" customHeight="1">
      <c r="B45" s="38"/>
      <c r="C45" s="39"/>
      <c r="D45" s="39"/>
      <c r="E45" s="356" t="str">
        <f>E7</f>
        <v>Revitalizace území Zálabská skála - Práchovna</v>
      </c>
      <c r="F45" s="357"/>
      <c r="G45" s="357"/>
      <c r="H45" s="357"/>
      <c r="I45" s="115"/>
      <c r="J45" s="39"/>
      <c r="K45" s="42"/>
    </row>
    <row r="46" spans="2:11" s="1" customFormat="1" ht="14.45" customHeight="1">
      <c r="B46" s="38"/>
      <c r="C46" s="34" t="s">
        <v>104</v>
      </c>
      <c r="D46" s="39"/>
      <c r="E46" s="39"/>
      <c r="F46" s="39"/>
      <c r="G46" s="39"/>
      <c r="H46" s="39"/>
      <c r="I46" s="115"/>
      <c r="J46" s="39"/>
      <c r="K46" s="42"/>
    </row>
    <row r="47" spans="2:11" s="1" customFormat="1" ht="23.25" customHeight="1">
      <c r="B47" s="38"/>
      <c r="C47" s="39"/>
      <c r="D47" s="39"/>
      <c r="E47" s="358" t="str">
        <f>E9</f>
        <v>04 - MOBILIÁŘ</v>
      </c>
      <c r="F47" s="359"/>
      <c r="G47" s="359"/>
      <c r="H47" s="359"/>
      <c r="I47" s="115"/>
      <c r="J47" s="39"/>
      <c r="K47" s="42"/>
    </row>
    <row r="48" spans="2:11" s="1" customFormat="1" ht="6.95" customHeight="1">
      <c r="B48" s="38"/>
      <c r="C48" s="39"/>
      <c r="D48" s="39"/>
      <c r="E48" s="39"/>
      <c r="F48" s="39"/>
      <c r="G48" s="39"/>
      <c r="H48" s="39"/>
      <c r="I48" s="115"/>
      <c r="J48" s="39"/>
      <c r="K48" s="42"/>
    </row>
    <row r="49" spans="2:47" s="1" customFormat="1" ht="18" customHeight="1">
      <c r="B49" s="38"/>
      <c r="C49" s="34" t="s">
        <v>23</v>
      </c>
      <c r="D49" s="39"/>
      <c r="E49" s="39"/>
      <c r="F49" s="32" t="str">
        <f>F12</f>
        <v xml:space="preserve"> </v>
      </c>
      <c r="G49" s="39"/>
      <c r="H49" s="39"/>
      <c r="I49" s="116" t="s">
        <v>25</v>
      </c>
      <c r="J49" s="117" t="str">
        <f>IF(J12="","",J12)</f>
        <v>8. 1. 2019</v>
      </c>
      <c r="K49" s="42"/>
    </row>
    <row r="50" spans="2:47" s="1" customFormat="1" ht="6.95" customHeight="1">
      <c r="B50" s="38"/>
      <c r="C50" s="39"/>
      <c r="D50" s="39"/>
      <c r="E50" s="39"/>
      <c r="F50" s="39"/>
      <c r="G50" s="39"/>
      <c r="H50" s="39"/>
      <c r="I50" s="115"/>
      <c r="J50" s="39"/>
      <c r="K50" s="42"/>
    </row>
    <row r="51" spans="2:47" s="1" customFormat="1">
      <c r="B51" s="38"/>
      <c r="C51" s="34" t="s">
        <v>27</v>
      </c>
      <c r="D51" s="39"/>
      <c r="E51" s="39"/>
      <c r="F51" s="32" t="str">
        <f>E15</f>
        <v xml:space="preserve"> </v>
      </c>
      <c r="G51" s="39"/>
      <c r="H51" s="39"/>
      <c r="I51" s="116" t="s">
        <v>32</v>
      </c>
      <c r="J51" s="32" t="str">
        <f>E21</f>
        <v xml:space="preserve"> </v>
      </c>
      <c r="K51" s="42"/>
    </row>
    <row r="52" spans="2:47" s="1" customFormat="1" ht="14.45" customHeight="1">
      <c r="B52" s="38"/>
      <c r="C52" s="34" t="s">
        <v>30</v>
      </c>
      <c r="D52" s="39"/>
      <c r="E52" s="39"/>
      <c r="F52" s="32" t="str">
        <f>IF(E18="","",E18)</f>
        <v/>
      </c>
      <c r="G52" s="39"/>
      <c r="H52" s="39"/>
      <c r="I52" s="115"/>
      <c r="J52" s="39"/>
      <c r="K52" s="42"/>
    </row>
    <row r="53" spans="2:47" s="1" customFormat="1" ht="10.35" customHeight="1">
      <c r="B53" s="38"/>
      <c r="C53" s="39"/>
      <c r="D53" s="39"/>
      <c r="E53" s="39"/>
      <c r="F53" s="39"/>
      <c r="G53" s="39"/>
      <c r="H53" s="39"/>
      <c r="I53" s="115"/>
      <c r="J53" s="39"/>
      <c r="K53" s="42"/>
    </row>
    <row r="54" spans="2:47" s="1" customFormat="1" ht="29.25" customHeight="1">
      <c r="B54" s="38"/>
      <c r="C54" s="141" t="s">
        <v>107</v>
      </c>
      <c r="D54" s="129"/>
      <c r="E54" s="129"/>
      <c r="F54" s="129"/>
      <c r="G54" s="129"/>
      <c r="H54" s="129"/>
      <c r="I54" s="142"/>
      <c r="J54" s="143" t="s">
        <v>108</v>
      </c>
      <c r="K54" s="144"/>
    </row>
    <row r="55" spans="2:47" s="1" customFormat="1" ht="10.35" customHeight="1">
      <c r="B55" s="38"/>
      <c r="C55" s="39"/>
      <c r="D55" s="39"/>
      <c r="E55" s="39"/>
      <c r="F55" s="39"/>
      <c r="G55" s="39"/>
      <c r="H55" s="39"/>
      <c r="I55" s="115"/>
      <c r="J55" s="39"/>
      <c r="K55" s="42"/>
    </row>
    <row r="56" spans="2:47" s="1" customFormat="1" ht="29.25" customHeight="1">
      <c r="B56" s="38"/>
      <c r="C56" s="145" t="s">
        <v>109</v>
      </c>
      <c r="D56" s="39"/>
      <c r="E56" s="39"/>
      <c r="F56" s="39"/>
      <c r="G56" s="39"/>
      <c r="H56" s="39"/>
      <c r="I56" s="115"/>
      <c r="J56" s="125">
        <f>J81</f>
        <v>0</v>
      </c>
      <c r="K56" s="42"/>
      <c r="AU56" s="21" t="s">
        <v>110</v>
      </c>
    </row>
    <row r="57" spans="2:47" s="7" customFormat="1" ht="24.95" customHeight="1">
      <c r="B57" s="146"/>
      <c r="C57" s="147"/>
      <c r="D57" s="148" t="s">
        <v>111</v>
      </c>
      <c r="E57" s="149"/>
      <c r="F57" s="149"/>
      <c r="G57" s="149"/>
      <c r="H57" s="149"/>
      <c r="I57" s="150"/>
      <c r="J57" s="151">
        <f>J82</f>
        <v>0</v>
      </c>
      <c r="K57" s="152"/>
    </row>
    <row r="58" spans="2:47" s="8" customFormat="1" ht="19.899999999999999" customHeight="1">
      <c r="B58" s="153"/>
      <c r="C58" s="154"/>
      <c r="D58" s="155" t="s">
        <v>112</v>
      </c>
      <c r="E58" s="156"/>
      <c r="F58" s="156"/>
      <c r="G58" s="156"/>
      <c r="H58" s="156"/>
      <c r="I58" s="157"/>
      <c r="J58" s="158">
        <f>J83</f>
        <v>0</v>
      </c>
      <c r="K58" s="159"/>
    </row>
    <row r="59" spans="2:47" s="8" customFormat="1" ht="19.899999999999999" customHeight="1">
      <c r="B59" s="153"/>
      <c r="C59" s="154"/>
      <c r="D59" s="155" t="s">
        <v>268</v>
      </c>
      <c r="E59" s="156"/>
      <c r="F59" s="156"/>
      <c r="G59" s="156"/>
      <c r="H59" s="156"/>
      <c r="I59" s="157"/>
      <c r="J59" s="158">
        <f>J95</f>
        <v>0</v>
      </c>
      <c r="K59" s="159"/>
    </row>
    <row r="60" spans="2:47" s="8" customFormat="1" ht="19.899999999999999" customHeight="1">
      <c r="B60" s="153"/>
      <c r="C60" s="154"/>
      <c r="D60" s="155" t="s">
        <v>114</v>
      </c>
      <c r="E60" s="156"/>
      <c r="F60" s="156"/>
      <c r="G60" s="156"/>
      <c r="H60" s="156"/>
      <c r="I60" s="157"/>
      <c r="J60" s="158">
        <f>J102</f>
        <v>0</v>
      </c>
      <c r="K60" s="159"/>
    </row>
    <row r="61" spans="2:47" s="8" customFormat="1" ht="19.899999999999999" customHeight="1">
      <c r="B61" s="153"/>
      <c r="C61" s="154"/>
      <c r="D61" s="155" t="s">
        <v>115</v>
      </c>
      <c r="E61" s="156"/>
      <c r="F61" s="156"/>
      <c r="G61" s="156"/>
      <c r="H61" s="156"/>
      <c r="I61" s="157"/>
      <c r="J61" s="158">
        <f>J115</f>
        <v>0</v>
      </c>
      <c r="K61" s="159"/>
    </row>
    <row r="62" spans="2:47" s="1" customFormat="1" ht="21.75" customHeight="1">
      <c r="B62" s="38"/>
      <c r="C62" s="39"/>
      <c r="D62" s="39"/>
      <c r="E62" s="39"/>
      <c r="F62" s="39"/>
      <c r="G62" s="39"/>
      <c r="H62" s="39"/>
      <c r="I62" s="115"/>
      <c r="J62" s="39"/>
      <c r="K62" s="42"/>
    </row>
    <row r="63" spans="2:47" s="1" customFormat="1" ht="6.95" customHeight="1">
      <c r="B63" s="53"/>
      <c r="C63" s="54"/>
      <c r="D63" s="54"/>
      <c r="E63" s="54"/>
      <c r="F63" s="54"/>
      <c r="G63" s="54"/>
      <c r="H63" s="54"/>
      <c r="I63" s="136"/>
      <c r="J63" s="54"/>
      <c r="K63" s="55"/>
    </row>
    <row r="67" spans="2:20" s="1" customFormat="1" ht="6.95" customHeight="1">
      <c r="B67" s="56"/>
      <c r="C67" s="57"/>
      <c r="D67" s="57"/>
      <c r="E67" s="57"/>
      <c r="F67" s="57"/>
      <c r="G67" s="57"/>
      <c r="H67" s="57"/>
      <c r="I67" s="139"/>
      <c r="J67" s="57"/>
      <c r="K67" s="57"/>
      <c r="L67" s="58"/>
    </row>
    <row r="68" spans="2:20" s="1" customFormat="1" ht="36.950000000000003" customHeight="1">
      <c r="B68" s="38"/>
      <c r="C68" s="59" t="s">
        <v>116</v>
      </c>
      <c r="D68" s="60"/>
      <c r="E68" s="60"/>
      <c r="F68" s="60"/>
      <c r="G68" s="60"/>
      <c r="H68" s="60"/>
      <c r="I68" s="160"/>
      <c r="J68" s="60"/>
      <c r="K68" s="60"/>
      <c r="L68" s="58"/>
    </row>
    <row r="69" spans="2:20" s="1" customFormat="1" ht="6.95" customHeight="1">
      <c r="B69" s="38"/>
      <c r="C69" s="60"/>
      <c r="D69" s="60"/>
      <c r="E69" s="60"/>
      <c r="F69" s="60"/>
      <c r="G69" s="60"/>
      <c r="H69" s="60"/>
      <c r="I69" s="160"/>
      <c r="J69" s="60"/>
      <c r="K69" s="60"/>
      <c r="L69" s="58"/>
    </row>
    <row r="70" spans="2:20" s="1" customFormat="1" ht="14.45" customHeight="1">
      <c r="B70" s="38"/>
      <c r="C70" s="62" t="s">
        <v>18</v>
      </c>
      <c r="D70" s="60"/>
      <c r="E70" s="60"/>
      <c r="F70" s="60"/>
      <c r="G70" s="60"/>
      <c r="H70" s="60"/>
      <c r="I70" s="160"/>
      <c r="J70" s="60"/>
      <c r="K70" s="60"/>
      <c r="L70" s="58"/>
    </row>
    <row r="71" spans="2:20" s="1" customFormat="1" ht="22.5" customHeight="1">
      <c r="B71" s="38"/>
      <c r="C71" s="60"/>
      <c r="D71" s="60"/>
      <c r="E71" s="360" t="str">
        <f>E7</f>
        <v>Revitalizace území Zálabská skála - Práchovna</v>
      </c>
      <c r="F71" s="361"/>
      <c r="G71" s="361"/>
      <c r="H71" s="361"/>
      <c r="I71" s="160"/>
      <c r="J71" s="60"/>
      <c r="K71" s="60"/>
      <c r="L71" s="58"/>
    </row>
    <row r="72" spans="2:20" s="1" customFormat="1" ht="14.45" customHeight="1">
      <c r="B72" s="38"/>
      <c r="C72" s="62" t="s">
        <v>104</v>
      </c>
      <c r="D72" s="60"/>
      <c r="E72" s="60"/>
      <c r="F72" s="60"/>
      <c r="G72" s="60"/>
      <c r="H72" s="60"/>
      <c r="I72" s="160"/>
      <c r="J72" s="60"/>
      <c r="K72" s="60"/>
      <c r="L72" s="58"/>
    </row>
    <row r="73" spans="2:20" s="1" customFormat="1" ht="23.25" customHeight="1">
      <c r="B73" s="38"/>
      <c r="C73" s="60"/>
      <c r="D73" s="60"/>
      <c r="E73" s="336" t="str">
        <f>E9</f>
        <v>04 - MOBILIÁŘ</v>
      </c>
      <c r="F73" s="362"/>
      <c r="G73" s="362"/>
      <c r="H73" s="362"/>
      <c r="I73" s="160"/>
      <c r="J73" s="60"/>
      <c r="K73" s="60"/>
      <c r="L73" s="58"/>
    </row>
    <row r="74" spans="2:20" s="1" customFormat="1" ht="6.95" customHeight="1">
      <c r="B74" s="38"/>
      <c r="C74" s="60"/>
      <c r="D74" s="60"/>
      <c r="E74" s="60"/>
      <c r="F74" s="60"/>
      <c r="G74" s="60"/>
      <c r="H74" s="60"/>
      <c r="I74" s="160"/>
      <c r="J74" s="60"/>
      <c r="K74" s="60"/>
      <c r="L74" s="58"/>
    </row>
    <row r="75" spans="2:20" s="1" customFormat="1" ht="18" customHeight="1">
      <c r="B75" s="38"/>
      <c r="C75" s="62" t="s">
        <v>23</v>
      </c>
      <c r="D75" s="60"/>
      <c r="E75" s="60"/>
      <c r="F75" s="161" t="str">
        <f>F12</f>
        <v xml:space="preserve"> </v>
      </c>
      <c r="G75" s="60"/>
      <c r="H75" s="60"/>
      <c r="I75" s="162" t="s">
        <v>25</v>
      </c>
      <c r="J75" s="70" t="str">
        <f>IF(J12="","",J12)</f>
        <v>8. 1. 2019</v>
      </c>
      <c r="K75" s="60"/>
      <c r="L75" s="58"/>
    </row>
    <row r="76" spans="2:20" s="1" customFormat="1" ht="6.95" customHeight="1">
      <c r="B76" s="38"/>
      <c r="C76" s="60"/>
      <c r="D76" s="60"/>
      <c r="E76" s="60"/>
      <c r="F76" s="60"/>
      <c r="G76" s="60"/>
      <c r="H76" s="60"/>
      <c r="I76" s="160"/>
      <c r="J76" s="60"/>
      <c r="K76" s="60"/>
      <c r="L76" s="58"/>
    </row>
    <row r="77" spans="2:20" s="1" customFormat="1">
      <c r="B77" s="38"/>
      <c r="C77" s="62" t="s">
        <v>27</v>
      </c>
      <c r="D77" s="60"/>
      <c r="E77" s="60"/>
      <c r="F77" s="161" t="str">
        <f>E15</f>
        <v xml:space="preserve"> </v>
      </c>
      <c r="G77" s="60"/>
      <c r="H77" s="60"/>
      <c r="I77" s="162" t="s">
        <v>32</v>
      </c>
      <c r="J77" s="161" t="str">
        <f>E21</f>
        <v xml:space="preserve"> </v>
      </c>
      <c r="K77" s="60"/>
      <c r="L77" s="58"/>
    </row>
    <row r="78" spans="2:20" s="1" customFormat="1" ht="14.45" customHeight="1">
      <c r="B78" s="38"/>
      <c r="C78" s="62" t="s">
        <v>30</v>
      </c>
      <c r="D78" s="60"/>
      <c r="E78" s="60"/>
      <c r="F78" s="161" t="str">
        <f>IF(E18="","",E18)</f>
        <v/>
      </c>
      <c r="G78" s="60"/>
      <c r="H78" s="60"/>
      <c r="I78" s="160"/>
      <c r="J78" s="60"/>
      <c r="K78" s="60"/>
      <c r="L78" s="58"/>
    </row>
    <row r="79" spans="2:20" s="1" customFormat="1" ht="10.35" customHeight="1">
      <c r="B79" s="38"/>
      <c r="C79" s="60"/>
      <c r="D79" s="60"/>
      <c r="E79" s="60"/>
      <c r="F79" s="60"/>
      <c r="G79" s="60"/>
      <c r="H79" s="60"/>
      <c r="I79" s="160"/>
      <c r="J79" s="60"/>
      <c r="K79" s="60"/>
      <c r="L79" s="58"/>
    </row>
    <row r="80" spans="2:20" s="9" customFormat="1" ht="29.25" customHeight="1">
      <c r="B80" s="163"/>
      <c r="C80" s="164" t="s">
        <v>117</v>
      </c>
      <c r="D80" s="165" t="s">
        <v>54</v>
      </c>
      <c r="E80" s="165" t="s">
        <v>50</v>
      </c>
      <c r="F80" s="165" t="s">
        <v>118</v>
      </c>
      <c r="G80" s="165" t="s">
        <v>119</v>
      </c>
      <c r="H80" s="165" t="s">
        <v>120</v>
      </c>
      <c r="I80" s="166" t="s">
        <v>121</v>
      </c>
      <c r="J80" s="165" t="s">
        <v>108</v>
      </c>
      <c r="K80" s="167" t="s">
        <v>122</v>
      </c>
      <c r="L80" s="168"/>
      <c r="M80" s="78" t="s">
        <v>123</v>
      </c>
      <c r="N80" s="79" t="s">
        <v>39</v>
      </c>
      <c r="O80" s="79" t="s">
        <v>124</v>
      </c>
      <c r="P80" s="79" t="s">
        <v>125</v>
      </c>
      <c r="Q80" s="79" t="s">
        <v>126</v>
      </c>
      <c r="R80" s="79" t="s">
        <v>127</v>
      </c>
      <c r="S80" s="79" t="s">
        <v>128</v>
      </c>
      <c r="T80" s="80" t="s">
        <v>129</v>
      </c>
    </row>
    <row r="81" spans="2:65" s="1" customFormat="1" ht="29.25" customHeight="1">
      <c r="B81" s="38"/>
      <c r="C81" s="84" t="s">
        <v>109</v>
      </c>
      <c r="D81" s="60"/>
      <c r="E81" s="60"/>
      <c r="F81" s="60"/>
      <c r="G81" s="60"/>
      <c r="H81" s="60"/>
      <c r="I81" s="160"/>
      <c r="J81" s="169">
        <f>BK81</f>
        <v>0</v>
      </c>
      <c r="K81" s="60"/>
      <c r="L81" s="58"/>
      <c r="M81" s="81"/>
      <c r="N81" s="82"/>
      <c r="O81" s="82"/>
      <c r="P81" s="170">
        <f>P82</f>
        <v>0</v>
      </c>
      <c r="Q81" s="82"/>
      <c r="R81" s="170">
        <f>R82</f>
        <v>9.6515487000000011</v>
      </c>
      <c r="S81" s="82"/>
      <c r="T81" s="171">
        <f>T82</f>
        <v>1.3039999999999998</v>
      </c>
      <c r="AT81" s="21" t="s">
        <v>68</v>
      </c>
      <c r="AU81" s="21" t="s">
        <v>110</v>
      </c>
      <c r="BK81" s="172">
        <f>BK82</f>
        <v>0</v>
      </c>
    </row>
    <row r="82" spans="2:65" s="10" customFormat="1" ht="37.35" customHeight="1">
      <c r="B82" s="173"/>
      <c r="C82" s="174"/>
      <c r="D82" s="175" t="s">
        <v>68</v>
      </c>
      <c r="E82" s="176" t="s">
        <v>130</v>
      </c>
      <c r="F82" s="176" t="s">
        <v>131</v>
      </c>
      <c r="G82" s="174"/>
      <c r="H82" s="174"/>
      <c r="I82" s="177"/>
      <c r="J82" s="178">
        <f>BK82</f>
        <v>0</v>
      </c>
      <c r="K82" s="174"/>
      <c r="L82" s="179"/>
      <c r="M82" s="180"/>
      <c r="N82" s="181"/>
      <c r="O82" s="181"/>
      <c r="P82" s="182">
        <f>P83+P95+P102+P115</f>
        <v>0</v>
      </c>
      <c r="Q82" s="181"/>
      <c r="R82" s="182">
        <f>R83+R95+R102+R115</f>
        <v>9.6515487000000011</v>
      </c>
      <c r="S82" s="181"/>
      <c r="T82" s="183">
        <f>T83+T95+T102+T115</f>
        <v>1.3039999999999998</v>
      </c>
      <c r="AR82" s="184" t="s">
        <v>77</v>
      </c>
      <c r="AT82" s="185" t="s">
        <v>68</v>
      </c>
      <c r="AU82" s="185" t="s">
        <v>69</v>
      </c>
      <c r="AY82" s="184" t="s">
        <v>132</v>
      </c>
      <c r="BK82" s="186">
        <f>BK83+BK95+BK102+BK115</f>
        <v>0</v>
      </c>
    </row>
    <row r="83" spans="2:65" s="10" customFormat="1" ht="19.899999999999999" customHeight="1">
      <c r="B83" s="173"/>
      <c r="C83" s="174"/>
      <c r="D83" s="187" t="s">
        <v>68</v>
      </c>
      <c r="E83" s="188" t="s">
        <v>77</v>
      </c>
      <c r="F83" s="188" t="s">
        <v>133</v>
      </c>
      <c r="G83" s="174"/>
      <c r="H83" s="174"/>
      <c r="I83" s="177"/>
      <c r="J83" s="189">
        <f>BK83</f>
        <v>0</v>
      </c>
      <c r="K83" s="174"/>
      <c r="L83" s="179"/>
      <c r="M83" s="180"/>
      <c r="N83" s="181"/>
      <c r="O83" s="181"/>
      <c r="P83" s="182">
        <f>SUM(P84:P94)</f>
        <v>0</v>
      </c>
      <c r="Q83" s="181"/>
      <c r="R83" s="182">
        <f>SUM(R84:R94)</f>
        <v>0</v>
      </c>
      <c r="S83" s="181"/>
      <c r="T83" s="183">
        <f>SUM(T84:T94)</f>
        <v>0</v>
      </c>
      <c r="AR83" s="184" t="s">
        <v>77</v>
      </c>
      <c r="AT83" s="185" t="s">
        <v>68</v>
      </c>
      <c r="AU83" s="185" t="s">
        <v>77</v>
      </c>
      <c r="AY83" s="184" t="s">
        <v>132</v>
      </c>
      <c r="BK83" s="186">
        <f>SUM(BK84:BK94)</f>
        <v>0</v>
      </c>
    </row>
    <row r="84" spans="2:65" s="1" customFormat="1" ht="31.5" customHeight="1">
      <c r="B84" s="38"/>
      <c r="C84" s="190" t="s">
        <v>165</v>
      </c>
      <c r="D84" s="190" t="s">
        <v>134</v>
      </c>
      <c r="E84" s="191" t="s">
        <v>135</v>
      </c>
      <c r="F84" s="192" t="s">
        <v>136</v>
      </c>
      <c r="G84" s="193" t="s">
        <v>137</v>
      </c>
      <c r="H84" s="194">
        <v>0.83299999999999996</v>
      </c>
      <c r="I84" s="195"/>
      <c r="J84" s="196">
        <f>ROUND(I84*H84,2)</f>
        <v>0</v>
      </c>
      <c r="K84" s="192" t="s">
        <v>138</v>
      </c>
      <c r="L84" s="58"/>
      <c r="M84" s="197" t="s">
        <v>21</v>
      </c>
      <c r="N84" s="198" t="s">
        <v>40</v>
      </c>
      <c r="O84" s="39"/>
      <c r="P84" s="199">
        <f>O84*H84</f>
        <v>0</v>
      </c>
      <c r="Q84" s="199">
        <v>0</v>
      </c>
      <c r="R84" s="199">
        <f>Q84*H84</f>
        <v>0</v>
      </c>
      <c r="S84" s="199">
        <v>0</v>
      </c>
      <c r="T84" s="200">
        <f>S84*H84</f>
        <v>0</v>
      </c>
      <c r="AR84" s="21" t="s">
        <v>139</v>
      </c>
      <c r="AT84" s="21" t="s">
        <v>134</v>
      </c>
      <c r="AU84" s="21" t="s">
        <v>79</v>
      </c>
      <c r="AY84" s="21" t="s">
        <v>132</v>
      </c>
      <c r="BE84" s="201">
        <f>IF(N84="základní",J84,0)</f>
        <v>0</v>
      </c>
      <c r="BF84" s="201">
        <f>IF(N84="snížená",J84,0)</f>
        <v>0</v>
      </c>
      <c r="BG84" s="201">
        <f>IF(N84="zákl. přenesená",J84,0)</f>
        <v>0</v>
      </c>
      <c r="BH84" s="201">
        <f>IF(N84="sníž. přenesená",J84,0)</f>
        <v>0</v>
      </c>
      <c r="BI84" s="201">
        <f>IF(N84="nulová",J84,0)</f>
        <v>0</v>
      </c>
      <c r="BJ84" s="21" t="s">
        <v>77</v>
      </c>
      <c r="BK84" s="201">
        <f>ROUND(I84*H84,2)</f>
        <v>0</v>
      </c>
      <c r="BL84" s="21" t="s">
        <v>139</v>
      </c>
      <c r="BM84" s="21" t="s">
        <v>269</v>
      </c>
    </row>
    <row r="85" spans="2:65" s="11" customFormat="1" ht="13.5">
      <c r="B85" s="202"/>
      <c r="C85" s="203"/>
      <c r="D85" s="204" t="s">
        <v>141</v>
      </c>
      <c r="E85" s="205" t="s">
        <v>21</v>
      </c>
      <c r="F85" s="206" t="s">
        <v>270</v>
      </c>
      <c r="G85" s="203"/>
      <c r="H85" s="207">
        <v>0.83299999999999996</v>
      </c>
      <c r="I85" s="208"/>
      <c r="J85" s="203"/>
      <c r="K85" s="203"/>
      <c r="L85" s="209"/>
      <c r="M85" s="210"/>
      <c r="N85" s="211"/>
      <c r="O85" s="211"/>
      <c r="P85" s="211"/>
      <c r="Q85" s="211"/>
      <c r="R85" s="211"/>
      <c r="S85" s="211"/>
      <c r="T85" s="212"/>
      <c r="AT85" s="213" t="s">
        <v>141</v>
      </c>
      <c r="AU85" s="213" t="s">
        <v>79</v>
      </c>
      <c r="AV85" s="11" t="s">
        <v>79</v>
      </c>
      <c r="AW85" s="11" t="s">
        <v>33</v>
      </c>
      <c r="AX85" s="11" t="s">
        <v>77</v>
      </c>
      <c r="AY85" s="213" t="s">
        <v>132</v>
      </c>
    </row>
    <row r="86" spans="2:65" s="1" customFormat="1" ht="44.25" customHeight="1">
      <c r="B86" s="38"/>
      <c r="C86" s="190" t="s">
        <v>178</v>
      </c>
      <c r="D86" s="190" t="s">
        <v>134</v>
      </c>
      <c r="E86" s="191" t="s">
        <v>271</v>
      </c>
      <c r="F86" s="192" t="s">
        <v>272</v>
      </c>
      <c r="G86" s="193" t="s">
        <v>137</v>
      </c>
      <c r="H86" s="194">
        <v>4.0350000000000001</v>
      </c>
      <c r="I86" s="195"/>
      <c r="J86" s="196">
        <f>ROUND(I86*H86,2)</f>
        <v>0</v>
      </c>
      <c r="K86" s="192" t="s">
        <v>138</v>
      </c>
      <c r="L86" s="58"/>
      <c r="M86" s="197" t="s">
        <v>21</v>
      </c>
      <c r="N86" s="198" t="s">
        <v>40</v>
      </c>
      <c r="O86" s="39"/>
      <c r="P86" s="199">
        <f>O86*H86</f>
        <v>0</v>
      </c>
      <c r="Q86" s="199">
        <v>0</v>
      </c>
      <c r="R86" s="199">
        <f>Q86*H86</f>
        <v>0</v>
      </c>
      <c r="S86" s="199">
        <v>0</v>
      </c>
      <c r="T86" s="200">
        <f>S86*H86</f>
        <v>0</v>
      </c>
      <c r="AR86" s="21" t="s">
        <v>139</v>
      </c>
      <c r="AT86" s="21" t="s">
        <v>134</v>
      </c>
      <c r="AU86" s="21" t="s">
        <v>79</v>
      </c>
      <c r="AY86" s="21" t="s">
        <v>132</v>
      </c>
      <c r="BE86" s="201">
        <f>IF(N86="základní",J86,0)</f>
        <v>0</v>
      </c>
      <c r="BF86" s="201">
        <f>IF(N86="snížená",J86,0)</f>
        <v>0</v>
      </c>
      <c r="BG86" s="201">
        <f>IF(N86="zákl. přenesená",J86,0)</f>
        <v>0</v>
      </c>
      <c r="BH86" s="201">
        <f>IF(N86="sníž. přenesená",J86,0)</f>
        <v>0</v>
      </c>
      <c r="BI86" s="201">
        <f>IF(N86="nulová",J86,0)</f>
        <v>0</v>
      </c>
      <c r="BJ86" s="21" t="s">
        <v>77</v>
      </c>
      <c r="BK86" s="201">
        <f>ROUND(I86*H86,2)</f>
        <v>0</v>
      </c>
      <c r="BL86" s="21" t="s">
        <v>139</v>
      </c>
      <c r="BM86" s="21" t="s">
        <v>273</v>
      </c>
    </row>
    <row r="87" spans="2:65" s="1" customFormat="1" ht="54">
      <c r="B87" s="38"/>
      <c r="C87" s="60"/>
      <c r="D87" s="214" t="s">
        <v>154</v>
      </c>
      <c r="E87" s="60"/>
      <c r="F87" s="215" t="s">
        <v>274</v>
      </c>
      <c r="G87" s="60"/>
      <c r="H87" s="60"/>
      <c r="I87" s="160"/>
      <c r="J87" s="60"/>
      <c r="K87" s="60"/>
      <c r="L87" s="58"/>
      <c r="M87" s="216"/>
      <c r="N87" s="39"/>
      <c r="O87" s="39"/>
      <c r="P87" s="39"/>
      <c r="Q87" s="39"/>
      <c r="R87" s="39"/>
      <c r="S87" s="39"/>
      <c r="T87" s="75"/>
      <c r="AT87" s="21" t="s">
        <v>154</v>
      </c>
      <c r="AU87" s="21" t="s">
        <v>79</v>
      </c>
    </row>
    <row r="88" spans="2:65" s="1" customFormat="1" ht="27">
      <c r="B88" s="38"/>
      <c r="C88" s="60"/>
      <c r="D88" s="214" t="s">
        <v>220</v>
      </c>
      <c r="E88" s="60"/>
      <c r="F88" s="215" t="s">
        <v>275</v>
      </c>
      <c r="G88" s="60"/>
      <c r="H88" s="60"/>
      <c r="I88" s="160"/>
      <c r="J88" s="60"/>
      <c r="K88" s="60"/>
      <c r="L88" s="58"/>
      <c r="M88" s="216"/>
      <c r="N88" s="39"/>
      <c r="O88" s="39"/>
      <c r="P88" s="39"/>
      <c r="Q88" s="39"/>
      <c r="R88" s="39"/>
      <c r="S88" s="39"/>
      <c r="T88" s="75"/>
      <c r="AT88" s="21" t="s">
        <v>220</v>
      </c>
      <c r="AU88" s="21" t="s">
        <v>79</v>
      </c>
    </row>
    <row r="89" spans="2:65" s="11" customFormat="1" ht="13.5">
      <c r="B89" s="202"/>
      <c r="C89" s="203"/>
      <c r="D89" s="204" t="s">
        <v>141</v>
      </c>
      <c r="E89" s="205" t="s">
        <v>21</v>
      </c>
      <c r="F89" s="206" t="s">
        <v>276</v>
      </c>
      <c r="G89" s="203"/>
      <c r="H89" s="207">
        <v>4.0350000000000001</v>
      </c>
      <c r="I89" s="208"/>
      <c r="J89" s="203"/>
      <c r="K89" s="203"/>
      <c r="L89" s="209"/>
      <c r="M89" s="210"/>
      <c r="N89" s="211"/>
      <c r="O89" s="211"/>
      <c r="P89" s="211"/>
      <c r="Q89" s="211"/>
      <c r="R89" s="211"/>
      <c r="S89" s="211"/>
      <c r="T89" s="212"/>
      <c r="AT89" s="213" t="s">
        <v>141</v>
      </c>
      <c r="AU89" s="213" t="s">
        <v>79</v>
      </c>
      <c r="AV89" s="11" t="s">
        <v>79</v>
      </c>
      <c r="AW89" s="11" t="s">
        <v>33</v>
      </c>
      <c r="AX89" s="11" t="s">
        <v>77</v>
      </c>
      <c r="AY89" s="213" t="s">
        <v>132</v>
      </c>
    </row>
    <row r="90" spans="2:65" s="1" customFormat="1" ht="44.25" customHeight="1">
      <c r="B90" s="38"/>
      <c r="C90" s="190" t="s">
        <v>182</v>
      </c>
      <c r="D90" s="190" t="s">
        <v>134</v>
      </c>
      <c r="E90" s="191" t="s">
        <v>148</v>
      </c>
      <c r="F90" s="192" t="s">
        <v>149</v>
      </c>
      <c r="G90" s="193" t="s">
        <v>137</v>
      </c>
      <c r="H90" s="194">
        <v>4.0350000000000001</v>
      </c>
      <c r="I90" s="195"/>
      <c r="J90" s="196">
        <f>ROUND(I90*H90,2)</f>
        <v>0</v>
      </c>
      <c r="K90" s="192" t="s">
        <v>138</v>
      </c>
      <c r="L90" s="58"/>
      <c r="M90" s="197" t="s">
        <v>21</v>
      </c>
      <c r="N90" s="198" t="s">
        <v>40</v>
      </c>
      <c r="O90" s="39"/>
      <c r="P90" s="199">
        <f>O90*H90</f>
        <v>0</v>
      </c>
      <c r="Q90" s="199">
        <v>0</v>
      </c>
      <c r="R90" s="199">
        <f>Q90*H90</f>
        <v>0</v>
      </c>
      <c r="S90" s="199">
        <v>0</v>
      </c>
      <c r="T90" s="200">
        <f>S90*H90</f>
        <v>0</v>
      </c>
      <c r="AR90" s="21" t="s">
        <v>139</v>
      </c>
      <c r="AT90" s="21" t="s">
        <v>134</v>
      </c>
      <c r="AU90" s="21" t="s">
        <v>79</v>
      </c>
      <c r="AY90" s="21" t="s">
        <v>132</v>
      </c>
      <c r="BE90" s="201">
        <f>IF(N90="základní",J90,0)</f>
        <v>0</v>
      </c>
      <c r="BF90" s="201">
        <f>IF(N90="snížená",J90,0)</f>
        <v>0</v>
      </c>
      <c r="BG90" s="201">
        <f>IF(N90="zákl. přenesená",J90,0)</f>
        <v>0</v>
      </c>
      <c r="BH90" s="201">
        <f>IF(N90="sníž. přenesená",J90,0)</f>
        <v>0</v>
      </c>
      <c r="BI90" s="201">
        <f>IF(N90="nulová",J90,0)</f>
        <v>0</v>
      </c>
      <c r="BJ90" s="21" t="s">
        <v>77</v>
      </c>
      <c r="BK90" s="201">
        <f>ROUND(I90*H90,2)</f>
        <v>0</v>
      </c>
      <c r="BL90" s="21" t="s">
        <v>139</v>
      </c>
      <c r="BM90" s="21" t="s">
        <v>277</v>
      </c>
    </row>
    <row r="91" spans="2:65" s="1" customFormat="1" ht="31.5" customHeight="1">
      <c r="B91" s="38"/>
      <c r="C91" s="190" t="s">
        <v>222</v>
      </c>
      <c r="D91" s="190" t="s">
        <v>134</v>
      </c>
      <c r="E91" s="191" t="s">
        <v>234</v>
      </c>
      <c r="F91" s="192" t="s">
        <v>235</v>
      </c>
      <c r="G91" s="193" t="s">
        <v>137</v>
      </c>
      <c r="H91" s="194">
        <v>4.0350000000000001</v>
      </c>
      <c r="I91" s="195"/>
      <c r="J91" s="196">
        <f>ROUND(I91*H91,2)</f>
        <v>0</v>
      </c>
      <c r="K91" s="192" t="s">
        <v>138</v>
      </c>
      <c r="L91" s="58"/>
      <c r="M91" s="197" t="s">
        <v>21</v>
      </c>
      <c r="N91" s="198" t="s">
        <v>40</v>
      </c>
      <c r="O91" s="39"/>
      <c r="P91" s="199">
        <f>O91*H91</f>
        <v>0</v>
      </c>
      <c r="Q91" s="199">
        <v>0</v>
      </c>
      <c r="R91" s="199">
        <f>Q91*H91</f>
        <v>0</v>
      </c>
      <c r="S91" s="199">
        <v>0</v>
      </c>
      <c r="T91" s="200">
        <f>S91*H91</f>
        <v>0</v>
      </c>
      <c r="AR91" s="21" t="s">
        <v>139</v>
      </c>
      <c r="AT91" s="21" t="s">
        <v>134</v>
      </c>
      <c r="AU91" s="21" t="s">
        <v>79</v>
      </c>
      <c r="AY91" s="21" t="s">
        <v>132</v>
      </c>
      <c r="BE91" s="201">
        <f>IF(N91="základní",J91,0)</f>
        <v>0</v>
      </c>
      <c r="BF91" s="201">
        <f>IF(N91="snížená",J91,0)</f>
        <v>0</v>
      </c>
      <c r="BG91" s="201">
        <f>IF(N91="zákl. přenesená",J91,0)</f>
        <v>0</v>
      </c>
      <c r="BH91" s="201">
        <f>IF(N91="sníž. přenesená",J91,0)</f>
        <v>0</v>
      </c>
      <c r="BI91" s="201">
        <f>IF(N91="nulová",J91,0)</f>
        <v>0</v>
      </c>
      <c r="BJ91" s="21" t="s">
        <v>77</v>
      </c>
      <c r="BK91" s="201">
        <f>ROUND(I91*H91,2)</f>
        <v>0</v>
      </c>
      <c r="BL91" s="21" t="s">
        <v>139</v>
      </c>
      <c r="BM91" s="21" t="s">
        <v>278</v>
      </c>
    </row>
    <row r="92" spans="2:65" s="1" customFormat="1" ht="22.5" customHeight="1">
      <c r="B92" s="38"/>
      <c r="C92" s="190" t="s">
        <v>262</v>
      </c>
      <c r="D92" s="190" t="s">
        <v>134</v>
      </c>
      <c r="E92" s="191" t="s">
        <v>162</v>
      </c>
      <c r="F92" s="192" t="s">
        <v>163</v>
      </c>
      <c r="G92" s="193" t="s">
        <v>137</v>
      </c>
      <c r="H92" s="194">
        <v>4.0350000000000001</v>
      </c>
      <c r="I92" s="195"/>
      <c r="J92" s="196">
        <f>ROUND(I92*H92,2)</f>
        <v>0</v>
      </c>
      <c r="K92" s="192" t="s">
        <v>138</v>
      </c>
      <c r="L92" s="58"/>
      <c r="M92" s="197" t="s">
        <v>21</v>
      </c>
      <c r="N92" s="198" t="s">
        <v>40</v>
      </c>
      <c r="O92" s="39"/>
      <c r="P92" s="199">
        <f>O92*H92</f>
        <v>0</v>
      </c>
      <c r="Q92" s="199">
        <v>0</v>
      </c>
      <c r="R92" s="199">
        <f>Q92*H92</f>
        <v>0</v>
      </c>
      <c r="S92" s="199">
        <v>0</v>
      </c>
      <c r="T92" s="200">
        <f>S92*H92</f>
        <v>0</v>
      </c>
      <c r="AR92" s="21" t="s">
        <v>139</v>
      </c>
      <c r="AT92" s="21" t="s">
        <v>134</v>
      </c>
      <c r="AU92" s="21" t="s">
        <v>79</v>
      </c>
      <c r="AY92" s="21" t="s">
        <v>132</v>
      </c>
      <c r="BE92" s="201">
        <f>IF(N92="základní",J92,0)</f>
        <v>0</v>
      </c>
      <c r="BF92" s="201">
        <f>IF(N92="snížená",J92,0)</f>
        <v>0</v>
      </c>
      <c r="BG92" s="201">
        <f>IF(N92="zákl. přenesená",J92,0)</f>
        <v>0</v>
      </c>
      <c r="BH92" s="201">
        <f>IF(N92="sníž. přenesená",J92,0)</f>
        <v>0</v>
      </c>
      <c r="BI92" s="201">
        <f>IF(N92="nulová",J92,0)</f>
        <v>0</v>
      </c>
      <c r="BJ92" s="21" t="s">
        <v>77</v>
      </c>
      <c r="BK92" s="201">
        <f>ROUND(I92*H92,2)</f>
        <v>0</v>
      </c>
      <c r="BL92" s="21" t="s">
        <v>139</v>
      </c>
      <c r="BM92" s="21" t="s">
        <v>279</v>
      </c>
    </row>
    <row r="93" spans="2:65" s="1" customFormat="1" ht="22.5" customHeight="1">
      <c r="B93" s="38"/>
      <c r="C93" s="190" t="s">
        <v>200</v>
      </c>
      <c r="D93" s="190" t="s">
        <v>134</v>
      </c>
      <c r="E93" s="191" t="s">
        <v>166</v>
      </c>
      <c r="F93" s="192" t="s">
        <v>167</v>
      </c>
      <c r="G93" s="193" t="s">
        <v>168</v>
      </c>
      <c r="H93" s="194">
        <v>6.5369999999999999</v>
      </c>
      <c r="I93" s="195"/>
      <c r="J93" s="196">
        <f>ROUND(I93*H93,2)</f>
        <v>0</v>
      </c>
      <c r="K93" s="192" t="s">
        <v>138</v>
      </c>
      <c r="L93" s="58"/>
      <c r="M93" s="197" t="s">
        <v>21</v>
      </c>
      <c r="N93" s="198" t="s">
        <v>40</v>
      </c>
      <c r="O93" s="39"/>
      <c r="P93" s="199">
        <f>O93*H93</f>
        <v>0</v>
      </c>
      <c r="Q93" s="199">
        <v>0</v>
      </c>
      <c r="R93" s="199">
        <f>Q93*H93</f>
        <v>0</v>
      </c>
      <c r="S93" s="199">
        <v>0</v>
      </c>
      <c r="T93" s="200">
        <f>S93*H93</f>
        <v>0</v>
      </c>
      <c r="AR93" s="21" t="s">
        <v>139</v>
      </c>
      <c r="AT93" s="21" t="s">
        <v>134</v>
      </c>
      <c r="AU93" s="21" t="s">
        <v>79</v>
      </c>
      <c r="AY93" s="21" t="s">
        <v>132</v>
      </c>
      <c r="BE93" s="201">
        <f>IF(N93="základní",J93,0)</f>
        <v>0</v>
      </c>
      <c r="BF93" s="201">
        <f>IF(N93="snížená",J93,0)</f>
        <v>0</v>
      </c>
      <c r="BG93" s="201">
        <f>IF(N93="zákl. přenesená",J93,0)</f>
        <v>0</v>
      </c>
      <c r="BH93" s="201">
        <f>IF(N93="sníž. přenesená",J93,0)</f>
        <v>0</v>
      </c>
      <c r="BI93" s="201">
        <f>IF(N93="nulová",J93,0)</f>
        <v>0</v>
      </c>
      <c r="BJ93" s="21" t="s">
        <v>77</v>
      </c>
      <c r="BK93" s="201">
        <f>ROUND(I93*H93,2)</f>
        <v>0</v>
      </c>
      <c r="BL93" s="21" t="s">
        <v>139</v>
      </c>
      <c r="BM93" s="21" t="s">
        <v>280</v>
      </c>
    </row>
    <row r="94" spans="2:65" s="11" customFormat="1" ht="13.5">
      <c r="B94" s="202"/>
      <c r="C94" s="203"/>
      <c r="D94" s="214" t="s">
        <v>141</v>
      </c>
      <c r="E94" s="217" t="s">
        <v>21</v>
      </c>
      <c r="F94" s="218" t="s">
        <v>281</v>
      </c>
      <c r="G94" s="203"/>
      <c r="H94" s="219">
        <v>6.5369999999999999</v>
      </c>
      <c r="I94" s="208"/>
      <c r="J94" s="203"/>
      <c r="K94" s="203"/>
      <c r="L94" s="209"/>
      <c r="M94" s="210"/>
      <c r="N94" s="211"/>
      <c r="O94" s="211"/>
      <c r="P94" s="211"/>
      <c r="Q94" s="211"/>
      <c r="R94" s="211"/>
      <c r="S94" s="211"/>
      <c r="T94" s="212"/>
      <c r="AT94" s="213" t="s">
        <v>141</v>
      </c>
      <c r="AU94" s="213" t="s">
        <v>79</v>
      </c>
      <c r="AV94" s="11" t="s">
        <v>79</v>
      </c>
      <c r="AW94" s="11" t="s">
        <v>33</v>
      </c>
      <c r="AX94" s="11" t="s">
        <v>77</v>
      </c>
      <c r="AY94" s="213" t="s">
        <v>132</v>
      </c>
    </row>
    <row r="95" spans="2:65" s="10" customFormat="1" ht="29.85" customHeight="1">
      <c r="B95" s="173"/>
      <c r="C95" s="174"/>
      <c r="D95" s="187" t="s">
        <v>68</v>
      </c>
      <c r="E95" s="188" t="s">
        <v>79</v>
      </c>
      <c r="F95" s="188" t="s">
        <v>282</v>
      </c>
      <c r="G95" s="174"/>
      <c r="H95" s="174"/>
      <c r="I95" s="177"/>
      <c r="J95" s="189">
        <f>BK95</f>
        <v>0</v>
      </c>
      <c r="K95" s="174"/>
      <c r="L95" s="179"/>
      <c r="M95" s="180"/>
      <c r="N95" s="181"/>
      <c r="O95" s="181"/>
      <c r="P95" s="182">
        <f>SUM(P96:P101)</f>
        <v>0</v>
      </c>
      <c r="Q95" s="181"/>
      <c r="R95" s="182">
        <f>SUM(R96:R101)</f>
        <v>9.1172687000000003</v>
      </c>
      <c r="S95" s="181"/>
      <c r="T95" s="183">
        <f>SUM(T96:T101)</f>
        <v>0</v>
      </c>
      <c r="AR95" s="184" t="s">
        <v>77</v>
      </c>
      <c r="AT95" s="185" t="s">
        <v>68</v>
      </c>
      <c r="AU95" s="185" t="s">
        <v>77</v>
      </c>
      <c r="AY95" s="184" t="s">
        <v>132</v>
      </c>
      <c r="BK95" s="186">
        <f>SUM(BK96:BK101)</f>
        <v>0</v>
      </c>
    </row>
    <row r="96" spans="2:65" s="1" customFormat="1" ht="22.5" customHeight="1">
      <c r="B96" s="38"/>
      <c r="C96" s="190" t="s">
        <v>187</v>
      </c>
      <c r="D96" s="190" t="s">
        <v>134</v>
      </c>
      <c r="E96" s="191" t="s">
        <v>283</v>
      </c>
      <c r="F96" s="192" t="s">
        <v>284</v>
      </c>
      <c r="G96" s="193" t="s">
        <v>137</v>
      </c>
      <c r="H96" s="194">
        <v>4.0350000000000001</v>
      </c>
      <c r="I96" s="195"/>
      <c r="J96" s="196">
        <f>ROUND(I96*H96,2)</f>
        <v>0</v>
      </c>
      <c r="K96" s="192" t="s">
        <v>138</v>
      </c>
      <c r="L96" s="58"/>
      <c r="M96" s="197" t="s">
        <v>21</v>
      </c>
      <c r="N96" s="198" t="s">
        <v>40</v>
      </c>
      <c r="O96" s="39"/>
      <c r="P96" s="199">
        <f>O96*H96</f>
        <v>0</v>
      </c>
      <c r="Q96" s="199">
        <v>2.2563399999999998</v>
      </c>
      <c r="R96" s="199">
        <f>Q96*H96</f>
        <v>9.1043319</v>
      </c>
      <c r="S96" s="199">
        <v>0</v>
      </c>
      <c r="T96" s="200">
        <f>S96*H96</f>
        <v>0</v>
      </c>
      <c r="AR96" s="21" t="s">
        <v>139</v>
      </c>
      <c r="AT96" s="21" t="s">
        <v>134</v>
      </c>
      <c r="AU96" s="21" t="s">
        <v>79</v>
      </c>
      <c r="AY96" s="21" t="s">
        <v>132</v>
      </c>
      <c r="BE96" s="201">
        <f>IF(N96="základní",J96,0)</f>
        <v>0</v>
      </c>
      <c r="BF96" s="201">
        <f>IF(N96="snížená",J96,0)</f>
        <v>0</v>
      </c>
      <c r="BG96" s="201">
        <f>IF(N96="zákl. přenesená",J96,0)</f>
        <v>0</v>
      </c>
      <c r="BH96" s="201">
        <f>IF(N96="sníž. přenesená",J96,0)</f>
        <v>0</v>
      </c>
      <c r="BI96" s="201">
        <f>IF(N96="nulová",J96,0)</f>
        <v>0</v>
      </c>
      <c r="BJ96" s="21" t="s">
        <v>77</v>
      </c>
      <c r="BK96" s="201">
        <f>ROUND(I96*H96,2)</f>
        <v>0</v>
      </c>
      <c r="BL96" s="21" t="s">
        <v>139</v>
      </c>
      <c r="BM96" s="21" t="s">
        <v>285</v>
      </c>
    </row>
    <row r="97" spans="2:65" s="1" customFormat="1" ht="81">
      <c r="B97" s="38"/>
      <c r="C97" s="60"/>
      <c r="D97" s="214" t="s">
        <v>154</v>
      </c>
      <c r="E97" s="60"/>
      <c r="F97" s="215" t="s">
        <v>286</v>
      </c>
      <c r="G97" s="60"/>
      <c r="H97" s="60"/>
      <c r="I97" s="160"/>
      <c r="J97" s="60"/>
      <c r="K97" s="60"/>
      <c r="L97" s="58"/>
      <c r="M97" s="216"/>
      <c r="N97" s="39"/>
      <c r="O97" s="39"/>
      <c r="P97" s="39"/>
      <c r="Q97" s="39"/>
      <c r="R97" s="39"/>
      <c r="S97" s="39"/>
      <c r="T97" s="75"/>
      <c r="AT97" s="21" t="s">
        <v>154</v>
      </c>
      <c r="AU97" s="21" t="s">
        <v>79</v>
      </c>
    </row>
    <row r="98" spans="2:65" s="11" customFormat="1" ht="13.5">
      <c r="B98" s="202"/>
      <c r="C98" s="203"/>
      <c r="D98" s="204" t="s">
        <v>141</v>
      </c>
      <c r="E98" s="205" t="s">
        <v>21</v>
      </c>
      <c r="F98" s="206" t="s">
        <v>276</v>
      </c>
      <c r="G98" s="203"/>
      <c r="H98" s="207">
        <v>4.0350000000000001</v>
      </c>
      <c r="I98" s="208"/>
      <c r="J98" s="203"/>
      <c r="K98" s="203"/>
      <c r="L98" s="209"/>
      <c r="M98" s="210"/>
      <c r="N98" s="211"/>
      <c r="O98" s="211"/>
      <c r="P98" s="211"/>
      <c r="Q98" s="211"/>
      <c r="R98" s="211"/>
      <c r="S98" s="211"/>
      <c r="T98" s="212"/>
      <c r="AT98" s="213" t="s">
        <v>141</v>
      </c>
      <c r="AU98" s="213" t="s">
        <v>79</v>
      </c>
      <c r="AV98" s="11" t="s">
        <v>79</v>
      </c>
      <c r="AW98" s="11" t="s">
        <v>33</v>
      </c>
      <c r="AX98" s="11" t="s">
        <v>77</v>
      </c>
      <c r="AY98" s="213" t="s">
        <v>132</v>
      </c>
    </row>
    <row r="99" spans="2:65" s="1" customFormat="1" ht="44.25" customHeight="1">
      <c r="B99" s="38"/>
      <c r="C99" s="190" t="s">
        <v>10</v>
      </c>
      <c r="D99" s="190" t="s">
        <v>134</v>
      </c>
      <c r="E99" s="191" t="s">
        <v>287</v>
      </c>
      <c r="F99" s="192" t="s">
        <v>288</v>
      </c>
      <c r="G99" s="193" t="s">
        <v>175</v>
      </c>
      <c r="H99" s="194">
        <v>12.56</v>
      </c>
      <c r="I99" s="195"/>
      <c r="J99" s="196">
        <f>ROUND(I99*H99,2)</f>
        <v>0</v>
      </c>
      <c r="K99" s="192" t="s">
        <v>138</v>
      </c>
      <c r="L99" s="58"/>
      <c r="M99" s="197" t="s">
        <v>21</v>
      </c>
      <c r="N99" s="198" t="s">
        <v>40</v>
      </c>
      <c r="O99" s="39"/>
      <c r="P99" s="199">
        <f>O99*H99</f>
        <v>0</v>
      </c>
      <c r="Q99" s="199">
        <v>1.0300000000000001E-3</v>
      </c>
      <c r="R99" s="199">
        <f>Q99*H99</f>
        <v>1.2936800000000002E-2</v>
      </c>
      <c r="S99" s="199">
        <v>0</v>
      </c>
      <c r="T99" s="200">
        <f>S99*H99</f>
        <v>0</v>
      </c>
      <c r="AR99" s="21" t="s">
        <v>139</v>
      </c>
      <c r="AT99" s="21" t="s">
        <v>134</v>
      </c>
      <c r="AU99" s="21" t="s">
        <v>79</v>
      </c>
      <c r="AY99" s="21" t="s">
        <v>132</v>
      </c>
      <c r="BE99" s="201">
        <f>IF(N99="základní",J99,0)</f>
        <v>0</v>
      </c>
      <c r="BF99" s="201">
        <f>IF(N99="snížená",J99,0)</f>
        <v>0</v>
      </c>
      <c r="BG99" s="201">
        <f>IF(N99="zákl. přenesená",J99,0)</f>
        <v>0</v>
      </c>
      <c r="BH99" s="201">
        <f>IF(N99="sníž. přenesená",J99,0)</f>
        <v>0</v>
      </c>
      <c r="BI99" s="201">
        <f>IF(N99="nulová",J99,0)</f>
        <v>0</v>
      </c>
      <c r="BJ99" s="21" t="s">
        <v>77</v>
      </c>
      <c r="BK99" s="201">
        <f>ROUND(I99*H99,2)</f>
        <v>0</v>
      </c>
      <c r="BL99" s="21" t="s">
        <v>139</v>
      </c>
      <c r="BM99" s="21" t="s">
        <v>289</v>
      </c>
    </row>
    <row r="100" spans="2:65" s="11" customFormat="1" ht="13.5">
      <c r="B100" s="202"/>
      <c r="C100" s="203"/>
      <c r="D100" s="204" t="s">
        <v>141</v>
      </c>
      <c r="E100" s="205" t="s">
        <v>21</v>
      </c>
      <c r="F100" s="206" t="s">
        <v>290</v>
      </c>
      <c r="G100" s="203"/>
      <c r="H100" s="207">
        <v>12.56</v>
      </c>
      <c r="I100" s="208"/>
      <c r="J100" s="203"/>
      <c r="K100" s="203"/>
      <c r="L100" s="209"/>
      <c r="M100" s="210"/>
      <c r="N100" s="211"/>
      <c r="O100" s="211"/>
      <c r="P100" s="211"/>
      <c r="Q100" s="211"/>
      <c r="R100" s="211"/>
      <c r="S100" s="211"/>
      <c r="T100" s="212"/>
      <c r="AT100" s="213" t="s">
        <v>141</v>
      </c>
      <c r="AU100" s="213" t="s">
        <v>79</v>
      </c>
      <c r="AV100" s="11" t="s">
        <v>79</v>
      </c>
      <c r="AW100" s="11" t="s">
        <v>33</v>
      </c>
      <c r="AX100" s="11" t="s">
        <v>77</v>
      </c>
      <c r="AY100" s="213" t="s">
        <v>132</v>
      </c>
    </row>
    <row r="101" spans="2:65" s="1" customFormat="1" ht="44.25" customHeight="1">
      <c r="B101" s="38"/>
      <c r="C101" s="190" t="s">
        <v>291</v>
      </c>
      <c r="D101" s="190" t="s">
        <v>134</v>
      </c>
      <c r="E101" s="191" t="s">
        <v>292</v>
      </c>
      <c r="F101" s="192" t="s">
        <v>293</v>
      </c>
      <c r="G101" s="193" t="s">
        <v>175</v>
      </c>
      <c r="H101" s="194">
        <v>12.56</v>
      </c>
      <c r="I101" s="195"/>
      <c r="J101" s="196">
        <f>ROUND(I101*H101,2)</f>
        <v>0</v>
      </c>
      <c r="K101" s="192" t="s">
        <v>138</v>
      </c>
      <c r="L101" s="58"/>
      <c r="M101" s="197" t="s">
        <v>21</v>
      </c>
      <c r="N101" s="198" t="s">
        <v>40</v>
      </c>
      <c r="O101" s="39"/>
      <c r="P101" s="199">
        <f>O101*H101</f>
        <v>0</v>
      </c>
      <c r="Q101" s="199">
        <v>0</v>
      </c>
      <c r="R101" s="199">
        <f>Q101*H101</f>
        <v>0</v>
      </c>
      <c r="S101" s="199">
        <v>0</v>
      </c>
      <c r="T101" s="200">
        <f>S101*H101</f>
        <v>0</v>
      </c>
      <c r="AR101" s="21" t="s">
        <v>139</v>
      </c>
      <c r="AT101" s="21" t="s">
        <v>134</v>
      </c>
      <c r="AU101" s="21" t="s">
        <v>79</v>
      </c>
      <c r="AY101" s="21" t="s">
        <v>132</v>
      </c>
      <c r="BE101" s="201">
        <f>IF(N101="základní",J101,0)</f>
        <v>0</v>
      </c>
      <c r="BF101" s="201">
        <f>IF(N101="snížená",J101,0)</f>
        <v>0</v>
      </c>
      <c r="BG101" s="201">
        <f>IF(N101="zákl. přenesená",J101,0)</f>
        <v>0</v>
      </c>
      <c r="BH101" s="201">
        <f>IF(N101="sníž. přenesená",J101,0)</f>
        <v>0</v>
      </c>
      <c r="BI101" s="201">
        <f>IF(N101="nulová",J101,0)</f>
        <v>0</v>
      </c>
      <c r="BJ101" s="21" t="s">
        <v>77</v>
      </c>
      <c r="BK101" s="201">
        <f>ROUND(I101*H101,2)</f>
        <v>0</v>
      </c>
      <c r="BL101" s="21" t="s">
        <v>139</v>
      </c>
      <c r="BM101" s="21" t="s">
        <v>294</v>
      </c>
    </row>
    <row r="102" spans="2:65" s="10" customFormat="1" ht="29.85" customHeight="1">
      <c r="B102" s="173"/>
      <c r="C102" s="174"/>
      <c r="D102" s="187" t="s">
        <v>68</v>
      </c>
      <c r="E102" s="188" t="s">
        <v>178</v>
      </c>
      <c r="F102" s="188" t="s">
        <v>186</v>
      </c>
      <c r="G102" s="174"/>
      <c r="H102" s="174"/>
      <c r="I102" s="177"/>
      <c r="J102" s="189">
        <f>BK102</f>
        <v>0</v>
      </c>
      <c r="K102" s="174"/>
      <c r="L102" s="179"/>
      <c r="M102" s="180"/>
      <c r="N102" s="181"/>
      <c r="O102" s="181"/>
      <c r="P102" s="182">
        <f>SUM(P103:P114)</f>
        <v>0</v>
      </c>
      <c r="Q102" s="181"/>
      <c r="R102" s="182">
        <f>SUM(R103:R114)</f>
        <v>0.53428000000000009</v>
      </c>
      <c r="S102" s="181"/>
      <c r="T102" s="183">
        <f>SUM(T103:T114)</f>
        <v>1.3039999999999998</v>
      </c>
      <c r="AR102" s="184" t="s">
        <v>77</v>
      </c>
      <c r="AT102" s="185" t="s">
        <v>68</v>
      </c>
      <c r="AU102" s="185" t="s">
        <v>77</v>
      </c>
      <c r="AY102" s="184" t="s">
        <v>132</v>
      </c>
      <c r="BK102" s="186">
        <f>SUM(BK103:BK114)</f>
        <v>0</v>
      </c>
    </row>
    <row r="103" spans="2:65" s="1" customFormat="1" ht="44.25" customHeight="1">
      <c r="B103" s="38"/>
      <c r="C103" s="190" t="s">
        <v>139</v>
      </c>
      <c r="D103" s="190" t="s">
        <v>134</v>
      </c>
      <c r="E103" s="191" t="s">
        <v>295</v>
      </c>
      <c r="F103" s="192" t="s">
        <v>296</v>
      </c>
      <c r="G103" s="193" t="s">
        <v>253</v>
      </c>
      <c r="H103" s="194">
        <v>21</v>
      </c>
      <c r="I103" s="195"/>
      <c r="J103" s="196">
        <f>ROUND(I103*H103,2)</f>
        <v>0</v>
      </c>
      <c r="K103" s="192" t="s">
        <v>138</v>
      </c>
      <c r="L103" s="58"/>
      <c r="M103" s="197" t="s">
        <v>21</v>
      </c>
      <c r="N103" s="198" t="s">
        <v>40</v>
      </c>
      <c r="O103" s="39"/>
      <c r="P103" s="199">
        <f>O103*H103</f>
        <v>0</v>
      </c>
      <c r="Q103" s="199">
        <v>6.8000000000000005E-4</v>
      </c>
      <c r="R103" s="199">
        <f>Q103*H103</f>
        <v>1.4280000000000001E-2</v>
      </c>
      <c r="S103" s="199">
        <v>0</v>
      </c>
      <c r="T103" s="200">
        <f>S103*H103</f>
        <v>0</v>
      </c>
      <c r="AR103" s="21" t="s">
        <v>139</v>
      </c>
      <c r="AT103" s="21" t="s">
        <v>134</v>
      </c>
      <c r="AU103" s="21" t="s">
        <v>79</v>
      </c>
      <c r="AY103" s="21" t="s">
        <v>132</v>
      </c>
      <c r="BE103" s="201">
        <f>IF(N103="základní",J103,0)</f>
        <v>0</v>
      </c>
      <c r="BF103" s="201">
        <f>IF(N103="snížená",J103,0)</f>
        <v>0</v>
      </c>
      <c r="BG103" s="201">
        <f>IF(N103="zákl. přenesená",J103,0)</f>
        <v>0</v>
      </c>
      <c r="BH103" s="201">
        <f>IF(N103="sníž. přenesená",J103,0)</f>
        <v>0</v>
      </c>
      <c r="BI103" s="201">
        <f>IF(N103="nulová",J103,0)</f>
        <v>0</v>
      </c>
      <c r="BJ103" s="21" t="s">
        <v>77</v>
      </c>
      <c r="BK103" s="201">
        <f>ROUND(I103*H103,2)</f>
        <v>0</v>
      </c>
      <c r="BL103" s="21" t="s">
        <v>139</v>
      </c>
      <c r="BM103" s="21" t="s">
        <v>297</v>
      </c>
    </row>
    <row r="104" spans="2:65" s="1" customFormat="1" ht="81">
      <c r="B104" s="38"/>
      <c r="C104" s="60"/>
      <c r="D104" s="204" t="s">
        <v>154</v>
      </c>
      <c r="E104" s="60"/>
      <c r="F104" s="234" t="s">
        <v>298</v>
      </c>
      <c r="G104" s="60"/>
      <c r="H104" s="60"/>
      <c r="I104" s="160"/>
      <c r="J104" s="60"/>
      <c r="K104" s="60"/>
      <c r="L104" s="58"/>
      <c r="M104" s="216"/>
      <c r="N104" s="39"/>
      <c r="O104" s="39"/>
      <c r="P104" s="39"/>
      <c r="Q104" s="39"/>
      <c r="R104" s="39"/>
      <c r="S104" s="39"/>
      <c r="T104" s="75"/>
      <c r="AT104" s="21" t="s">
        <v>154</v>
      </c>
      <c r="AU104" s="21" t="s">
        <v>79</v>
      </c>
    </row>
    <row r="105" spans="2:65" s="1" customFormat="1" ht="31.5" customHeight="1">
      <c r="B105" s="38"/>
      <c r="C105" s="220" t="s">
        <v>79</v>
      </c>
      <c r="D105" s="220" t="s">
        <v>193</v>
      </c>
      <c r="E105" s="221" t="s">
        <v>299</v>
      </c>
      <c r="F105" s="222" t="s">
        <v>300</v>
      </c>
      <c r="G105" s="223" t="s">
        <v>253</v>
      </c>
      <c r="H105" s="224">
        <v>4</v>
      </c>
      <c r="I105" s="225"/>
      <c r="J105" s="226">
        <f t="shared" ref="J105:J110" si="0">ROUND(I105*H105,2)</f>
        <v>0</v>
      </c>
      <c r="K105" s="222" t="s">
        <v>21</v>
      </c>
      <c r="L105" s="227"/>
      <c r="M105" s="228" t="s">
        <v>21</v>
      </c>
      <c r="N105" s="229" t="s">
        <v>40</v>
      </c>
      <c r="O105" s="39"/>
      <c r="P105" s="199">
        <f t="shared" ref="P105:P110" si="1">O105*H105</f>
        <v>0</v>
      </c>
      <c r="Q105" s="199">
        <v>7.0000000000000007E-2</v>
      </c>
      <c r="R105" s="199">
        <f t="shared" ref="R105:R110" si="2">Q105*H105</f>
        <v>0.28000000000000003</v>
      </c>
      <c r="S105" s="199">
        <v>0</v>
      </c>
      <c r="T105" s="200">
        <f t="shared" ref="T105:T110" si="3">S105*H105</f>
        <v>0</v>
      </c>
      <c r="AR105" s="21" t="s">
        <v>172</v>
      </c>
      <c r="AT105" s="21" t="s">
        <v>193</v>
      </c>
      <c r="AU105" s="21" t="s">
        <v>79</v>
      </c>
      <c r="AY105" s="21" t="s">
        <v>132</v>
      </c>
      <c r="BE105" s="201">
        <f t="shared" ref="BE105:BE110" si="4">IF(N105="základní",J105,0)</f>
        <v>0</v>
      </c>
      <c r="BF105" s="201">
        <f t="shared" ref="BF105:BF110" si="5">IF(N105="snížená",J105,0)</f>
        <v>0</v>
      </c>
      <c r="BG105" s="201">
        <f t="shared" ref="BG105:BG110" si="6">IF(N105="zákl. přenesená",J105,0)</f>
        <v>0</v>
      </c>
      <c r="BH105" s="201">
        <f t="shared" ref="BH105:BH110" si="7">IF(N105="sníž. přenesená",J105,0)</f>
        <v>0</v>
      </c>
      <c r="BI105" s="201">
        <f t="shared" ref="BI105:BI110" si="8">IF(N105="nulová",J105,0)</f>
        <v>0</v>
      </c>
      <c r="BJ105" s="21" t="s">
        <v>77</v>
      </c>
      <c r="BK105" s="201">
        <f t="shared" ref="BK105:BK110" si="9">ROUND(I105*H105,2)</f>
        <v>0</v>
      </c>
      <c r="BL105" s="21" t="s">
        <v>139</v>
      </c>
      <c r="BM105" s="21" t="s">
        <v>301</v>
      </c>
    </row>
    <row r="106" spans="2:65" s="1" customFormat="1" ht="31.5" customHeight="1">
      <c r="B106" s="38"/>
      <c r="C106" s="220" t="s">
        <v>157</v>
      </c>
      <c r="D106" s="220" t="s">
        <v>193</v>
      </c>
      <c r="E106" s="221" t="s">
        <v>302</v>
      </c>
      <c r="F106" s="222" t="s">
        <v>303</v>
      </c>
      <c r="G106" s="223" t="s">
        <v>253</v>
      </c>
      <c r="H106" s="224">
        <v>1</v>
      </c>
      <c r="I106" s="225"/>
      <c r="J106" s="226">
        <f t="shared" si="0"/>
        <v>0</v>
      </c>
      <c r="K106" s="222" t="s">
        <v>21</v>
      </c>
      <c r="L106" s="227"/>
      <c r="M106" s="228" t="s">
        <v>21</v>
      </c>
      <c r="N106" s="229" t="s">
        <v>40</v>
      </c>
      <c r="O106" s="39"/>
      <c r="P106" s="199">
        <f t="shared" si="1"/>
        <v>0</v>
      </c>
      <c r="Q106" s="199">
        <v>7.0000000000000007E-2</v>
      </c>
      <c r="R106" s="199">
        <f t="shared" si="2"/>
        <v>7.0000000000000007E-2</v>
      </c>
      <c r="S106" s="199">
        <v>0</v>
      </c>
      <c r="T106" s="200">
        <f t="shared" si="3"/>
        <v>0</v>
      </c>
      <c r="AR106" s="21" t="s">
        <v>172</v>
      </c>
      <c r="AT106" s="21" t="s">
        <v>193</v>
      </c>
      <c r="AU106" s="21" t="s">
        <v>79</v>
      </c>
      <c r="AY106" s="21" t="s">
        <v>132</v>
      </c>
      <c r="BE106" s="201">
        <f t="shared" si="4"/>
        <v>0</v>
      </c>
      <c r="BF106" s="201">
        <f t="shared" si="5"/>
        <v>0</v>
      </c>
      <c r="BG106" s="201">
        <f t="shared" si="6"/>
        <v>0</v>
      </c>
      <c r="BH106" s="201">
        <f t="shared" si="7"/>
        <v>0</v>
      </c>
      <c r="BI106" s="201">
        <f t="shared" si="8"/>
        <v>0</v>
      </c>
      <c r="BJ106" s="21" t="s">
        <v>77</v>
      </c>
      <c r="BK106" s="201">
        <f t="shared" si="9"/>
        <v>0</v>
      </c>
      <c r="BL106" s="21" t="s">
        <v>139</v>
      </c>
      <c r="BM106" s="21" t="s">
        <v>304</v>
      </c>
    </row>
    <row r="107" spans="2:65" s="1" customFormat="1" ht="31.5" customHeight="1">
      <c r="B107" s="38"/>
      <c r="C107" s="220" t="s">
        <v>147</v>
      </c>
      <c r="D107" s="220" t="s">
        <v>193</v>
      </c>
      <c r="E107" s="221" t="s">
        <v>305</v>
      </c>
      <c r="F107" s="222" t="s">
        <v>306</v>
      </c>
      <c r="G107" s="223" t="s">
        <v>253</v>
      </c>
      <c r="H107" s="224">
        <v>3</v>
      </c>
      <c r="I107" s="225"/>
      <c r="J107" s="226">
        <f t="shared" si="0"/>
        <v>0</v>
      </c>
      <c r="K107" s="222" t="s">
        <v>21</v>
      </c>
      <c r="L107" s="227"/>
      <c r="M107" s="228" t="s">
        <v>21</v>
      </c>
      <c r="N107" s="229" t="s">
        <v>40</v>
      </c>
      <c r="O107" s="39"/>
      <c r="P107" s="199">
        <f t="shared" si="1"/>
        <v>0</v>
      </c>
      <c r="Q107" s="199">
        <v>0.01</v>
      </c>
      <c r="R107" s="199">
        <f t="shared" si="2"/>
        <v>0.03</v>
      </c>
      <c r="S107" s="199">
        <v>0</v>
      </c>
      <c r="T107" s="200">
        <f t="shared" si="3"/>
        <v>0</v>
      </c>
      <c r="AR107" s="21" t="s">
        <v>172</v>
      </c>
      <c r="AT107" s="21" t="s">
        <v>193</v>
      </c>
      <c r="AU107" s="21" t="s">
        <v>79</v>
      </c>
      <c r="AY107" s="21" t="s">
        <v>132</v>
      </c>
      <c r="BE107" s="201">
        <f t="shared" si="4"/>
        <v>0</v>
      </c>
      <c r="BF107" s="201">
        <f t="shared" si="5"/>
        <v>0</v>
      </c>
      <c r="BG107" s="201">
        <f t="shared" si="6"/>
        <v>0</v>
      </c>
      <c r="BH107" s="201">
        <f t="shared" si="7"/>
        <v>0</v>
      </c>
      <c r="BI107" s="201">
        <f t="shared" si="8"/>
        <v>0</v>
      </c>
      <c r="BJ107" s="21" t="s">
        <v>77</v>
      </c>
      <c r="BK107" s="201">
        <f t="shared" si="9"/>
        <v>0</v>
      </c>
      <c r="BL107" s="21" t="s">
        <v>139</v>
      </c>
      <c r="BM107" s="21" t="s">
        <v>307</v>
      </c>
    </row>
    <row r="108" spans="2:65" s="1" customFormat="1" ht="22.5" customHeight="1">
      <c r="B108" s="38"/>
      <c r="C108" s="220" t="s">
        <v>161</v>
      </c>
      <c r="D108" s="220" t="s">
        <v>193</v>
      </c>
      <c r="E108" s="221" t="s">
        <v>308</v>
      </c>
      <c r="F108" s="222" t="s">
        <v>309</v>
      </c>
      <c r="G108" s="223" t="s">
        <v>253</v>
      </c>
      <c r="H108" s="224">
        <v>12</v>
      </c>
      <c r="I108" s="225"/>
      <c r="J108" s="226">
        <f t="shared" si="0"/>
        <v>0</v>
      </c>
      <c r="K108" s="222" t="s">
        <v>138</v>
      </c>
      <c r="L108" s="227"/>
      <c r="M108" s="228" t="s">
        <v>21</v>
      </c>
      <c r="N108" s="229" t="s">
        <v>40</v>
      </c>
      <c r="O108" s="39"/>
      <c r="P108" s="199">
        <f t="shared" si="1"/>
        <v>0</v>
      </c>
      <c r="Q108" s="199">
        <v>7.4999999999999997E-3</v>
      </c>
      <c r="R108" s="199">
        <f t="shared" si="2"/>
        <v>0.09</v>
      </c>
      <c r="S108" s="199">
        <v>0</v>
      </c>
      <c r="T108" s="200">
        <f t="shared" si="3"/>
        <v>0</v>
      </c>
      <c r="AR108" s="21" t="s">
        <v>172</v>
      </c>
      <c r="AT108" s="21" t="s">
        <v>193</v>
      </c>
      <c r="AU108" s="21" t="s">
        <v>79</v>
      </c>
      <c r="AY108" s="21" t="s">
        <v>132</v>
      </c>
      <c r="BE108" s="201">
        <f t="shared" si="4"/>
        <v>0</v>
      </c>
      <c r="BF108" s="201">
        <f t="shared" si="5"/>
        <v>0</v>
      </c>
      <c r="BG108" s="201">
        <f t="shared" si="6"/>
        <v>0</v>
      </c>
      <c r="BH108" s="201">
        <f t="shared" si="7"/>
        <v>0</v>
      </c>
      <c r="BI108" s="201">
        <f t="shared" si="8"/>
        <v>0</v>
      </c>
      <c r="BJ108" s="21" t="s">
        <v>77</v>
      </c>
      <c r="BK108" s="201">
        <f t="shared" si="9"/>
        <v>0</v>
      </c>
      <c r="BL108" s="21" t="s">
        <v>139</v>
      </c>
      <c r="BM108" s="21" t="s">
        <v>310</v>
      </c>
    </row>
    <row r="109" spans="2:65" s="1" customFormat="1" ht="22.5" customHeight="1">
      <c r="B109" s="38"/>
      <c r="C109" s="220" t="s">
        <v>311</v>
      </c>
      <c r="D109" s="220" t="s">
        <v>193</v>
      </c>
      <c r="E109" s="221" t="s">
        <v>312</v>
      </c>
      <c r="F109" s="222" t="s">
        <v>313</v>
      </c>
      <c r="G109" s="223" t="s">
        <v>253</v>
      </c>
      <c r="H109" s="224">
        <v>1</v>
      </c>
      <c r="I109" s="225"/>
      <c r="J109" s="226">
        <f t="shared" si="0"/>
        <v>0</v>
      </c>
      <c r="K109" s="222" t="s">
        <v>21</v>
      </c>
      <c r="L109" s="227"/>
      <c r="M109" s="228" t="s">
        <v>21</v>
      </c>
      <c r="N109" s="229" t="s">
        <v>40</v>
      </c>
      <c r="O109" s="39"/>
      <c r="P109" s="199">
        <f t="shared" si="1"/>
        <v>0</v>
      </c>
      <c r="Q109" s="199">
        <v>0.05</v>
      </c>
      <c r="R109" s="199">
        <f t="shared" si="2"/>
        <v>0.05</v>
      </c>
      <c r="S109" s="199">
        <v>0</v>
      </c>
      <c r="T109" s="200">
        <f t="shared" si="3"/>
        <v>0</v>
      </c>
      <c r="AR109" s="21" t="s">
        <v>172</v>
      </c>
      <c r="AT109" s="21" t="s">
        <v>193</v>
      </c>
      <c r="AU109" s="21" t="s">
        <v>79</v>
      </c>
      <c r="AY109" s="21" t="s">
        <v>132</v>
      </c>
      <c r="BE109" s="201">
        <f t="shared" si="4"/>
        <v>0</v>
      </c>
      <c r="BF109" s="201">
        <f t="shared" si="5"/>
        <v>0</v>
      </c>
      <c r="BG109" s="201">
        <f t="shared" si="6"/>
        <v>0</v>
      </c>
      <c r="BH109" s="201">
        <f t="shared" si="7"/>
        <v>0</v>
      </c>
      <c r="BI109" s="201">
        <f t="shared" si="8"/>
        <v>0</v>
      </c>
      <c r="BJ109" s="21" t="s">
        <v>77</v>
      </c>
      <c r="BK109" s="201">
        <f t="shared" si="9"/>
        <v>0</v>
      </c>
      <c r="BL109" s="21" t="s">
        <v>139</v>
      </c>
      <c r="BM109" s="21" t="s">
        <v>314</v>
      </c>
    </row>
    <row r="110" spans="2:65" s="1" customFormat="1" ht="22.5" customHeight="1">
      <c r="B110" s="38"/>
      <c r="C110" s="190" t="s">
        <v>315</v>
      </c>
      <c r="D110" s="190" t="s">
        <v>134</v>
      </c>
      <c r="E110" s="191" t="s">
        <v>316</v>
      </c>
      <c r="F110" s="192" t="s">
        <v>317</v>
      </c>
      <c r="G110" s="193" t="s">
        <v>137</v>
      </c>
      <c r="H110" s="194">
        <v>0.59199999999999997</v>
      </c>
      <c r="I110" s="195"/>
      <c r="J110" s="196">
        <f t="shared" si="0"/>
        <v>0</v>
      </c>
      <c r="K110" s="192" t="s">
        <v>138</v>
      </c>
      <c r="L110" s="58"/>
      <c r="M110" s="197" t="s">
        <v>21</v>
      </c>
      <c r="N110" s="198" t="s">
        <v>40</v>
      </c>
      <c r="O110" s="39"/>
      <c r="P110" s="199">
        <f t="shared" si="1"/>
        <v>0</v>
      </c>
      <c r="Q110" s="199">
        <v>0</v>
      </c>
      <c r="R110" s="199">
        <f t="shared" si="2"/>
        <v>0</v>
      </c>
      <c r="S110" s="199">
        <v>2</v>
      </c>
      <c r="T110" s="200">
        <f t="shared" si="3"/>
        <v>1.1839999999999999</v>
      </c>
      <c r="AR110" s="21" t="s">
        <v>139</v>
      </c>
      <c r="AT110" s="21" t="s">
        <v>134</v>
      </c>
      <c r="AU110" s="21" t="s">
        <v>79</v>
      </c>
      <c r="AY110" s="21" t="s">
        <v>132</v>
      </c>
      <c r="BE110" s="201">
        <f t="shared" si="4"/>
        <v>0</v>
      </c>
      <c r="BF110" s="201">
        <f t="shared" si="5"/>
        <v>0</v>
      </c>
      <c r="BG110" s="201">
        <f t="shared" si="6"/>
        <v>0</v>
      </c>
      <c r="BH110" s="201">
        <f t="shared" si="7"/>
        <v>0</v>
      </c>
      <c r="BI110" s="201">
        <f t="shared" si="8"/>
        <v>0</v>
      </c>
      <c r="BJ110" s="21" t="s">
        <v>77</v>
      </c>
      <c r="BK110" s="201">
        <f t="shared" si="9"/>
        <v>0</v>
      </c>
      <c r="BL110" s="21" t="s">
        <v>139</v>
      </c>
      <c r="BM110" s="21" t="s">
        <v>318</v>
      </c>
    </row>
    <row r="111" spans="2:65" s="1" customFormat="1" ht="27">
      <c r="B111" s="38"/>
      <c r="C111" s="60"/>
      <c r="D111" s="214" t="s">
        <v>220</v>
      </c>
      <c r="E111" s="60"/>
      <c r="F111" s="215" t="s">
        <v>319</v>
      </c>
      <c r="G111" s="60"/>
      <c r="H111" s="60"/>
      <c r="I111" s="160"/>
      <c r="J111" s="60"/>
      <c r="K111" s="60"/>
      <c r="L111" s="58"/>
      <c r="M111" s="216"/>
      <c r="N111" s="39"/>
      <c r="O111" s="39"/>
      <c r="P111" s="39"/>
      <c r="Q111" s="39"/>
      <c r="R111" s="39"/>
      <c r="S111" s="39"/>
      <c r="T111" s="75"/>
      <c r="AT111" s="21" t="s">
        <v>220</v>
      </c>
      <c r="AU111" s="21" t="s">
        <v>79</v>
      </c>
    </row>
    <row r="112" spans="2:65" s="11" customFormat="1" ht="13.5">
      <c r="B112" s="202"/>
      <c r="C112" s="203"/>
      <c r="D112" s="204" t="s">
        <v>141</v>
      </c>
      <c r="E112" s="205" t="s">
        <v>21</v>
      </c>
      <c r="F112" s="206" t="s">
        <v>320</v>
      </c>
      <c r="G112" s="203"/>
      <c r="H112" s="207">
        <v>0.59199999999999997</v>
      </c>
      <c r="I112" s="208"/>
      <c r="J112" s="203"/>
      <c r="K112" s="203"/>
      <c r="L112" s="209"/>
      <c r="M112" s="210"/>
      <c r="N112" s="211"/>
      <c r="O112" s="211"/>
      <c r="P112" s="211"/>
      <c r="Q112" s="211"/>
      <c r="R112" s="211"/>
      <c r="S112" s="211"/>
      <c r="T112" s="212"/>
      <c r="AT112" s="213" t="s">
        <v>141</v>
      </c>
      <c r="AU112" s="213" t="s">
        <v>79</v>
      </c>
      <c r="AV112" s="11" t="s">
        <v>79</v>
      </c>
      <c r="AW112" s="11" t="s">
        <v>33</v>
      </c>
      <c r="AX112" s="11" t="s">
        <v>77</v>
      </c>
      <c r="AY112" s="213" t="s">
        <v>132</v>
      </c>
    </row>
    <row r="113" spans="2:65" s="1" customFormat="1" ht="31.5" customHeight="1">
      <c r="B113" s="38"/>
      <c r="C113" s="190" t="s">
        <v>321</v>
      </c>
      <c r="D113" s="190" t="s">
        <v>134</v>
      </c>
      <c r="E113" s="191" t="s">
        <v>322</v>
      </c>
      <c r="F113" s="192" t="s">
        <v>323</v>
      </c>
      <c r="G113" s="193" t="s">
        <v>168</v>
      </c>
      <c r="H113" s="194">
        <v>0.12</v>
      </c>
      <c r="I113" s="195"/>
      <c r="J113" s="196">
        <f>ROUND(I113*H113,2)</f>
        <v>0</v>
      </c>
      <c r="K113" s="192" t="s">
        <v>138</v>
      </c>
      <c r="L113" s="58"/>
      <c r="M113" s="197" t="s">
        <v>21</v>
      </c>
      <c r="N113" s="198" t="s">
        <v>40</v>
      </c>
      <c r="O113" s="39"/>
      <c r="P113" s="199">
        <f>O113*H113</f>
        <v>0</v>
      </c>
      <c r="Q113" s="199">
        <v>0</v>
      </c>
      <c r="R113" s="199">
        <f>Q113*H113</f>
        <v>0</v>
      </c>
      <c r="S113" s="199">
        <v>1</v>
      </c>
      <c r="T113" s="200">
        <f>S113*H113</f>
        <v>0.12</v>
      </c>
      <c r="AR113" s="21" t="s">
        <v>139</v>
      </c>
      <c r="AT113" s="21" t="s">
        <v>134</v>
      </c>
      <c r="AU113" s="21" t="s">
        <v>79</v>
      </c>
      <c r="AY113" s="21" t="s">
        <v>132</v>
      </c>
      <c r="BE113" s="201">
        <f>IF(N113="základní",J113,0)</f>
        <v>0</v>
      </c>
      <c r="BF113" s="201">
        <f>IF(N113="snížená",J113,0)</f>
        <v>0</v>
      </c>
      <c r="BG113" s="201">
        <f>IF(N113="zákl. přenesená",J113,0)</f>
        <v>0</v>
      </c>
      <c r="BH113" s="201">
        <f>IF(N113="sníž. přenesená",J113,0)</f>
        <v>0</v>
      </c>
      <c r="BI113" s="201">
        <f>IF(N113="nulová",J113,0)</f>
        <v>0</v>
      </c>
      <c r="BJ113" s="21" t="s">
        <v>77</v>
      </c>
      <c r="BK113" s="201">
        <f>ROUND(I113*H113,2)</f>
        <v>0</v>
      </c>
      <c r="BL113" s="21" t="s">
        <v>139</v>
      </c>
      <c r="BM113" s="21" t="s">
        <v>324</v>
      </c>
    </row>
    <row r="114" spans="2:65" s="1" customFormat="1" ht="27">
      <c r="B114" s="38"/>
      <c r="C114" s="60"/>
      <c r="D114" s="214" t="s">
        <v>220</v>
      </c>
      <c r="E114" s="60"/>
      <c r="F114" s="215" t="s">
        <v>325</v>
      </c>
      <c r="G114" s="60"/>
      <c r="H114" s="60"/>
      <c r="I114" s="160"/>
      <c r="J114" s="60"/>
      <c r="K114" s="60"/>
      <c r="L114" s="58"/>
      <c r="M114" s="216"/>
      <c r="N114" s="39"/>
      <c r="O114" s="39"/>
      <c r="P114" s="39"/>
      <c r="Q114" s="39"/>
      <c r="R114" s="39"/>
      <c r="S114" s="39"/>
      <c r="T114" s="75"/>
      <c r="AT114" s="21" t="s">
        <v>220</v>
      </c>
      <c r="AU114" s="21" t="s">
        <v>79</v>
      </c>
    </row>
    <row r="115" spans="2:65" s="10" customFormat="1" ht="29.85" customHeight="1">
      <c r="B115" s="173"/>
      <c r="C115" s="174"/>
      <c r="D115" s="187" t="s">
        <v>68</v>
      </c>
      <c r="E115" s="188" t="s">
        <v>198</v>
      </c>
      <c r="F115" s="188" t="s">
        <v>199</v>
      </c>
      <c r="G115" s="174"/>
      <c r="H115" s="174"/>
      <c r="I115" s="177"/>
      <c r="J115" s="189">
        <f>BK115</f>
        <v>0</v>
      </c>
      <c r="K115" s="174"/>
      <c r="L115" s="179"/>
      <c r="M115" s="180"/>
      <c r="N115" s="181"/>
      <c r="O115" s="181"/>
      <c r="P115" s="182">
        <f>SUM(P116:P117)</f>
        <v>0</v>
      </c>
      <c r="Q115" s="181"/>
      <c r="R115" s="182">
        <f>SUM(R116:R117)</f>
        <v>0</v>
      </c>
      <c r="S115" s="181"/>
      <c r="T115" s="183">
        <f>SUM(T116:T117)</f>
        <v>0</v>
      </c>
      <c r="AR115" s="184" t="s">
        <v>77</v>
      </c>
      <c r="AT115" s="185" t="s">
        <v>68</v>
      </c>
      <c r="AU115" s="185" t="s">
        <v>77</v>
      </c>
      <c r="AY115" s="184" t="s">
        <v>132</v>
      </c>
      <c r="BK115" s="186">
        <f>SUM(BK116:BK117)</f>
        <v>0</v>
      </c>
    </row>
    <row r="116" spans="2:65" s="1" customFormat="1" ht="44.25" customHeight="1">
      <c r="B116" s="38"/>
      <c r="C116" s="190" t="s">
        <v>326</v>
      </c>
      <c r="D116" s="190" t="s">
        <v>134</v>
      </c>
      <c r="E116" s="191" t="s">
        <v>327</v>
      </c>
      <c r="F116" s="192" t="s">
        <v>328</v>
      </c>
      <c r="G116" s="193" t="s">
        <v>168</v>
      </c>
      <c r="H116" s="194">
        <v>9.6519999999999992</v>
      </c>
      <c r="I116" s="195"/>
      <c r="J116" s="196">
        <f>ROUND(I116*H116,2)</f>
        <v>0</v>
      </c>
      <c r="K116" s="192" t="s">
        <v>138</v>
      </c>
      <c r="L116" s="58"/>
      <c r="M116" s="197" t="s">
        <v>21</v>
      </c>
      <c r="N116" s="198" t="s">
        <v>40</v>
      </c>
      <c r="O116" s="39"/>
      <c r="P116" s="199">
        <f>O116*H116</f>
        <v>0</v>
      </c>
      <c r="Q116" s="199">
        <v>0</v>
      </c>
      <c r="R116" s="199">
        <f>Q116*H116</f>
        <v>0</v>
      </c>
      <c r="S116" s="199">
        <v>0</v>
      </c>
      <c r="T116" s="200">
        <f>S116*H116</f>
        <v>0</v>
      </c>
      <c r="AR116" s="21" t="s">
        <v>139</v>
      </c>
      <c r="AT116" s="21" t="s">
        <v>134</v>
      </c>
      <c r="AU116" s="21" t="s">
        <v>79</v>
      </c>
      <c r="AY116" s="21" t="s">
        <v>132</v>
      </c>
      <c r="BE116" s="201">
        <f>IF(N116="základní",J116,0)</f>
        <v>0</v>
      </c>
      <c r="BF116" s="201">
        <f>IF(N116="snížená",J116,0)</f>
        <v>0</v>
      </c>
      <c r="BG116" s="201">
        <f>IF(N116="zákl. přenesená",J116,0)</f>
        <v>0</v>
      </c>
      <c r="BH116" s="201">
        <f>IF(N116="sníž. přenesená",J116,0)</f>
        <v>0</v>
      </c>
      <c r="BI116" s="201">
        <f>IF(N116="nulová",J116,0)</f>
        <v>0</v>
      </c>
      <c r="BJ116" s="21" t="s">
        <v>77</v>
      </c>
      <c r="BK116" s="201">
        <f>ROUND(I116*H116,2)</f>
        <v>0</v>
      </c>
      <c r="BL116" s="21" t="s">
        <v>139</v>
      </c>
      <c r="BM116" s="21" t="s">
        <v>329</v>
      </c>
    </row>
    <row r="117" spans="2:65" s="1" customFormat="1" ht="81">
      <c r="B117" s="38"/>
      <c r="C117" s="60"/>
      <c r="D117" s="214" t="s">
        <v>154</v>
      </c>
      <c r="E117" s="60"/>
      <c r="F117" s="215" t="s">
        <v>330</v>
      </c>
      <c r="G117" s="60"/>
      <c r="H117" s="60"/>
      <c r="I117" s="160"/>
      <c r="J117" s="60"/>
      <c r="K117" s="60"/>
      <c r="L117" s="58"/>
      <c r="M117" s="235"/>
      <c r="N117" s="231"/>
      <c r="O117" s="231"/>
      <c r="P117" s="231"/>
      <c r="Q117" s="231"/>
      <c r="R117" s="231"/>
      <c r="S117" s="231"/>
      <c r="T117" s="236"/>
      <c r="AT117" s="21" t="s">
        <v>154</v>
      </c>
      <c r="AU117" s="21" t="s">
        <v>79</v>
      </c>
    </row>
    <row r="118" spans="2:65" s="1" customFormat="1" ht="6.95" customHeight="1">
      <c r="B118" s="53"/>
      <c r="C118" s="54"/>
      <c r="D118" s="54"/>
      <c r="E118" s="54"/>
      <c r="F118" s="54"/>
      <c r="G118" s="54"/>
      <c r="H118" s="54"/>
      <c r="I118" s="136"/>
      <c r="J118" s="54"/>
      <c r="K118" s="54"/>
      <c r="L118" s="58"/>
    </row>
  </sheetData>
  <sheetProtection algorithmName="SHA-512" hashValue="nwLKgoGOxjaVDXC8LCeMFblQnhVuBb7j7PhNgk+h7mjbstyyov8URpkt7+g2vbJGN1AiGnCVpEsjwG3Yd0y8KA==" saltValue="g5DBwh4TvgnNUJn2M9TLvw==" spinCount="100000" sheet="1" objects="1" scenarios="1" formatCells="0" formatColumns="0" formatRows="0" sort="0" autoFilter="0"/>
  <autoFilter ref="C80:K117" xr:uid="{00000000-0009-0000-0000-000004000000}"/>
  <mergeCells count="9">
    <mergeCell ref="E71:H71"/>
    <mergeCell ref="E73:H73"/>
    <mergeCell ref="G1:H1"/>
    <mergeCell ref="L2:V2"/>
    <mergeCell ref="E7:H7"/>
    <mergeCell ref="E9:H9"/>
    <mergeCell ref="E24:H24"/>
    <mergeCell ref="E45:H45"/>
    <mergeCell ref="E47:H47"/>
  </mergeCells>
  <hyperlinks>
    <hyperlink ref="F1:G1" location="C2" display="1) Krycí list soupisu" xr:uid="{00000000-0004-0000-0400-000000000000}"/>
    <hyperlink ref="G1:H1" location="C54" display="2) Rekapitulace" xr:uid="{00000000-0004-0000-0400-000001000000}"/>
    <hyperlink ref="J1" location="C80" display="3) Soupis prací" xr:uid="{00000000-0004-0000-0400-000002000000}"/>
    <hyperlink ref="L1:V1" location="'Rekapitulace stavby'!C2" display="Rekapitulace stavby" xr:uid="{00000000-0004-0000-04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R13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9"/>
      <c r="C1" s="109"/>
      <c r="D1" s="110" t="s">
        <v>1</v>
      </c>
      <c r="E1" s="109"/>
      <c r="F1" s="111" t="s">
        <v>98</v>
      </c>
      <c r="G1" s="363" t="s">
        <v>99</v>
      </c>
      <c r="H1" s="363"/>
      <c r="I1" s="112"/>
      <c r="J1" s="111" t="s">
        <v>100</v>
      </c>
      <c r="K1" s="110" t="s">
        <v>101</v>
      </c>
      <c r="L1" s="111" t="s">
        <v>102</v>
      </c>
      <c r="M1" s="111"/>
      <c r="N1" s="111"/>
      <c r="O1" s="111"/>
      <c r="P1" s="111"/>
      <c r="Q1" s="111"/>
      <c r="R1" s="111"/>
      <c r="S1" s="111"/>
      <c r="T1" s="111"/>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355"/>
      <c r="M2" s="355"/>
      <c r="N2" s="355"/>
      <c r="O2" s="355"/>
      <c r="P2" s="355"/>
      <c r="Q2" s="355"/>
      <c r="R2" s="355"/>
      <c r="S2" s="355"/>
      <c r="T2" s="355"/>
      <c r="U2" s="355"/>
      <c r="V2" s="355"/>
      <c r="AT2" s="21" t="s">
        <v>91</v>
      </c>
    </row>
    <row r="3" spans="1:70" ht="6.95" customHeight="1">
      <c r="B3" s="22"/>
      <c r="C3" s="23"/>
      <c r="D3" s="23"/>
      <c r="E3" s="23"/>
      <c r="F3" s="23"/>
      <c r="G3" s="23"/>
      <c r="H3" s="23"/>
      <c r="I3" s="113"/>
      <c r="J3" s="23"/>
      <c r="K3" s="24"/>
      <c r="AT3" s="21" t="s">
        <v>79</v>
      </c>
    </row>
    <row r="4" spans="1:70" ht="36.950000000000003" customHeight="1">
      <c r="B4" s="25"/>
      <c r="C4" s="26"/>
      <c r="D4" s="27" t="s">
        <v>103</v>
      </c>
      <c r="E4" s="26"/>
      <c r="F4" s="26"/>
      <c r="G4" s="26"/>
      <c r="H4" s="26"/>
      <c r="I4" s="114"/>
      <c r="J4" s="26"/>
      <c r="K4" s="28"/>
      <c r="M4" s="29" t="s">
        <v>12</v>
      </c>
      <c r="AT4" s="21" t="s">
        <v>6</v>
      </c>
    </row>
    <row r="5" spans="1:70" ht="6.95" customHeight="1">
      <c r="B5" s="25"/>
      <c r="C5" s="26"/>
      <c r="D5" s="26"/>
      <c r="E5" s="26"/>
      <c r="F5" s="26"/>
      <c r="G5" s="26"/>
      <c r="H5" s="26"/>
      <c r="I5" s="114"/>
      <c r="J5" s="26"/>
      <c r="K5" s="28"/>
    </row>
    <row r="6" spans="1:70">
      <c r="B6" s="25"/>
      <c r="C6" s="26"/>
      <c r="D6" s="34" t="s">
        <v>18</v>
      </c>
      <c r="E6" s="26"/>
      <c r="F6" s="26"/>
      <c r="G6" s="26"/>
      <c r="H6" s="26"/>
      <c r="I6" s="114"/>
      <c r="J6" s="26"/>
      <c r="K6" s="28"/>
    </row>
    <row r="7" spans="1:70" ht="22.5" customHeight="1">
      <c r="B7" s="25"/>
      <c r="C7" s="26"/>
      <c r="D7" s="26"/>
      <c r="E7" s="356" t="str">
        <f>'Rekapitulace stavby'!K6</f>
        <v>Revitalizace území Zálabská skála - Práchovna</v>
      </c>
      <c r="F7" s="357"/>
      <c r="G7" s="357"/>
      <c r="H7" s="357"/>
      <c r="I7" s="114"/>
      <c r="J7" s="26"/>
      <c r="K7" s="28"/>
    </row>
    <row r="8" spans="1:70" s="1" customFormat="1">
      <c r="B8" s="38"/>
      <c r="C8" s="39"/>
      <c r="D8" s="34" t="s">
        <v>104</v>
      </c>
      <c r="E8" s="39"/>
      <c r="F8" s="39"/>
      <c r="G8" s="39"/>
      <c r="H8" s="39"/>
      <c r="I8" s="115"/>
      <c r="J8" s="39"/>
      <c r="K8" s="42"/>
    </row>
    <row r="9" spans="1:70" s="1" customFormat="1" ht="36.950000000000003" customHeight="1">
      <c r="B9" s="38"/>
      <c r="C9" s="39"/>
      <c r="D9" s="39"/>
      <c r="E9" s="358" t="s">
        <v>331</v>
      </c>
      <c r="F9" s="359"/>
      <c r="G9" s="359"/>
      <c r="H9" s="359"/>
      <c r="I9" s="115"/>
      <c r="J9" s="39"/>
      <c r="K9" s="42"/>
    </row>
    <row r="10" spans="1:70" s="1" customFormat="1" ht="13.5">
      <c r="B10" s="38"/>
      <c r="C10" s="39"/>
      <c r="D10" s="39"/>
      <c r="E10" s="39"/>
      <c r="F10" s="39"/>
      <c r="G10" s="39"/>
      <c r="H10" s="39"/>
      <c r="I10" s="115"/>
      <c r="J10" s="39"/>
      <c r="K10" s="42"/>
    </row>
    <row r="11" spans="1:70" s="1" customFormat="1" ht="14.45" customHeight="1">
      <c r="B11" s="38"/>
      <c r="C11" s="39"/>
      <c r="D11" s="34" t="s">
        <v>20</v>
      </c>
      <c r="E11" s="39"/>
      <c r="F11" s="32" t="s">
        <v>21</v>
      </c>
      <c r="G11" s="39"/>
      <c r="H11" s="39"/>
      <c r="I11" s="116" t="s">
        <v>22</v>
      </c>
      <c r="J11" s="32" t="s">
        <v>21</v>
      </c>
      <c r="K11" s="42"/>
    </row>
    <row r="12" spans="1:70" s="1" customFormat="1" ht="14.45" customHeight="1">
      <c r="B12" s="38"/>
      <c r="C12" s="39"/>
      <c r="D12" s="34" t="s">
        <v>23</v>
      </c>
      <c r="E12" s="39"/>
      <c r="F12" s="32" t="s">
        <v>24</v>
      </c>
      <c r="G12" s="39"/>
      <c r="H12" s="39"/>
      <c r="I12" s="116" t="s">
        <v>25</v>
      </c>
      <c r="J12" s="117" t="str">
        <f>'Rekapitulace stavby'!AN8</f>
        <v>8. 1. 2019</v>
      </c>
      <c r="K12" s="42"/>
    </row>
    <row r="13" spans="1:70" s="1" customFormat="1" ht="10.9" customHeight="1">
      <c r="B13" s="38"/>
      <c r="C13" s="39"/>
      <c r="D13" s="39"/>
      <c r="E13" s="39"/>
      <c r="F13" s="39"/>
      <c r="G13" s="39"/>
      <c r="H13" s="39"/>
      <c r="I13" s="115"/>
      <c r="J13" s="39"/>
      <c r="K13" s="42"/>
    </row>
    <row r="14" spans="1:70" s="1" customFormat="1" ht="14.45" customHeight="1">
      <c r="B14" s="38"/>
      <c r="C14" s="39"/>
      <c r="D14" s="34" t="s">
        <v>27</v>
      </c>
      <c r="E14" s="39"/>
      <c r="F14" s="39"/>
      <c r="G14" s="39"/>
      <c r="H14" s="39"/>
      <c r="I14" s="116" t="s">
        <v>28</v>
      </c>
      <c r="J14" s="32" t="str">
        <f>IF('Rekapitulace stavby'!AN10="","",'Rekapitulace stavby'!AN10)</f>
        <v/>
      </c>
      <c r="K14" s="42"/>
    </row>
    <row r="15" spans="1:70" s="1" customFormat="1" ht="18" customHeight="1">
      <c r="B15" s="38"/>
      <c r="C15" s="39"/>
      <c r="D15" s="39"/>
      <c r="E15" s="32" t="str">
        <f>IF('Rekapitulace stavby'!E11="","",'Rekapitulace stavby'!E11)</f>
        <v xml:space="preserve"> </v>
      </c>
      <c r="F15" s="39"/>
      <c r="G15" s="39"/>
      <c r="H15" s="39"/>
      <c r="I15" s="116" t="s">
        <v>29</v>
      </c>
      <c r="J15" s="32" t="str">
        <f>IF('Rekapitulace stavby'!AN11="","",'Rekapitulace stavby'!AN11)</f>
        <v/>
      </c>
      <c r="K15" s="42"/>
    </row>
    <row r="16" spans="1:70" s="1" customFormat="1" ht="6.95" customHeight="1">
      <c r="B16" s="38"/>
      <c r="C16" s="39"/>
      <c r="D16" s="39"/>
      <c r="E16" s="39"/>
      <c r="F16" s="39"/>
      <c r="G16" s="39"/>
      <c r="H16" s="39"/>
      <c r="I16" s="115"/>
      <c r="J16" s="39"/>
      <c r="K16" s="42"/>
    </row>
    <row r="17" spans="2:11" s="1" customFormat="1" ht="14.45" customHeight="1">
      <c r="B17" s="38"/>
      <c r="C17" s="39"/>
      <c r="D17" s="34" t="s">
        <v>30</v>
      </c>
      <c r="E17" s="39"/>
      <c r="F17" s="39"/>
      <c r="G17" s="39"/>
      <c r="H17" s="39"/>
      <c r="I17" s="116" t="s">
        <v>28</v>
      </c>
      <c r="J17" s="32" t="str">
        <f>IF('Rekapitulace stavby'!AN13="Vyplň údaj","",IF('Rekapitulace stavby'!AN13="","",'Rekapitulace stavby'!AN13))</f>
        <v/>
      </c>
      <c r="K17" s="42"/>
    </row>
    <row r="18" spans="2:11" s="1" customFormat="1" ht="18" customHeight="1">
      <c r="B18" s="38"/>
      <c r="C18" s="39"/>
      <c r="D18" s="39"/>
      <c r="E18" s="32" t="str">
        <f>IF('Rekapitulace stavby'!E14="Vyplň údaj","",IF('Rekapitulace stavby'!E14="","",'Rekapitulace stavby'!E14))</f>
        <v/>
      </c>
      <c r="F18" s="39"/>
      <c r="G18" s="39"/>
      <c r="H18" s="39"/>
      <c r="I18" s="116" t="s">
        <v>29</v>
      </c>
      <c r="J18" s="32" t="str">
        <f>IF('Rekapitulace stavby'!AN14="Vyplň údaj","",IF('Rekapitulace stavby'!AN14="","",'Rekapitulace stavby'!AN14))</f>
        <v/>
      </c>
      <c r="K18" s="42"/>
    </row>
    <row r="19" spans="2:11" s="1" customFormat="1" ht="6.95" customHeight="1">
      <c r="B19" s="38"/>
      <c r="C19" s="39"/>
      <c r="D19" s="39"/>
      <c r="E19" s="39"/>
      <c r="F19" s="39"/>
      <c r="G19" s="39"/>
      <c r="H19" s="39"/>
      <c r="I19" s="115"/>
      <c r="J19" s="39"/>
      <c r="K19" s="42"/>
    </row>
    <row r="20" spans="2:11" s="1" customFormat="1" ht="14.45" customHeight="1">
      <c r="B20" s="38"/>
      <c r="C20" s="39"/>
      <c r="D20" s="34" t="s">
        <v>32</v>
      </c>
      <c r="E20" s="39"/>
      <c r="F20" s="39"/>
      <c r="G20" s="39"/>
      <c r="H20" s="39"/>
      <c r="I20" s="116" t="s">
        <v>28</v>
      </c>
      <c r="J20" s="32" t="str">
        <f>IF('Rekapitulace stavby'!AN16="","",'Rekapitulace stavby'!AN16)</f>
        <v/>
      </c>
      <c r="K20" s="42"/>
    </row>
    <row r="21" spans="2:11" s="1" customFormat="1" ht="18" customHeight="1">
      <c r="B21" s="38"/>
      <c r="C21" s="39"/>
      <c r="D21" s="39"/>
      <c r="E21" s="32" t="str">
        <f>IF('Rekapitulace stavby'!E17="","",'Rekapitulace stavby'!E17)</f>
        <v xml:space="preserve"> </v>
      </c>
      <c r="F21" s="39"/>
      <c r="G21" s="39"/>
      <c r="H21" s="39"/>
      <c r="I21" s="116" t="s">
        <v>29</v>
      </c>
      <c r="J21" s="32" t="str">
        <f>IF('Rekapitulace stavby'!AN17="","",'Rekapitulace stavby'!AN17)</f>
        <v/>
      </c>
      <c r="K21" s="42"/>
    </row>
    <row r="22" spans="2:11" s="1" customFormat="1" ht="6.95" customHeight="1">
      <c r="B22" s="38"/>
      <c r="C22" s="39"/>
      <c r="D22" s="39"/>
      <c r="E22" s="39"/>
      <c r="F22" s="39"/>
      <c r="G22" s="39"/>
      <c r="H22" s="39"/>
      <c r="I22" s="115"/>
      <c r="J22" s="39"/>
      <c r="K22" s="42"/>
    </row>
    <row r="23" spans="2:11" s="1" customFormat="1" ht="14.45" customHeight="1">
      <c r="B23" s="38"/>
      <c r="C23" s="39"/>
      <c r="D23" s="34" t="s">
        <v>34</v>
      </c>
      <c r="E23" s="39"/>
      <c r="F23" s="39"/>
      <c r="G23" s="39"/>
      <c r="H23" s="39"/>
      <c r="I23" s="115"/>
      <c r="J23" s="39"/>
      <c r="K23" s="42"/>
    </row>
    <row r="24" spans="2:11" s="6" customFormat="1" ht="22.5" customHeight="1">
      <c r="B24" s="118"/>
      <c r="C24" s="119"/>
      <c r="D24" s="119"/>
      <c r="E24" s="325" t="s">
        <v>21</v>
      </c>
      <c r="F24" s="325"/>
      <c r="G24" s="325"/>
      <c r="H24" s="325"/>
      <c r="I24" s="120"/>
      <c r="J24" s="119"/>
      <c r="K24" s="121"/>
    </row>
    <row r="25" spans="2:11" s="1" customFormat="1" ht="6.95" customHeight="1">
      <c r="B25" s="38"/>
      <c r="C25" s="39"/>
      <c r="D25" s="39"/>
      <c r="E25" s="39"/>
      <c r="F25" s="39"/>
      <c r="G25" s="39"/>
      <c r="H25" s="39"/>
      <c r="I25" s="115"/>
      <c r="J25" s="39"/>
      <c r="K25" s="42"/>
    </row>
    <row r="26" spans="2:11" s="1" customFormat="1" ht="6.95" customHeight="1">
      <c r="B26" s="38"/>
      <c r="C26" s="39"/>
      <c r="D26" s="82"/>
      <c r="E26" s="82"/>
      <c r="F26" s="82"/>
      <c r="G26" s="82"/>
      <c r="H26" s="82"/>
      <c r="I26" s="122"/>
      <c r="J26" s="82"/>
      <c r="K26" s="123"/>
    </row>
    <row r="27" spans="2:11" s="1" customFormat="1" ht="25.35" customHeight="1">
      <c r="B27" s="38"/>
      <c r="C27" s="39"/>
      <c r="D27" s="124" t="s">
        <v>35</v>
      </c>
      <c r="E27" s="39"/>
      <c r="F27" s="39"/>
      <c r="G27" s="39"/>
      <c r="H27" s="39"/>
      <c r="I27" s="115"/>
      <c r="J27" s="125">
        <f>ROUND(J79,2)</f>
        <v>0</v>
      </c>
      <c r="K27" s="42"/>
    </row>
    <row r="28" spans="2:11" s="1" customFormat="1" ht="6.95" customHeight="1">
      <c r="B28" s="38"/>
      <c r="C28" s="39"/>
      <c r="D28" s="82"/>
      <c r="E28" s="82"/>
      <c r="F28" s="82"/>
      <c r="G28" s="82"/>
      <c r="H28" s="82"/>
      <c r="I28" s="122"/>
      <c r="J28" s="82"/>
      <c r="K28" s="123"/>
    </row>
    <row r="29" spans="2:11" s="1" customFormat="1" ht="14.45" customHeight="1">
      <c r="B29" s="38"/>
      <c r="C29" s="39"/>
      <c r="D29" s="39"/>
      <c r="E29" s="39"/>
      <c r="F29" s="43" t="s">
        <v>37</v>
      </c>
      <c r="G29" s="39"/>
      <c r="H29" s="39"/>
      <c r="I29" s="126" t="s">
        <v>36</v>
      </c>
      <c r="J29" s="43" t="s">
        <v>38</v>
      </c>
      <c r="K29" s="42"/>
    </row>
    <row r="30" spans="2:11" s="1" customFormat="1" ht="14.45" customHeight="1">
      <c r="B30" s="38"/>
      <c r="C30" s="39"/>
      <c r="D30" s="46" t="s">
        <v>39</v>
      </c>
      <c r="E30" s="46" t="s">
        <v>40</v>
      </c>
      <c r="F30" s="127">
        <f>ROUND(SUM(BE79:BE138), 2)</f>
        <v>0</v>
      </c>
      <c r="G30" s="39"/>
      <c r="H30" s="39"/>
      <c r="I30" s="128">
        <v>0.21</v>
      </c>
      <c r="J30" s="127">
        <f>ROUND(ROUND((SUM(BE79:BE138)), 2)*I30, 2)</f>
        <v>0</v>
      </c>
      <c r="K30" s="42"/>
    </row>
    <row r="31" spans="2:11" s="1" customFormat="1" ht="14.45" customHeight="1">
      <c r="B31" s="38"/>
      <c r="C31" s="39"/>
      <c r="D31" s="39"/>
      <c r="E31" s="46" t="s">
        <v>41</v>
      </c>
      <c r="F31" s="127">
        <f>ROUND(SUM(BF79:BF138), 2)</f>
        <v>0</v>
      </c>
      <c r="G31" s="39"/>
      <c r="H31" s="39"/>
      <c r="I31" s="128">
        <v>0.15</v>
      </c>
      <c r="J31" s="127">
        <f>ROUND(ROUND((SUM(BF79:BF138)), 2)*I31, 2)</f>
        <v>0</v>
      </c>
      <c r="K31" s="42"/>
    </row>
    <row r="32" spans="2:11" s="1" customFormat="1" ht="14.45" hidden="1" customHeight="1">
      <c r="B32" s="38"/>
      <c r="C32" s="39"/>
      <c r="D32" s="39"/>
      <c r="E32" s="46" t="s">
        <v>42</v>
      </c>
      <c r="F32" s="127">
        <f>ROUND(SUM(BG79:BG138), 2)</f>
        <v>0</v>
      </c>
      <c r="G32" s="39"/>
      <c r="H32" s="39"/>
      <c r="I32" s="128">
        <v>0.21</v>
      </c>
      <c r="J32" s="127">
        <v>0</v>
      </c>
      <c r="K32" s="42"/>
    </row>
    <row r="33" spans="2:11" s="1" customFormat="1" ht="14.45" hidden="1" customHeight="1">
      <c r="B33" s="38"/>
      <c r="C33" s="39"/>
      <c r="D33" s="39"/>
      <c r="E33" s="46" t="s">
        <v>43</v>
      </c>
      <c r="F33" s="127">
        <f>ROUND(SUM(BH79:BH138), 2)</f>
        <v>0</v>
      </c>
      <c r="G33" s="39"/>
      <c r="H33" s="39"/>
      <c r="I33" s="128">
        <v>0.15</v>
      </c>
      <c r="J33" s="127">
        <v>0</v>
      </c>
      <c r="K33" s="42"/>
    </row>
    <row r="34" spans="2:11" s="1" customFormat="1" ht="14.45" hidden="1" customHeight="1">
      <c r="B34" s="38"/>
      <c r="C34" s="39"/>
      <c r="D34" s="39"/>
      <c r="E34" s="46" t="s">
        <v>44</v>
      </c>
      <c r="F34" s="127">
        <f>ROUND(SUM(BI79:BI138), 2)</f>
        <v>0</v>
      </c>
      <c r="G34" s="39"/>
      <c r="H34" s="39"/>
      <c r="I34" s="128">
        <v>0</v>
      </c>
      <c r="J34" s="127">
        <v>0</v>
      </c>
      <c r="K34" s="42"/>
    </row>
    <row r="35" spans="2:11" s="1" customFormat="1" ht="6.95" customHeight="1">
      <c r="B35" s="38"/>
      <c r="C35" s="39"/>
      <c r="D35" s="39"/>
      <c r="E35" s="39"/>
      <c r="F35" s="39"/>
      <c r="G35" s="39"/>
      <c r="H35" s="39"/>
      <c r="I35" s="115"/>
      <c r="J35" s="39"/>
      <c r="K35" s="42"/>
    </row>
    <row r="36" spans="2:11" s="1" customFormat="1" ht="25.35" customHeight="1">
      <c r="B36" s="38"/>
      <c r="C36" s="129"/>
      <c r="D36" s="130" t="s">
        <v>45</v>
      </c>
      <c r="E36" s="76"/>
      <c r="F36" s="76"/>
      <c r="G36" s="131" t="s">
        <v>46</v>
      </c>
      <c r="H36" s="132" t="s">
        <v>47</v>
      </c>
      <c r="I36" s="133"/>
      <c r="J36" s="134">
        <f>SUM(J27:J34)</f>
        <v>0</v>
      </c>
      <c r="K36" s="135"/>
    </row>
    <row r="37" spans="2:11" s="1" customFormat="1" ht="14.45" customHeight="1">
      <c r="B37" s="53"/>
      <c r="C37" s="54"/>
      <c r="D37" s="54"/>
      <c r="E37" s="54"/>
      <c r="F37" s="54"/>
      <c r="G37" s="54"/>
      <c r="H37" s="54"/>
      <c r="I37" s="136"/>
      <c r="J37" s="54"/>
      <c r="K37" s="55"/>
    </row>
    <row r="41" spans="2:11" s="1" customFormat="1" ht="6.95" customHeight="1">
      <c r="B41" s="137"/>
      <c r="C41" s="138"/>
      <c r="D41" s="138"/>
      <c r="E41" s="138"/>
      <c r="F41" s="138"/>
      <c r="G41" s="138"/>
      <c r="H41" s="138"/>
      <c r="I41" s="139"/>
      <c r="J41" s="138"/>
      <c r="K41" s="140"/>
    </row>
    <row r="42" spans="2:11" s="1" customFormat="1" ht="36.950000000000003" customHeight="1">
      <c r="B42" s="38"/>
      <c r="C42" s="27" t="s">
        <v>106</v>
      </c>
      <c r="D42" s="39"/>
      <c r="E42" s="39"/>
      <c r="F42" s="39"/>
      <c r="G42" s="39"/>
      <c r="H42" s="39"/>
      <c r="I42" s="115"/>
      <c r="J42" s="39"/>
      <c r="K42" s="42"/>
    </row>
    <row r="43" spans="2:11" s="1" customFormat="1" ht="6.95" customHeight="1">
      <c r="B43" s="38"/>
      <c r="C43" s="39"/>
      <c r="D43" s="39"/>
      <c r="E43" s="39"/>
      <c r="F43" s="39"/>
      <c r="G43" s="39"/>
      <c r="H43" s="39"/>
      <c r="I43" s="115"/>
      <c r="J43" s="39"/>
      <c r="K43" s="42"/>
    </row>
    <row r="44" spans="2:11" s="1" customFormat="1" ht="14.45" customHeight="1">
      <c r="B44" s="38"/>
      <c r="C44" s="34" t="s">
        <v>18</v>
      </c>
      <c r="D44" s="39"/>
      <c r="E44" s="39"/>
      <c r="F44" s="39"/>
      <c r="G44" s="39"/>
      <c r="H44" s="39"/>
      <c r="I44" s="115"/>
      <c r="J44" s="39"/>
      <c r="K44" s="42"/>
    </row>
    <row r="45" spans="2:11" s="1" customFormat="1" ht="22.5" customHeight="1">
      <c r="B45" s="38"/>
      <c r="C45" s="39"/>
      <c r="D45" s="39"/>
      <c r="E45" s="356" t="str">
        <f>E7</f>
        <v>Revitalizace území Zálabská skála - Práchovna</v>
      </c>
      <c r="F45" s="357"/>
      <c r="G45" s="357"/>
      <c r="H45" s="357"/>
      <c r="I45" s="115"/>
      <c r="J45" s="39"/>
      <c r="K45" s="42"/>
    </row>
    <row r="46" spans="2:11" s="1" customFormat="1" ht="14.45" customHeight="1">
      <c r="B46" s="38"/>
      <c r="C46" s="34" t="s">
        <v>104</v>
      </c>
      <c r="D46" s="39"/>
      <c r="E46" s="39"/>
      <c r="F46" s="39"/>
      <c r="G46" s="39"/>
      <c r="H46" s="39"/>
      <c r="I46" s="115"/>
      <c r="J46" s="39"/>
      <c r="K46" s="42"/>
    </row>
    <row r="47" spans="2:11" s="1" customFormat="1" ht="23.25" customHeight="1">
      <c r="B47" s="38"/>
      <c r="C47" s="39"/>
      <c r="D47" s="39"/>
      <c r="E47" s="358" t="str">
        <f>E9</f>
        <v>05 - ZAHRADNÍ ÚPRAVY</v>
      </c>
      <c r="F47" s="359"/>
      <c r="G47" s="359"/>
      <c r="H47" s="359"/>
      <c r="I47" s="115"/>
      <c r="J47" s="39"/>
      <c r="K47" s="42"/>
    </row>
    <row r="48" spans="2:11" s="1" customFormat="1" ht="6.95" customHeight="1">
      <c r="B48" s="38"/>
      <c r="C48" s="39"/>
      <c r="D48" s="39"/>
      <c r="E48" s="39"/>
      <c r="F48" s="39"/>
      <c r="G48" s="39"/>
      <c r="H48" s="39"/>
      <c r="I48" s="115"/>
      <c r="J48" s="39"/>
      <c r="K48" s="42"/>
    </row>
    <row r="49" spans="2:47" s="1" customFormat="1" ht="18" customHeight="1">
      <c r="B49" s="38"/>
      <c r="C49" s="34" t="s">
        <v>23</v>
      </c>
      <c r="D49" s="39"/>
      <c r="E49" s="39"/>
      <c r="F49" s="32" t="str">
        <f>F12</f>
        <v xml:space="preserve"> </v>
      </c>
      <c r="G49" s="39"/>
      <c r="H49" s="39"/>
      <c r="I49" s="116" t="s">
        <v>25</v>
      </c>
      <c r="J49" s="117" t="str">
        <f>IF(J12="","",J12)</f>
        <v>8. 1. 2019</v>
      </c>
      <c r="K49" s="42"/>
    </row>
    <row r="50" spans="2:47" s="1" customFormat="1" ht="6.95" customHeight="1">
      <c r="B50" s="38"/>
      <c r="C50" s="39"/>
      <c r="D50" s="39"/>
      <c r="E50" s="39"/>
      <c r="F50" s="39"/>
      <c r="G50" s="39"/>
      <c r="H50" s="39"/>
      <c r="I50" s="115"/>
      <c r="J50" s="39"/>
      <c r="K50" s="42"/>
    </row>
    <row r="51" spans="2:47" s="1" customFormat="1">
      <c r="B51" s="38"/>
      <c r="C51" s="34" t="s">
        <v>27</v>
      </c>
      <c r="D51" s="39"/>
      <c r="E51" s="39"/>
      <c r="F51" s="32" t="str">
        <f>E15</f>
        <v xml:space="preserve"> </v>
      </c>
      <c r="G51" s="39"/>
      <c r="H51" s="39"/>
      <c r="I51" s="116" t="s">
        <v>32</v>
      </c>
      <c r="J51" s="32" t="str">
        <f>E21</f>
        <v xml:space="preserve"> </v>
      </c>
      <c r="K51" s="42"/>
    </row>
    <row r="52" spans="2:47" s="1" customFormat="1" ht="14.45" customHeight="1">
      <c r="B52" s="38"/>
      <c r="C52" s="34" t="s">
        <v>30</v>
      </c>
      <c r="D52" s="39"/>
      <c r="E52" s="39"/>
      <c r="F52" s="32" t="str">
        <f>IF(E18="","",E18)</f>
        <v/>
      </c>
      <c r="G52" s="39"/>
      <c r="H52" s="39"/>
      <c r="I52" s="115"/>
      <c r="J52" s="39"/>
      <c r="K52" s="42"/>
    </row>
    <row r="53" spans="2:47" s="1" customFormat="1" ht="10.35" customHeight="1">
      <c r="B53" s="38"/>
      <c r="C53" s="39"/>
      <c r="D53" s="39"/>
      <c r="E53" s="39"/>
      <c r="F53" s="39"/>
      <c r="G53" s="39"/>
      <c r="H53" s="39"/>
      <c r="I53" s="115"/>
      <c r="J53" s="39"/>
      <c r="K53" s="42"/>
    </row>
    <row r="54" spans="2:47" s="1" customFormat="1" ht="29.25" customHeight="1">
      <c r="B54" s="38"/>
      <c r="C54" s="141" t="s">
        <v>107</v>
      </c>
      <c r="D54" s="129"/>
      <c r="E54" s="129"/>
      <c r="F54" s="129"/>
      <c r="G54" s="129"/>
      <c r="H54" s="129"/>
      <c r="I54" s="142"/>
      <c r="J54" s="143" t="s">
        <v>108</v>
      </c>
      <c r="K54" s="144"/>
    </row>
    <row r="55" spans="2:47" s="1" customFormat="1" ht="10.35" customHeight="1">
      <c r="B55" s="38"/>
      <c r="C55" s="39"/>
      <c r="D55" s="39"/>
      <c r="E55" s="39"/>
      <c r="F55" s="39"/>
      <c r="G55" s="39"/>
      <c r="H55" s="39"/>
      <c r="I55" s="115"/>
      <c r="J55" s="39"/>
      <c r="K55" s="42"/>
    </row>
    <row r="56" spans="2:47" s="1" customFormat="1" ht="29.25" customHeight="1">
      <c r="B56" s="38"/>
      <c r="C56" s="145" t="s">
        <v>109</v>
      </c>
      <c r="D56" s="39"/>
      <c r="E56" s="39"/>
      <c r="F56" s="39"/>
      <c r="G56" s="39"/>
      <c r="H56" s="39"/>
      <c r="I56" s="115"/>
      <c r="J56" s="125">
        <f>J79</f>
        <v>0</v>
      </c>
      <c r="K56" s="42"/>
      <c r="AU56" s="21" t="s">
        <v>110</v>
      </c>
    </row>
    <row r="57" spans="2:47" s="7" customFormat="1" ht="24.95" customHeight="1">
      <c r="B57" s="146"/>
      <c r="C57" s="147"/>
      <c r="D57" s="148" t="s">
        <v>111</v>
      </c>
      <c r="E57" s="149"/>
      <c r="F57" s="149"/>
      <c r="G57" s="149"/>
      <c r="H57" s="149"/>
      <c r="I57" s="150"/>
      <c r="J57" s="151">
        <f>J80</f>
        <v>0</v>
      </c>
      <c r="K57" s="152"/>
    </row>
    <row r="58" spans="2:47" s="8" customFormat="1" ht="19.899999999999999" customHeight="1">
      <c r="B58" s="153"/>
      <c r="C58" s="154"/>
      <c r="D58" s="155" t="s">
        <v>112</v>
      </c>
      <c r="E58" s="156"/>
      <c r="F58" s="156"/>
      <c r="G58" s="156"/>
      <c r="H58" s="156"/>
      <c r="I58" s="157"/>
      <c r="J58" s="158">
        <f>J81</f>
        <v>0</v>
      </c>
      <c r="K58" s="159"/>
    </row>
    <row r="59" spans="2:47" s="8" customFormat="1" ht="19.899999999999999" customHeight="1">
      <c r="B59" s="153"/>
      <c r="C59" s="154"/>
      <c r="D59" s="155" t="s">
        <v>115</v>
      </c>
      <c r="E59" s="156"/>
      <c r="F59" s="156"/>
      <c r="G59" s="156"/>
      <c r="H59" s="156"/>
      <c r="I59" s="157"/>
      <c r="J59" s="158">
        <f>J137</f>
        <v>0</v>
      </c>
      <c r="K59" s="159"/>
    </row>
    <row r="60" spans="2:47" s="1" customFormat="1" ht="21.75" customHeight="1">
      <c r="B60" s="38"/>
      <c r="C60" s="39"/>
      <c r="D60" s="39"/>
      <c r="E60" s="39"/>
      <c r="F60" s="39"/>
      <c r="G60" s="39"/>
      <c r="H60" s="39"/>
      <c r="I60" s="115"/>
      <c r="J60" s="39"/>
      <c r="K60" s="42"/>
    </row>
    <row r="61" spans="2:47" s="1" customFormat="1" ht="6.95" customHeight="1">
      <c r="B61" s="53"/>
      <c r="C61" s="54"/>
      <c r="D61" s="54"/>
      <c r="E61" s="54"/>
      <c r="F61" s="54"/>
      <c r="G61" s="54"/>
      <c r="H61" s="54"/>
      <c r="I61" s="136"/>
      <c r="J61" s="54"/>
      <c r="K61" s="55"/>
    </row>
    <row r="65" spans="2:63" s="1" customFormat="1" ht="6.95" customHeight="1">
      <c r="B65" s="56"/>
      <c r="C65" s="57"/>
      <c r="D65" s="57"/>
      <c r="E65" s="57"/>
      <c r="F65" s="57"/>
      <c r="G65" s="57"/>
      <c r="H65" s="57"/>
      <c r="I65" s="139"/>
      <c r="J65" s="57"/>
      <c r="K65" s="57"/>
      <c r="L65" s="58"/>
    </row>
    <row r="66" spans="2:63" s="1" customFormat="1" ht="36.950000000000003" customHeight="1">
      <c r="B66" s="38"/>
      <c r="C66" s="59" t="s">
        <v>116</v>
      </c>
      <c r="D66" s="60"/>
      <c r="E66" s="60"/>
      <c r="F66" s="60"/>
      <c r="G66" s="60"/>
      <c r="H66" s="60"/>
      <c r="I66" s="160"/>
      <c r="J66" s="60"/>
      <c r="K66" s="60"/>
      <c r="L66" s="58"/>
    </row>
    <row r="67" spans="2:63" s="1" customFormat="1" ht="6.95" customHeight="1">
      <c r="B67" s="38"/>
      <c r="C67" s="60"/>
      <c r="D67" s="60"/>
      <c r="E67" s="60"/>
      <c r="F67" s="60"/>
      <c r="G67" s="60"/>
      <c r="H67" s="60"/>
      <c r="I67" s="160"/>
      <c r="J67" s="60"/>
      <c r="K67" s="60"/>
      <c r="L67" s="58"/>
    </row>
    <row r="68" spans="2:63" s="1" customFormat="1" ht="14.45" customHeight="1">
      <c r="B68" s="38"/>
      <c r="C68" s="62" t="s">
        <v>18</v>
      </c>
      <c r="D68" s="60"/>
      <c r="E68" s="60"/>
      <c r="F68" s="60"/>
      <c r="G68" s="60"/>
      <c r="H68" s="60"/>
      <c r="I68" s="160"/>
      <c r="J68" s="60"/>
      <c r="K68" s="60"/>
      <c r="L68" s="58"/>
    </row>
    <row r="69" spans="2:63" s="1" customFormat="1" ht="22.5" customHeight="1">
      <c r="B69" s="38"/>
      <c r="C69" s="60"/>
      <c r="D69" s="60"/>
      <c r="E69" s="360" t="str">
        <f>E7</f>
        <v>Revitalizace území Zálabská skála - Práchovna</v>
      </c>
      <c r="F69" s="361"/>
      <c r="G69" s="361"/>
      <c r="H69" s="361"/>
      <c r="I69" s="160"/>
      <c r="J69" s="60"/>
      <c r="K69" s="60"/>
      <c r="L69" s="58"/>
    </row>
    <row r="70" spans="2:63" s="1" customFormat="1" ht="14.45" customHeight="1">
      <c r="B70" s="38"/>
      <c r="C70" s="62" t="s">
        <v>104</v>
      </c>
      <c r="D70" s="60"/>
      <c r="E70" s="60"/>
      <c r="F70" s="60"/>
      <c r="G70" s="60"/>
      <c r="H70" s="60"/>
      <c r="I70" s="160"/>
      <c r="J70" s="60"/>
      <c r="K70" s="60"/>
      <c r="L70" s="58"/>
    </row>
    <row r="71" spans="2:63" s="1" customFormat="1" ht="23.25" customHeight="1">
      <c r="B71" s="38"/>
      <c r="C71" s="60"/>
      <c r="D71" s="60"/>
      <c r="E71" s="336" t="str">
        <f>E9</f>
        <v>05 - ZAHRADNÍ ÚPRAVY</v>
      </c>
      <c r="F71" s="362"/>
      <c r="G71" s="362"/>
      <c r="H71" s="362"/>
      <c r="I71" s="160"/>
      <c r="J71" s="60"/>
      <c r="K71" s="60"/>
      <c r="L71" s="58"/>
    </row>
    <row r="72" spans="2:63" s="1" customFormat="1" ht="6.95" customHeight="1">
      <c r="B72" s="38"/>
      <c r="C72" s="60"/>
      <c r="D72" s="60"/>
      <c r="E72" s="60"/>
      <c r="F72" s="60"/>
      <c r="G72" s="60"/>
      <c r="H72" s="60"/>
      <c r="I72" s="160"/>
      <c r="J72" s="60"/>
      <c r="K72" s="60"/>
      <c r="L72" s="58"/>
    </row>
    <row r="73" spans="2:63" s="1" customFormat="1" ht="18" customHeight="1">
      <c r="B73" s="38"/>
      <c r="C73" s="62" t="s">
        <v>23</v>
      </c>
      <c r="D73" s="60"/>
      <c r="E73" s="60"/>
      <c r="F73" s="161" t="str">
        <f>F12</f>
        <v xml:space="preserve"> </v>
      </c>
      <c r="G73" s="60"/>
      <c r="H73" s="60"/>
      <c r="I73" s="162" t="s">
        <v>25</v>
      </c>
      <c r="J73" s="70" t="str">
        <f>IF(J12="","",J12)</f>
        <v>8. 1. 2019</v>
      </c>
      <c r="K73" s="60"/>
      <c r="L73" s="58"/>
    </row>
    <row r="74" spans="2:63" s="1" customFormat="1" ht="6.95" customHeight="1">
      <c r="B74" s="38"/>
      <c r="C74" s="60"/>
      <c r="D74" s="60"/>
      <c r="E74" s="60"/>
      <c r="F74" s="60"/>
      <c r="G74" s="60"/>
      <c r="H74" s="60"/>
      <c r="I74" s="160"/>
      <c r="J74" s="60"/>
      <c r="K74" s="60"/>
      <c r="L74" s="58"/>
    </row>
    <row r="75" spans="2:63" s="1" customFormat="1">
      <c r="B75" s="38"/>
      <c r="C75" s="62" t="s">
        <v>27</v>
      </c>
      <c r="D75" s="60"/>
      <c r="E75" s="60"/>
      <c r="F75" s="161" t="str">
        <f>E15</f>
        <v xml:space="preserve"> </v>
      </c>
      <c r="G75" s="60"/>
      <c r="H75" s="60"/>
      <c r="I75" s="162" t="s">
        <v>32</v>
      </c>
      <c r="J75" s="161" t="str">
        <f>E21</f>
        <v xml:space="preserve"> </v>
      </c>
      <c r="K75" s="60"/>
      <c r="L75" s="58"/>
    </row>
    <row r="76" spans="2:63" s="1" customFormat="1" ht="14.45" customHeight="1">
      <c r="B76" s="38"/>
      <c r="C76" s="62" t="s">
        <v>30</v>
      </c>
      <c r="D76" s="60"/>
      <c r="E76" s="60"/>
      <c r="F76" s="161" t="str">
        <f>IF(E18="","",E18)</f>
        <v/>
      </c>
      <c r="G76" s="60"/>
      <c r="H76" s="60"/>
      <c r="I76" s="160"/>
      <c r="J76" s="60"/>
      <c r="K76" s="60"/>
      <c r="L76" s="58"/>
    </row>
    <row r="77" spans="2:63" s="1" customFormat="1" ht="10.35" customHeight="1">
      <c r="B77" s="38"/>
      <c r="C77" s="60"/>
      <c r="D77" s="60"/>
      <c r="E77" s="60"/>
      <c r="F77" s="60"/>
      <c r="G77" s="60"/>
      <c r="H77" s="60"/>
      <c r="I77" s="160"/>
      <c r="J77" s="60"/>
      <c r="K77" s="60"/>
      <c r="L77" s="58"/>
    </row>
    <row r="78" spans="2:63" s="9" customFormat="1" ht="29.25" customHeight="1">
      <c r="B78" s="163"/>
      <c r="C78" s="164" t="s">
        <v>117</v>
      </c>
      <c r="D78" s="165" t="s">
        <v>54</v>
      </c>
      <c r="E78" s="165" t="s">
        <v>50</v>
      </c>
      <c r="F78" s="165" t="s">
        <v>118</v>
      </c>
      <c r="G78" s="165" t="s">
        <v>119</v>
      </c>
      <c r="H78" s="165" t="s">
        <v>120</v>
      </c>
      <c r="I78" s="166" t="s">
        <v>121</v>
      </c>
      <c r="J78" s="165" t="s">
        <v>108</v>
      </c>
      <c r="K78" s="167" t="s">
        <v>122</v>
      </c>
      <c r="L78" s="168"/>
      <c r="M78" s="78" t="s">
        <v>123</v>
      </c>
      <c r="N78" s="79" t="s">
        <v>39</v>
      </c>
      <c r="O78" s="79" t="s">
        <v>124</v>
      </c>
      <c r="P78" s="79" t="s">
        <v>125</v>
      </c>
      <c r="Q78" s="79" t="s">
        <v>126</v>
      </c>
      <c r="R78" s="79" t="s">
        <v>127</v>
      </c>
      <c r="S78" s="79" t="s">
        <v>128</v>
      </c>
      <c r="T78" s="80" t="s">
        <v>129</v>
      </c>
    </row>
    <row r="79" spans="2:63" s="1" customFormat="1" ht="29.25" customHeight="1">
      <c r="B79" s="38"/>
      <c r="C79" s="84" t="s">
        <v>109</v>
      </c>
      <c r="D79" s="60"/>
      <c r="E79" s="60"/>
      <c r="F79" s="60"/>
      <c r="G79" s="60"/>
      <c r="H79" s="60"/>
      <c r="I79" s="160"/>
      <c r="J79" s="169">
        <f>BK79</f>
        <v>0</v>
      </c>
      <c r="K79" s="60"/>
      <c r="L79" s="58"/>
      <c r="M79" s="81"/>
      <c r="N79" s="82"/>
      <c r="O79" s="82"/>
      <c r="P79" s="170">
        <f>P80</f>
        <v>0</v>
      </c>
      <c r="Q79" s="82"/>
      <c r="R79" s="170">
        <f>R80</f>
        <v>5.5100179999999996</v>
      </c>
      <c r="S79" s="82"/>
      <c r="T79" s="171">
        <f>T80</f>
        <v>0</v>
      </c>
      <c r="AT79" s="21" t="s">
        <v>68</v>
      </c>
      <c r="AU79" s="21" t="s">
        <v>110</v>
      </c>
      <c r="BK79" s="172">
        <f>BK80</f>
        <v>0</v>
      </c>
    </row>
    <row r="80" spans="2:63" s="10" customFormat="1" ht="37.35" customHeight="1">
      <c r="B80" s="173"/>
      <c r="C80" s="174"/>
      <c r="D80" s="175" t="s">
        <v>68</v>
      </c>
      <c r="E80" s="176" t="s">
        <v>130</v>
      </c>
      <c r="F80" s="176" t="s">
        <v>131</v>
      </c>
      <c r="G80" s="174"/>
      <c r="H80" s="174"/>
      <c r="I80" s="177"/>
      <c r="J80" s="178">
        <f>BK80</f>
        <v>0</v>
      </c>
      <c r="K80" s="174"/>
      <c r="L80" s="179"/>
      <c r="M80" s="180"/>
      <c r="N80" s="181"/>
      <c r="O80" s="181"/>
      <c r="P80" s="182">
        <f>P81+P137</f>
        <v>0</v>
      </c>
      <c r="Q80" s="181"/>
      <c r="R80" s="182">
        <f>R81+R137</f>
        <v>5.5100179999999996</v>
      </c>
      <c r="S80" s="181"/>
      <c r="T80" s="183">
        <f>T81+T137</f>
        <v>0</v>
      </c>
      <c r="AR80" s="184" t="s">
        <v>77</v>
      </c>
      <c r="AT80" s="185" t="s">
        <v>68</v>
      </c>
      <c r="AU80" s="185" t="s">
        <v>69</v>
      </c>
      <c r="AY80" s="184" t="s">
        <v>132</v>
      </c>
      <c r="BK80" s="186">
        <f>BK81+BK137</f>
        <v>0</v>
      </c>
    </row>
    <row r="81" spans="2:65" s="10" customFormat="1" ht="19.899999999999999" customHeight="1">
      <c r="B81" s="173"/>
      <c r="C81" s="174"/>
      <c r="D81" s="187" t="s">
        <v>68</v>
      </c>
      <c r="E81" s="188" t="s">
        <v>77</v>
      </c>
      <c r="F81" s="188" t="s">
        <v>133</v>
      </c>
      <c r="G81" s="174"/>
      <c r="H81" s="174"/>
      <c r="I81" s="177"/>
      <c r="J81" s="189">
        <f>BK81</f>
        <v>0</v>
      </c>
      <c r="K81" s="174"/>
      <c r="L81" s="179"/>
      <c r="M81" s="180"/>
      <c r="N81" s="181"/>
      <c r="O81" s="181"/>
      <c r="P81" s="182">
        <f>SUM(P82:P136)</f>
        <v>0</v>
      </c>
      <c r="Q81" s="181"/>
      <c r="R81" s="182">
        <f>SUM(R82:R136)</f>
        <v>5.5100179999999996</v>
      </c>
      <c r="S81" s="181"/>
      <c r="T81" s="183">
        <f>SUM(T82:T136)</f>
        <v>0</v>
      </c>
      <c r="AR81" s="184" t="s">
        <v>77</v>
      </c>
      <c r="AT81" s="185" t="s">
        <v>68</v>
      </c>
      <c r="AU81" s="185" t="s">
        <v>77</v>
      </c>
      <c r="AY81" s="184" t="s">
        <v>132</v>
      </c>
      <c r="BK81" s="186">
        <f>SUM(BK82:BK136)</f>
        <v>0</v>
      </c>
    </row>
    <row r="82" spans="2:65" s="1" customFormat="1" ht="31.5" customHeight="1">
      <c r="B82" s="38"/>
      <c r="C82" s="190" t="s">
        <v>139</v>
      </c>
      <c r="D82" s="190" t="s">
        <v>134</v>
      </c>
      <c r="E82" s="191" t="s">
        <v>332</v>
      </c>
      <c r="F82" s="192" t="s">
        <v>333</v>
      </c>
      <c r="G82" s="193" t="s">
        <v>175</v>
      </c>
      <c r="H82" s="194">
        <v>405</v>
      </c>
      <c r="I82" s="195"/>
      <c r="J82" s="196">
        <f>ROUND(I82*H82,2)</f>
        <v>0</v>
      </c>
      <c r="K82" s="192" t="s">
        <v>138</v>
      </c>
      <c r="L82" s="58"/>
      <c r="M82" s="197" t="s">
        <v>21</v>
      </c>
      <c r="N82" s="198" t="s">
        <v>40</v>
      </c>
      <c r="O82" s="39"/>
      <c r="P82" s="199">
        <f>O82*H82</f>
        <v>0</v>
      </c>
      <c r="Q82" s="199">
        <v>0</v>
      </c>
      <c r="R82" s="199">
        <f>Q82*H82</f>
        <v>0</v>
      </c>
      <c r="S82" s="199">
        <v>0</v>
      </c>
      <c r="T82" s="200">
        <f>S82*H82</f>
        <v>0</v>
      </c>
      <c r="AR82" s="21" t="s">
        <v>139</v>
      </c>
      <c r="AT82" s="21" t="s">
        <v>134</v>
      </c>
      <c r="AU82" s="21" t="s">
        <v>79</v>
      </c>
      <c r="AY82" s="21" t="s">
        <v>132</v>
      </c>
      <c r="BE82" s="201">
        <f>IF(N82="základní",J82,0)</f>
        <v>0</v>
      </c>
      <c r="BF82" s="201">
        <f>IF(N82="snížená",J82,0)</f>
        <v>0</v>
      </c>
      <c r="BG82" s="201">
        <f>IF(N82="zákl. přenesená",J82,0)</f>
        <v>0</v>
      </c>
      <c r="BH82" s="201">
        <f>IF(N82="sníž. přenesená",J82,0)</f>
        <v>0</v>
      </c>
      <c r="BI82" s="201">
        <f>IF(N82="nulová",J82,0)</f>
        <v>0</v>
      </c>
      <c r="BJ82" s="21" t="s">
        <v>77</v>
      </c>
      <c r="BK82" s="201">
        <f>ROUND(I82*H82,2)</f>
        <v>0</v>
      </c>
      <c r="BL82" s="21" t="s">
        <v>139</v>
      </c>
      <c r="BM82" s="21" t="s">
        <v>334</v>
      </c>
    </row>
    <row r="83" spans="2:65" s="1" customFormat="1" ht="148.5">
      <c r="B83" s="38"/>
      <c r="C83" s="60"/>
      <c r="D83" s="204" t="s">
        <v>154</v>
      </c>
      <c r="E83" s="60"/>
      <c r="F83" s="234" t="s">
        <v>335</v>
      </c>
      <c r="G83" s="60"/>
      <c r="H83" s="60"/>
      <c r="I83" s="160"/>
      <c r="J83" s="60"/>
      <c r="K83" s="60"/>
      <c r="L83" s="58"/>
      <c r="M83" s="216"/>
      <c r="N83" s="39"/>
      <c r="O83" s="39"/>
      <c r="P83" s="39"/>
      <c r="Q83" s="39"/>
      <c r="R83" s="39"/>
      <c r="S83" s="39"/>
      <c r="T83" s="75"/>
      <c r="AT83" s="21" t="s">
        <v>154</v>
      </c>
      <c r="AU83" s="21" t="s">
        <v>79</v>
      </c>
    </row>
    <row r="84" spans="2:65" s="1" customFormat="1" ht="22.5" customHeight="1">
      <c r="B84" s="38"/>
      <c r="C84" s="190" t="s">
        <v>311</v>
      </c>
      <c r="D84" s="190" t="s">
        <v>134</v>
      </c>
      <c r="E84" s="191" t="s">
        <v>336</v>
      </c>
      <c r="F84" s="192" t="s">
        <v>337</v>
      </c>
      <c r="G84" s="193" t="s">
        <v>137</v>
      </c>
      <c r="H84" s="194">
        <v>2.5</v>
      </c>
      <c r="I84" s="195"/>
      <c r="J84" s="196">
        <f>ROUND(I84*H84,2)</f>
        <v>0</v>
      </c>
      <c r="K84" s="192" t="s">
        <v>138</v>
      </c>
      <c r="L84" s="58"/>
      <c r="M84" s="197" t="s">
        <v>21</v>
      </c>
      <c r="N84" s="198" t="s">
        <v>40</v>
      </c>
      <c r="O84" s="39"/>
      <c r="P84" s="199">
        <f>O84*H84</f>
        <v>0</v>
      </c>
      <c r="Q84" s="199">
        <v>0</v>
      </c>
      <c r="R84" s="199">
        <f>Q84*H84</f>
        <v>0</v>
      </c>
      <c r="S84" s="199">
        <v>0</v>
      </c>
      <c r="T84" s="200">
        <f>S84*H84</f>
        <v>0</v>
      </c>
      <c r="AR84" s="21" t="s">
        <v>139</v>
      </c>
      <c r="AT84" s="21" t="s">
        <v>134</v>
      </c>
      <c r="AU84" s="21" t="s">
        <v>79</v>
      </c>
      <c r="AY84" s="21" t="s">
        <v>132</v>
      </c>
      <c r="BE84" s="201">
        <f>IF(N84="základní",J84,0)</f>
        <v>0</v>
      </c>
      <c r="BF84" s="201">
        <f>IF(N84="snížená",J84,0)</f>
        <v>0</v>
      </c>
      <c r="BG84" s="201">
        <f>IF(N84="zákl. přenesená",J84,0)</f>
        <v>0</v>
      </c>
      <c r="BH84" s="201">
        <f>IF(N84="sníž. přenesená",J84,0)</f>
        <v>0</v>
      </c>
      <c r="BI84" s="201">
        <f>IF(N84="nulová",J84,0)</f>
        <v>0</v>
      </c>
      <c r="BJ84" s="21" t="s">
        <v>77</v>
      </c>
      <c r="BK84" s="201">
        <f>ROUND(I84*H84,2)</f>
        <v>0</v>
      </c>
      <c r="BL84" s="21" t="s">
        <v>139</v>
      </c>
      <c r="BM84" s="21" t="s">
        <v>338</v>
      </c>
    </row>
    <row r="85" spans="2:65" s="1" customFormat="1" ht="54">
      <c r="B85" s="38"/>
      <c r="C85" s="60"/>
      <c r="D85" s="204" t="s">
        <v>154</v>
      </c>
      <c r="E85" s="60"/>
      <c r="F85" s="234" t="s">
        <v>339</v>
      </c>
      <c r="G85" s="60"/>
      <c r="H85" s="60"/>
      <c r="I85" s="160"/>
      <c r="J85" s="60"/>
      <c r="K85" s="60"/>
      <c r="L85" s="58"/>
      <c r="M85" s="216"/>
      <c r="N85" s="39"/>
      <c r="O85" s="39"/>
      <c r="P85" s="39"/>
      <c r="Q85" s="39"/>
      <c r="R85" s="39"/>
      <c r="S85" s="39"/>
      <c r="T85" s="75"/>
      <c r="AT85" s="21" t="s">
        <v>154</v>
      </c>
      <c r="AU85" s="21" t="s">
        <v>79</v>
      </c>
    </row>
    <row r="86" spans="2:65" s="1" customFormat="1" ht="31.5" customHeight="1">
      <c r="B86" s="38"/>
      <c r="C86" s="190" t="s">
        <v>157</v>
      </c>
      <c r="D86" s="190" t="s">
        <v>134</v>
      </c>
      <c r="E86" s="191" t="s">
        <v>340</v>
      </c>
      <c r="F86" s="192" t="s">
        <v>341</v>
      </c>
      <c r="G86" s="193" t="s">
        <v>253</v>
      </c>
      <c r="H86" s="194">
        <v>21</v>
      </c>
      <c r="I86" s="195"/>
      <c r="J86" s="196">
        <f>ROUND(I86*H86,2)</f>
        <v>0</v>
      </c>
      <c r="K86" s="192" t="s">
        <v>138</v>
      </c>
      <c r="L86" s="58"/>
      <c r="M86" s="197" t="s">
        <v>21</v>
      </c>
      <c r="N86" s="198" t="s">
        <v>40</v>
      </c>
      <c r="O86" s="39"/>
      <c r="P86" s="199">
        <f>O86*H86</f>
        <v>0</v>
      </c>
      <c r="Q86" s="199">
        <v>0</v>
      </c>
      <c r="R86" s="199">
        <f>Q86*H86</f>
        <v>0</v>
      </c>
      <c r="S86" s="199">
        <v>0</v>
      </c>
      <c r="T86" s="200">
        <f>S86*H86</f>
        <v>0</v>
      </c>
      <c r="AR86" s="21" t="s">
        <v>139</v>
      </c>
      <c r="AT86" s="21" t="s">
        <v>134</v>
      </c>
      <c r="AU86" s="21" t="s">
        <v>79</v>
      </c>
      <c r="AY86" s="21" t="s">
        <v>132</v>
      </c>
      <c r="BE86" s="201">
        <f>IF(N86="základní",J86,0)</f>
        <v>0</v>
      </c>
      <c r="BF86" s="201">
        <f>IF(N86="snížená",J86,0)</f>
        <v>0</v>
      </c>
      <c r="BG86" s="201">
        <f>IF(N86="zákl. přenesená",J86,0)</f>
        <v>0</v>
      </c>
      <c r="BH86" s="201">
        <f>IF(N86="sníž. přenesená",J86,0)</f>
        <v>0</v>
      </c>
      <c r="BI86" s="201">
        <f>IF(N86="nulová",J86,0)</f>
        <v>0</v>
      </c>
      <c r="BJ86" s="21" t="s">
        <v>77</v>
      </c>
      <c r="BK86" s="201">
        <f>ROUND(I86*H86,2)</f>
        <v>0</v>
      </c>
      <c r="BL86" s="21" t="s">
        <v>139</v>
      </c>
      <c r="BM86" s="21" t="s">
        <v>342</v>
      </c>
    </row>
    <row r="87" spans="2:65" s="1" customFormat="1" ht="121.5">
      <c r="B87" s="38"/>
      <c r="C87" s="60"/>
      <c r="D87" s="204" t="s">
        <v>154</v>
      </c>
      <c r="E87" s="60"/>
      <c r="F87" s="234" t="s">
        <v>343</v>
      </c>
      <c r="G87" s="60"/>
      <c r="H87" s="60"/>
      <c r="I87" s="160"/>
      <c r="J87" s="60"/>
      <c r="K87" s="60"/>
      <c r="L87" s="58"/>
      <c r="M87" s="216"/>
      <c r="N87" s="39"/>
      <c r="O87" s="39"/>
      <c r="P87" s="39"/>
      <c r="Q87" s="39"/>
      <c r="R87" s="39"/>
      <c r="S87" s="39"/>
      <c r="T87" s="75"/>
      <c r="AT87" s="21" t="s">
        <v>154</v>
      </c>
      <c r="AU87" s="21" t="s">
        <v>79</v>
      </c>
    </row>
    <row r="88" spans="2:65" s="1" customFormat="1" ht="31.5" customHeight="1">
      <c r="B88" s="38"/>
      <c r="C88" s="190" t="s">
        <v>161</v>
      </c>
      <c r="D88" s="190" t="s">
        <v>134</v>
      </c>
      <c r="E88" s="191" t="s">
        <v>344</v>
      </c>
      <c r="F88" s="192" t="s">
        <v>345</v>
      </c>
      <c r="G88" s="193" t="s">
        <v>253</v>
      </c>
      <c r="H88" s="194">
        <v>21</v>
      </c>
      <c r="I88" s="195"/>
      <c r="J88" s="196">
        <f>ROUND(I88*H88,2)</f>
        <v>0</v>
      </c>
      <c r="K88" s="192" t="s">
        <v>138</v>
      </c>
      <c r="L88" s="58"/>
      <c r="M88" s="197" t="s">
        <v>21</v>
      </c>
      <c r="N88" s="198" t="s">
        <v>40</v>
      </c>
      <c r="O88" s="39"/>
      <c r="P88" s="199">
        <f>O88*H88</f>
        <v>0</v>
      </c>
      <c r="Q88" s="199">
        <v>5.0000000000000002E-5</v>
      </c>
      <c r="R88" s="199">
        <f>Q88*H88</f>
        <v>1.0500000000000002E-3</v>
      </c>
      <c r="S88" s="199">
        <v>0</v>
      </c>
      <c r="T88" s="200">
        <f>S88*H88</f>
        <v>0</v>
      </c>
      <c r="AR88" s="21" t="s">
        <v>139</v>
      </c>
      <c r="AT88" s="21" t="s">
        <v>134</v>
      </c>
      <c r="AU88" s="21" t="s">
        <v>79</v>
      </c>
      <c r="AY88" s="21" t="s">
        <v>132</v>
      </c>
      <c r="BE88" s="201">
        <f>IF(N88="základní",J88,0)</f>
        <v>0</v>
      </c>
      <c r="BF88" s="201">
        <f>IF(N88="snížená",J88,0)</f>
        <v>0</v>
      </c>
      <c r="BG88" s="201">
        <f>IF(N88="zákl. přenesená",J88,0)</f>
        <v>0</v>
      </c>
      <c r="BH88" s="201">
        <f>IF(N88="sníž. přenesená",J88,0)</f>
        <v>0</v>
      </c>
      <c r="BI88" s="201">
        <f>IF(N88="nulová",J88,0)</f>
        <v>0</v>
      </c>
      <c r="BJ88" s="21" t="s">
        <v>77</v>
      </c>
      <c r="BK88" s="201">
        <f>ROUND(I88*H88,2)</f>
        <v>0</v>
      </c>
      <c r="BL88" s="21" t="s">
        <v>139</v>
      </c>
      <c r="BM88" s="21" t="s">
        <v>346</v>
      </c>
    </row>
    <row r="89" spans="2:65" s="1" customFormat="1" ht="108">
      <c r="B89" s="38"/>
      <c r="C89" s="60"/>
      <c r="D89" s="204" t="s">
        <v>154</v>
      </c>
      <c r="E89" s="60"/>
      <c r="F89" s="234" t="s">
        <v>347</v>
      </c>
      <c r="G89" s="60"/>
      <c r="H89" s="60"/>
      <c r="I89" s="160"/>
      <c r="J89" s="60"/>
      <c r="K89" s="60"/>
      <c r="L89" s="58"/>
      <c r="M89" s="216"/>
      <c r="N89" s="39"/>
      <c r="O89" s="39"/>
      <c r="P89" s="39"/>
      <c r="Q89" s="39"/>
      <c r="R89" s="39"/>
      <c r="S89" s="39"/>
      <c r="T89" s="75"/>
      <c r="AT89" s="21" t="s">
        <v>154</v>
      </c>
      <c r="AU89" s="21" t="s">
        <v>79</v>
      </c>
    </row>
    <row r="90" spans="2:65" s="1" customFormat="1" ht="31.5" customHeight="1">
      <c r="B90" s="38"/>
      <c r="C90" s="190" t="s">
        <v>165</v>
      </c>
      <c r="D90" s="190" t="s">
        <v>134</v>
      </c>
      <c r="E90" s="191" t="s">
        <v>348</v>
      </c>
      <c r="F90" s="192" t="s">
        <v>349</v>
      </c>
      <c r="G90" s="193" t="s">
        <v>253</v>
      </c>
      <c r="H90" s="194">
        <v>1</v>
      </c>
      <c r="I90" s="195"/>
      <c r="J90" s="196">
        <f>ROUND(I90*H90,2)</f>
        <v>0</v>
      </c>
      <c r="K90" s="192" t="s">
        <v>138</v>
      </c>
      <c r="L90" s="58"/>
      <c r="M90" s="197" t="s">
        <v>21</v>
      </c>
      <c r="N90" s="198" t="s">
        <v>40</v>
      </c>
      <c r="O90" s="39"/>
      <c r="P90" s="199">
        <f>O90*H90</f>
        <v>0</v>
      </c>
      <c r="Q90" s="199">
        <v>5.0000000000000002E-5</v>
      </c>
      <c r="R90" s="199">
        <f>Q90*H90</f>
        <v>5.0000000000000002E-5</v>
      </c>
      <c r="S90" s="199">
        <v>0</v>
      </c>
      <c r="T90" s="200">
        <f>S90*H90</f>
        <v>0</v>
      </c>
      <c r="AR90" s="21" t="s">
        <v>139</v>
      </c>
      <c r="AT90" s="21" t="s">
        <v>134</v>
      </c>
      <c r="AU90" s="21" t="s">
        <v>79</v>
      </c>
      <c r="AY90" s="21" t="s">
        <v>132</v>
      </c>
      <c r="BE90" s="201">
        <f>IF(N90="základní",J90,0)</f>
        <v>0</v>
      </c>
      <c r="BF90" s="201">
        <f>IF(N90="snížená",J90,0)</f>
        <v>0</v>
      </c>
      <c r="BG90" s="201">
        <f>IF(N90="zákl. přenesená",J90,0)</f>
        <v>0</v>
      </c>
      <c r="BH90" s="201">
        <f>IF(N90="sníž. přenesená",J90,0)</f>
        <v>0</v>
      </c>
      <c r="BI90" s="201">
        <f>IF(N90="nulová",J90,0)</f>
        <v>0</v>
      </c>
      <c r="BJ90" s="21" t="s">
        <v>77</v>
      </c>
      <c r="BK90" s="201">
        <f>ROUND(I90*H90,2)</f>
        <v>0</v>
      </c>
      <c r="BL90" s="21" t="s">
        <v>139</v>
      </c>
      <c r="BM90" s="21" t="s">
        <v>350</v>
      </c>
    </row>
    <row r="91" spans="2:65" s="1" customFormat="1" ht="108">
      <c r="B91" s="38"/>
      <c r="C91" s="60"/>
      <c r="D91" s="204" t="s">
        <v>154</v>
      </c>
      <c r="E91" s="60"/>
      <c r="F91" s="234" t="s">
        <v>347</v>
      </c>
      <c r="G91" s="60"/>
      <c r="H91" s="60"/>
      <c r="I91" s="160"/>
      <c r="J91" s="60"/>
      <c r="K91" s="60"/>
      <c r="L91" s="58"/>
      <c r="M91" s="216"/>
      <c r="N91" s="39"/>
      <c r="O91" s="39"/>
      <c r="P91" s="39"/>
      <c r="Q91" s="39"/>
      <c r="R91" s="39"/>
      <c r="S91" s="39"/>
      <c r="T91" s="75"/>
      <c r="AT91" s="21" t="s">
        <v>154</v>
      </c>
      <c r="AU91" s="21" t="s">
        <v>79</v>
      </c>
    </row>
    <row r="92" spans="2:65" s="1" customFormat="1" ht="44.25" customHeight="1">
      <c r="B92" s="38"/>
      <c r="C92" s="190" t="s">
        <v>10</v>
      </c>
      <c r="D92" s="190" t="s">
        <v>134</v>
      </c>
      <c r="E92" s="191" t="s">
        <v>351</v>
      </c>
      <c r="F92" s="192" t="s">
        <v>352</v>
      </c>
      <c r="G92" s="193" t="s">
        <v>175</v>
      </c>
      <c r="H92" s="194">
        <v>500</v>
      </c>
      <c r="I92" s="195"/>
      <c r="J92" s="196">
        <f>ROUND(I92*H92,2)</f>
        <v>0</v>
      </c>
      <c r="K92" s="192" t="s">
        <v>138</v>
      </c>
      <c r="L92" s="58"/>
      <c r="M92" s="197" t="s">
        <v>21</v>
      </c>
      <c r="N92" s="198" t="s">
        <v>40</v>
      </c>
      <c r="O92" s="39"/>
      <c r="P92" s="199">
        <f>O92*H92</f>
        <v>0</v>
      </c>
      <c r="Q92" s="199">
        <v>0</v>
      </c>
      <c r="R92" s="199">
        <f>Q92*H92</f>
        <v>0</v>
      </c>
      <c r="S92" s="199">
        <v>0</v>
      </c>
      <c r="T92" s="200">
        <f>S92*H92</f>
        <v>0</v>
      </c>
      <c r="AR92" s="21" t="s">
        <v>139</v>
      </c>
      <c r="AT92" s="21" t="s">
        <v>134</v>
      </c>
      <c r="AU92" s="21" t="s">
        <v>79</v>
      </c>
      <c r="AY92" s="21" t="s">
        <v>132</v>
      </c>
      <c r="BE92" s="201">
        <f>IF(N92="základní",J92,0)</f>
        <v>0</v>
      </c>
      <c r="BF92" s="201">
        <f>IF(N92="snížená",J92,0)</f>
        <v>0</v>
      </c>
      <c r="BG92" s="201">
        <f>IF(N92="zákl. přenesená",J92,0)</f>
        <v>0</v>
      </c>
      <c r="BH92" s="201">
        <f>IF(N92="sníž. přenesená",J92,0)</f>
        <v>0</v>
      </c>
      <c r="BI92" s="201">
        <f>IF(N92="nulová",J92,0)</f>
        <v>0</v>
      </c>
      <c r="BJ92" s="21" t="s">
        <v>77</v>
      </c>
      <c r="BK92" s="201">
        <f>ROUND(I92*H92,2)</f>
        <v>0</v>
      </c>
      <c r="BL92" s="21" t="s">
        <v>139</v>
      </c>
      <c r="BM92" s="21" t="s">
        <v>353</v>
      </c>
    </row>
    <row r="93" spans="2:65" s="1" customFormat="1" ht="121.5">
      <c r="B93" s="38"/>
      <c r="C93" s="60"/>
      <c r="D93" s="204" t="s">
        <v>154</v>
      </c>
      <c r="E93" s="60"/>
      <c r="F93" s="234" t="s">
        <v>354</v>
      </c>
      <c r="G93" s="60"/>
      <c r="H93" s="60"/>
      <c r="I93" s="160"/>
      <c r="J93" s="60"/>
      <c r="K93" s="60"/>
      <c r="L93" s="58"/>
      <c r="M93" s="216"/>
      <c r="N93" s="39"/>
      <c r="O93" s="39"/>
      <c r="P93" s="39"/>
      <c r="Q93" s="39"/>
      <c r="R93" s="39"/>
      <c r="S93" s="39"/>
      <c r="T93" s="75"/>
      <c r="AT93" s="21" t="s">
        <v>154</v>
      </c>
      <c r="AU93" s="21" t="s">
        <v>79</v>
      </c>
    </row>
    <row r="94" spans="2:65" s="1" customFormat="1" ht="22.5" customHeight="1">
      <c r="B94" s="38"/>
      <c r="C94" s="190" t="s">
        <v>172</v>
      </c>
      <c r="D94" s="190" t="s">
        <v>134</v>
      </c>
      <c r="E94" s="191" t="s">
        <v>355</v>
      </c>
      <c r="F94" s="192" t="s">
        <v>356</v>
      </c>
      <c r="G94" s="193" t="s">
        <v>175</v>
      </c>
      <c r="H94" s="194">
        <v>176.7</v>
      </c>
      <c r="I94" s="195"/>
      <c r="J94" s="196">
        <f>ROUND(I94*H94,2)</f>
        <v>0</v>
      </c>
      <c r="K94" s="192" t="s">
        <v>138</v>
      </c>
      <c r="L94" s="58"/>
      <c r="M94" s="197" t="s">
        <v>21</v>
      </c>
      <c r="N94" s="198" t="s">
        <v>40</v>
      </c>
      <c r="O94" s="39"/>
      <c r="P94" s="199">
        <f>O94*H94</f>
        <v>0</v>
      </c>
      <c r="Q94" s="199">
        <v>0</v>
      </c>
      <c r="R94" s="199">
        <f>Q94*H94</f>
        <v>0</v>
      </c>
      <c r="S94" s="199">
        <v>0</v>
      </c>
      <c r="T94" s="200">
        <f>S94*H94</f>
        <v>0</v>
      </c>
      <c r="AR94" s="21" t="s">
        <v>139</v>
      </c>
      <c r="AT94" s="21" t="s">
        <v>134</v>
      </c>
      <c r="AU94" s="21" t="s">
        <v>79</v>
      </c>
      <c r="AY94" s="21" t="s">
        <v>132</v>
      </c>
      <c r="BE94" s="201">
        <f>IF(N94="základní",J94,0)</f>
        <v>0</v>
      </c>
      <c r="BF94" s="201">
        <f>IF(N94="snížená",J94,0)</f>
        <v>0</v>
      </c>
      <c r="BG94" s="201">
        <f>IF(N94="zákl. přenesená",J94,0)</f>
        <v>0</v>
      </c>
      <c r="BH94" s="201">
        <f>IF(N94="sníž. přenesená",J94,0)</f>
        <v>0</v>
      </c>
      <c r="BI94" s="201">
        <f>IF(N94="nulová",J94,0)</f>
        <v>0</v>
      </c>
      <c r="BJ94" s="21" t="s">
        <v>77</v>
      </c>
      <c r="BK94" s="201">
        <f>ROUND(I94*H94,2)</f>
        <v>0</v>
      </c>
      <c r="BL94" s="21" t="s">
        <v>139</v>
      </c>
      <c r="BM94" s="21" t="s">
        <v>357</v>
      </c>
    </row>
    <row r="95" spans="2:65" s="1" customFormat="1" ht="22.5" customHeight="1">
      <c r="B95" s="38"/>
      <c r="C95" s="220" t="s">
        <v>178</v>
      </c>
      <c r="D95" s="220" t="s">
        <v>193</v>
      </c>
      <c r="E95" s="221" t="s">
        <v>358</v>
      </c>
      <c r="F95" s="222" t="s">
        <v>359</v>
      </c>
      <c r="G95" s="223" t="s">
        <v>360</v>
      </c>
      <c r="H95" s="224">
        <v>4.4180000000000001</v>
      </c>
      <c r="I95" s="225"/>
      <c r="J95" s="226">
        <f>ROUND(I95*H95,2)</f>
        <v>0</v>
      </c>
      <c r="K95" s="222" t="s">
        <v>138</v>
      </c>
      <c r="L95" s="227"/>
      <c r="M95" s="228" t="s">
        <v>21</v>
      </c>
      <c r="N95" s="229" t="s">
        <v>40</v>
      </c>
      <c r="O95" s="39"/>
      <c r="P95" s="199">
        <f>O95*H95</f>
        <v>0</v>
      </c>
      <c r="Q95" s="199">
        <v>1E-3</v>
      </c>
      <c r="R95" s="199">
        <f>Q95*H95</f>
        <v>4.4180000000000001E-3</v>
      </c>
      <c r="S95" s="199">
        <v>0</v>
      </c>
      <c r="T95" s="200">
        <f>S95*H95</f>
        <v>0</v>
      </c>
      <c r="AR95" s="21" t="s">
        <v>172</v>
      </c>
      <c r="AT95" s="21" t="s">
        <v>193</v>
      </c>
      <c r="AU95" s="21" t="s">
        <v>79</v>
      </c>
      <c r="AY95" s="21" t="s">
        <v>132</v>
      </c>
      <c r="BE95" s="201">
        <f>IF(N95="základní",J95,0)</f>
        <v>0</v>
      </c>
      <c r="BF95" s="201">
        <f>IF(N95="snížená",J95,0)</f>
        <v>0</v>
      </c>
      <c r="BG95" s="201">
        <f>IF(N95="zákl. přenesená",J95,0)</f>
        <v>0</v>
      </c>
      <c r="BH95" s="201">
        <f>IF(N95="sníž. přenesená",J95,0)</f>
        <v>0</v>
      </c>
      <c r="BI95" s="201">
        <f>IF(N95="nulová",J95,0)</f>
        <v>0</v>
      </c>
      <c r="BJ95" s="21" t="s">
        <v>77</v>
      </c>
      <c r="BK95" s="201">
        <f>ROUND(I95*H95,2)</f>
        <v>0</v>
      </c>
      <c r="BL95" s="21" t="s">
        <v>139</v>
      </c>
      <c r="BM95" s="21" t="s">
        <v>361</v>
      </c>
    </row>
    <row r="96" spans="2:65" s="11" customFormat="1" ht="13.5">
      <c r="B96" s="202"/>
      <c r="C96" s="203"/>
      <c r="D96" s="204" t="s">
        <v>141</v>
      </c>
      <c r="E96" s="205" t="s">
        <v>21</v>
      </c>
      <c r="F96" s="206" t="s">
        <v>362</v>
      </c>
      <c r="G96" s="203"/>
      <c r="H96" s="207">
        <v>4.4180000000000001</v>
      </c>
      <c r="I96" s="208"/>
      <c r="J96" s="203"/>
      <c r="K96" s="203"/>
      <c r="L96" s="209"/>
      <c r="M96" s="210"/>
      <c r="N96" s="211"/>
      <c r="O96" s="211"/>
      <c r="P96" s="211"/>
      <c r="Q96" s="211"/>
      <c r="R96" s="211"/>
      <c r="S96" s="211"/>
      <c r="T96" s="212"/>
      <c r="AT96" s="213" t="s">
        <v>141</v>
      </c>
      <c r="AU96" s="213" t="s">
        <v>79</v>
      </c>
      <c r="AV96" s="11" t="s">
        <v>79</v>
      </c>
      <c r="AW96" s="11" t="s">
        <v>33</v>
      </c>
      <c r="AX96" s="11" t="s">
        <v>77</v>
      </c>
      <c r="AY96" s="213" t="s">
        <v>132</v>
      </c>
    </row>
    <row r="97" spans="2:65" s="1" customFormat="1" ht="22.5" customHeight="1">
      <c r="B97" s="38"/>
      <c r="C97" s="190" t="s">
        <v>315</v>
      </c>
      <c r="D97" s="190" t="s">
        <v>134</v>
      </c>
      <c r="E97" s="191" t="s">
        <v>363</v>
      </c>
      <c r="F97" s="192" t="s">
        <v>364</v>
      </c>
      <c r="G97" s="193" t="s">
        <v>175</v>
      </c>
      <c r="H97" s="194">
        <v>235</v>
      </c>
      <c r="I97" s="195"/>
      <c r="J97" s="196">
        <f>ROUND(I97*H97,2)</f>
        <v>0</v>
      </c>
      <c r="K97" s="192" t="s">
        <v>138</v>
      </c>
      <c r="L97" s="58"/>
      <c r="M97" s="197" t="s">
        <v>21</v>
      </c>
      <c r="N97" s="198" t="s">
        <v>40</v>
      </c>
      <c r="O97" s="39"/>
      <c r="P97" s="199">
        <f>O97*H97</f>
        <v>0</v>
      </c>
      <c r="Q97" s="199">
        <v>0</v>
      </c>
      <c r="R97" s="199">
        <f>Q97*H97</f>
        <v>0</v>
      </c>
      <c r="S97" s="199">
        <v>0</v>
      </c>
      <c r="T97" s="200">
        <f>S97*H97</f>
        <v>0</v>
      </c>
      <c r="AR97" s="21" t="s">
        <v>139</v>
      </c>
      <c r="AT97" s="21" t="s">
        <v>134</v>
      </c>
      <c r="AU97" s="21" t="s">
        <v>79</v>
      </c>
      <c r="AY97" s="21" t="s">
        <v>132</v>
      </c>
      <c r="BE97" s="201">
        <f>IF(N97="základní",J97,0)</f>
        <v>0</v>
      </c>
      <c r="BF97" s="201">
        <f>IF(N97="snížená",J97,0)</f>
        <v>0</v>
      </c>
      <c r="BG97" s="201">
        <f>IF(N97="zákl. přenesená",J97,0)</f>
        <v>0</v>
      </c>
      <c r="BH97" s="201">
        <f>IF(N97="sníž. přenesená",J97,0)</f>
        <v>0</v>
      </c>
      <c r="BI97" s="201">
        <f>IF(N97="nulová",J97,0)</f>
        <v>0</v>
      </c>
      <c r="BJ97" s="21" t="s">
        <v>77</v>
      </c>
      <c r="BK97" s="201">
        <f>ROUND(I97*H97,2)</f>
        <v>0</v>
      </c>
      <c r="BL97" s="21" t="s">
        <v>139</v>
      </c>
      <c r="BM97" s="21" t="s">
        <v>365</v>
      </c>
    </row>
    <row r="98" spans="2:65" s="1" customFormat="1" ht="162">
      <c r="B98" s="38"/>
      <c r="C98" s="60"/>
      <c r="D98" s="204" t="s">
        <v>154</v>
      </c>
      <c r="E98" s="60"/>
      <c r="F98" s="234" t="s">
        <v>366</v>
      </c>
      <c r="G98" s="60"/>
      <c r="H98" s="60"/>
      <c r="I98" s="160"/>
      <c r="J98" s="60"/>
      <c r="K98" s="60"/>
      <c r="L98" s="58"/>
      <c r="M98" s="216"/>
      <c r="N98" s="39"/>
      <c r="O98" s="39"/>
      <c r="P98" s="39"/>
      <c r="Q98" s="39"/>
      <c r="R98" s="39"/>
      <c r="S98" s="39"/>
      <c r="T98" s="75"/>
      <c r="AT98" s="21" t="s">
        <v>154</v>
      </c>
      <c r="AU98" s="21" t="s">
        <v>79</v>
      </c>
    </row>
    <row r="99" spans="2:65" s="1" customFormat="1" ht="22.5" customHeight="1">
      <c r="B99" s="38"/>
      <c r="C99" s="190" t="s">
        <v>367</v>
      </c>
      <c r="D99" s="190" t="s">
        <v>134</v>
      </c>
      <c r="E99" s="191" t="s">
        <v>368</v>
      </c>
      <c r="F99" s="192" t="s">
        <v>369</v>
      </c>
      <c r="G99" s="193" t="s">
        <v>175</v>
      </c>
      <c r="H99" s="194">
        <v>206</v>
      </c>
      <c r="I99" s="195"/>
      <c r="J99" s="196">
        <f>ROUND(I99*H99,2)</f>
        <v>0</v>
      </c>
      <c r="K99" s="192" t="s">
        <v>138</v>
      </c>
      <c r="L99" s="58"/>
      <c r="M99" s="197" t="s">
        <v>21</v>
      </c>
      <c r="N99" s="198" t="s">
        <v>40</v>
      </c>
      <c r="O99" s="39"/>
      <c r="P99" s="199">
        <f>O99*H99</f>
        <v>0</v>
      </c>
      <c r="Q99" s="199">
        <v>0</v>
      </c>
      <c r="R99" s="199">
        <f>Q99*H99</f>
        <v>0</v>
      </c>
      <c r="S99" s="199">
        <v>0</v>
      </c>
      <c r="T99" s="200">
        <f>S99*H99</f>
        <v>0</v>
      </c>
      <c r="AR99" s="21" t="s">
        <v>139</v>
      </c>
      <c r="AT99" s="21" t="s">
        <v>134</v>
      </c>
      <c r="AU99" s="21" t="s">
        <v>79</v>
      </c>
      <c r="AY99" s="21" t="s">
        <v>132</v>
      </c>
      <c r="BE99" s="201">
        <f>IF(N99="základní",J99,0)</f>
        <v>0</v>
      </c>
      <c r="BF99" s="201">
        <f>IF(N99="snížená",J99,0)</f>
        <v>0</v>
      </c>
      <c r="BG99" s="201">
        <f>IF(N99="zákl. přenesená",J99,0)</f>
        <v>0</v>
      </c>
      <c r="BH99" s="201">
        <f>IF(N99="sníž. přenesená",J99,0)</f>
        <v>0</v>
      </c>
      <c r="BI99" s="201">
        <f>IF(N99="nulová",J99,0)</f>
        <v>0</v>
      </c>
      <c r="BJ99" s="21" t="s">
        <v>77</v>
      </c>
      <c r="BK99" s="201">
        <f>ROUND(I99*H99,2)</f>
        <v>0</v>
      </c>
      <c r="BL99" s="21" t="s">
        <v>139</v>
      </c>
      <c r="BM99" s="21" t="s">
        <v>370</v>
      </c>
    </row>
    <row r="100" spans="2:65" s="1" customFormat="1" ht="54">
      <c r="B100" s="38"/>
      <c r="C100" s="60"/>
      <c r="D100" s="214" t="s">
        <v>154</v>
      </c>
      <c r="E100" s="60"/>
      <c r="F100" s="215" t="s">
        <v>371</v>
      </c>
      <c r="G100" s="60"/>
      <c r="H100" s="60"/>
      <c r="I100" s="160"/>
      <c r="J100" s="60"/>
      <c r="K100" s="60"/>
      <c r="L100" s="58"/>
      <c r="M100" s="216"/>
      <c r="N100" s="39"/>
      <c r="O100" s="39"/>
      <c r="P100" s="39"/>
      <c r="Q100" s="39"/>
      <c r="R100" s="39"/>
      <c r="S100" s="39"/>
      <c r="T100" s="75"/>
      <c r="AT100" s="21" t="s">
        <v>154</v>
      </c>
      <c r="AU100" s="21" t="s">
        <v>79</v>
      </c>
    </row>
    <row r="101" spans="2:65" s="11" customFormat="1" ht="13.5">
      <c r="B101" s="202"/>
      <c r="C101" s="203"/>
      <c r="D101" s="204" t="s">
        <v>141</v>
      </c>
      <c r="E101" s="205" t="s">
        <v>21</v>
      </c>
      <c r="F101" s="206" t="s">
        <v>372</v>
      </c>
      <c r="G101" s="203"/>
      <c r="H101" s="207">
        <v>206</v>
      </c>
      <c r="I101" s="208"/>
      <c r="J101" s="203"/>
      <c r="K101" s="203"/>
      <c r="L101" s="209"/>
      <c r="M101" s="210"/>
      <c r="N101" s="211"/>
      <c r="O101" s="211"/>
      <c r="P101" s="211"/>
      <c r="Q101" s="211"/>
      <c r="R101" s="211"/>
      <c r="S101" s="211"/>
      <c r="T101" s="212"/>
      <c r="AT101" s="213" t="s">
        <v>141</v>
      </c>
      <c r="AU101" s="213" t="s">
        <v>79</v>
      </c>
      <c r="AV101" s="11" t="s">
        <v>79</v>
      </c>
      <c r="AW101" s="11" t="s">
        <v>33</v>
      </c>
      <c r="AX101" s="11" t="s">
        <v>77</v>
      </c>
      <c r="AY101" s="213" t="s">
        <v>132</v>
      </c>
    </row>
    <row r="102" spans="2:65" s="1" customFormat="1" ht="31.5" customHeight="1">
      <c r="B102" s="38"/>
      <c r="C102" s="190" t="s">
        <v>9</v>
      </c>
      <c r="D102" s="190" t="s">
        <v>134</v>
      </c>
      <c r="E102" s="191" t="s">
        <v>373</v>
      </c>
      <c r="F102" s="192" t="s">
        <v>374</v>
      </c>
      <c r="G102" s="193" t="s">
        <v>253</v>
      </c>
      <c r="H102" s="194">
        <v>830</v>
      </c>
      <c r="I102" s="195"/>
      <c r="J102" s="196">
        <f>ROUND(I102*H102,2)</f>
        <v>0</v>
      </c>
      <c r="K102" s="192" t="s">
        <v>138</v>
      </c>
      <c r="L102" s="58"/>
      <c r="M102" s="197" t="s">
        <v>21</v>
      </c>
      <c r="N102" s="198" t="s">
        <v>40</v>
      </c>
      <c r="O102" s="39"/>
      <c r="P102" s="199">
        <f>O102*H102</f>
        <v>0</v>
      </c>
      <c r="Q102" s="199">
        <v>0</v>
      </c>
      <c r="R102" s="199">
        <f>Q102*H102</f>
        <v>0</v>
      </c>
      <c r="S102" s="199">
        <v>0</v>
      </c>
      <c r="T102" s="200">
        <f>S102*H102</f>
        <v>0</v>
      </c>
      <c r="AR102" s="21" t="s">
        <v>139</v>
      </c>
      <c r="AT102" s="21" t="s">
        <v>134</v>
      </c>
      <c r="AU102" s="21" t="s">
        <v>79</v>
      </c>
      <c r="AY102" s="21" t="s">
        <v>132</v>
      </c>
      <c r="BE102" s="201">
        <f>IF(N102="základní",J102,0)</f>
        <v>0</v>
      </c>
      <c r="BF102" s="201">
        <f>IF(N102="snížená",J102,0)</f>
        <v>0</v>
      </c>
      <c r="BG102" s="201">
        <f>IF(N102="zákl. přenesená",J102,0)</f>
        <v>0</v>
      </c>
      <c r="BH102" s="201">
        <f>IF(N102="sníž. přenesená",J102,0)</f>
        <v>0</v>
      </c>
      <c r="BI102" s="201">
        <f>IF(N102="nulová",J102,0)</f>
        <v>0</v>
      </c>
      <c r="BJ102" s="21" t="s">
        <v>77</v>
      </c>
      <c r="BK102" s="201">
        <f>ROUND(I102*H102,2)</f>
        <v>0</v>
      </c>
      <c r="BL102" s="21" t="s">
        <v>139</v>
      </c>
      <c r="BM102" s="21" t="s">
        <v>375</v>
      </c>
    </row>
    <row r="103" spans="2:65" s="1" customFormat="1" ht="81">
      <c r="B103" s="38"/>
      <c r="C103" s="60"/>
      <c r="D103" s="204" t="s">
        <v>154</v>
      </c>
      <c r="E103" s="60"/>
      <c r="F103" s="234" t="s">
        <v>376</v>
      </c>
      <c r="G103" s="60"/>
      <c r="H103" s="60"/>
      <c r="I103" s="160"/>
      <c r="J103" s="60"/>
      <c r="K103" s="60"/>
      <c r="L103" s="58"/>
      <c r="M103" s="216"/>
      <c r="N103" s="39"/>
      <c r="O103" s="39"/>
      <c r="P103" s="39"/>
      <c r="Q103" s="39"/>
      <c r="R103" s="39"/>
      <c r="S103" s="39"/>
      <c r="T103" s="75"/>
      <c r="AT103" s="21" t="s">
        <v>154</v>
      </c>
      <c r="AU103" s="21" t="s">
        <v>79</v>
      </c>
    </row>
    <row r="104" spans="2:65" s="1" customFormat="1" ht="22.5" customHeight="1">
      <c r="B104" s="38"/>
      <c r="C104" s="220" t="s">
        <v>377</v>
      </c>
      <c r="D104" s="220" t="s">
        <v>193</v>
      </c>
      <c r="E104" s="221" t="s">
        <v>378</v>
      </c>
      <c r="F104" s="222" t="s">
        <v>379</v>
      </c>
      <c r="G104" s="223" t="s">
        <v>137</v>
      </c>
      <c r="H104" s="224">
        <v>4.1500000000000004</v>
      </c>
      <c r="I104" s="225"/>
      <c r="J104" s="226">
        <f>ROUND(I104*H104,2)</f>
        <v>0</v>
      </c>
      <c r="K104" s="222" t="s">
        <v>138</v>
      </c>
      <c r="L104" s="227"/>
      <c r="M104" s="228" t="s">
        <v>21</v>
      </c>
      <c r="N104" s="229" t="s">
        <v>40</v>
      </c>
      <c r="O104" s="39"/>
      <c r="P104" s="199">
        <f>O104*H104</f>
        <v>0</v>
      </c>
      <c r="Q104" s="199">
        <v>0.21</v>
      </c>
      <c r="R104" s="199">
        <f>Q104*H104</f>
        <v>0.87150000000000005</v>
      </c>
      <c r="S104" s="199">
        <v>0</v>
      </c>
      <c r="T104" s="200">
        <f>S104*H104</f>
        <v>0</v>
      </c>
      <c r="AR104" s="21" t="s">
        <v>172</v>
      </c>
      <c r="AT104" s="21" t="s">
        <v>193</v>
      </c>
      <c r="AU104" s="21" t="s">
        <v>79</v>
      </c>
      <c r="AY104" s="21" t="s">
        <v>132</v>
      </c>
      <c r="BE104" s="201">
        <f>IF(N104="základní",J104,0)</f>
        <v>0</v>
      </c>
      <c r="BF104" s="201">
        <f>IF(N104="snížená",J104,0)</f>
        <v>0</v>
      </c>
      <c r="BG104" s="201">
        <f>IF(N104="zákl. přenesená",J104,0)</f>
        <v>0</v>
      </c>
      <c r="BH104" s="201">
        <f>IF(N104="sníž. přenesená",J104,0)</f>
        <v>0</v>
      </c>
      <c r="BI104" s="201">
        <f>IF(N104="nulová",J104,0)</f>
        <v>0</v>
      </c>
      <c r="BJ104" s="21" t="s">
        <v>77</v>
      </c>
      <c r="BK104" s="201">
        <f>ROUND(I104*H104,2)</f>
        <v>0</v>
      </c>
      <c r="BL104" s="21" t="s">
        <v>139</v>
      </c>
      <c r="BM104" s="21" t="s">
        <v>380</v>
      </c>
    </row>
    <row r="105" spans="2:65" s="11" customFormat="1" ht="13.5">
      <c r="B105" s="202"/>
      <c r="C105" s="203"/>
      <c r="D105" s="204" t="s">
        <v>141</v>
      </c>
      <c r="E105" s="203"/>
      <c r="F105" s="206" t="s">
        <v>381</v>
      </c>
      <c r="G105" s="203"/>
      <c r="H105" s="207">
        <v>4.1500000000000004</v>
      </c>
      <c r="I105" s="208"/>
      <c r="J105" s="203"/>
      <c r="K105" s="203"/>
      <c r="L105" s="209"/>
      <c r="M105" s="210"/>
      <c r="N105" s="211"/>
      <c r="O105" s="211"/>
      <c r="P105" s="211"/>
      <c r="Q105" s="211"/>
      <c r="R105" s="211"/>
      <c r="S105" s="211"/>
      <c r="T105" s="212"/>
      <c r="AT105" s="213" t="s">
        <v>141</v>
      </c>
      <c r="AU105" s="213" t="s">
        <v>79</v>
      </c>
      <c r="AV105" s="11" t="s">
        <v>79</v>
      </c>
      <c r="AW105" s="11" t="s">
        <v>6</v>
      </c>
      <c r="AX105" s="11" t="s">
        <v>77</v>
      </c>
      <c r="AY105" s="213" t="s">
        <v>132</v>
      </c>
    </row>
    <row r="106" spans="2:65" s="1" customFormat="1" ht="31.5" customHeight="1">
      <c r="B106" s="38"/>
      <c r="C106" s="190" t="s">
        <v>382</v>
      </c>
      <c r="D106" s="190" t="s">
        <v>134</v>
      </c>
      <c r="E106" s="191" t="s">
        <v>383</v>
      </c>
      <c r="F106" s="192" t="s">
        <v>384</v>
      </c>
      <c r="G106" s="193" t="s">
        <v>253</v>
      </c>
      <c r="H106" s="194">
        <v>830</v>
      </c>
      <c r="I106" s="195"/>
      <c r="J106" s="196">
        <f>ROUND(I106*H106,2)</f>
        <v>0</v>
      </c>
      <c r="K106" s="192" t="s">
        <v>138</v>
      </c>
      <c r="L106" s="58"/>
      <c r="M106" s="197" t="s">
        <v>21</v>
      </c>
      <c r="N106" s="198" t="s">
        <v>40</v>
      </c>
      <c r="O106" s="39"/>
      <c r="P106" s="199">
        <f>O106*H106</f>
        <v>0</v>
      </c>
      <c r="Q106" s="199">
        <v>0</v>
      </c>
      <c r="R106" s="199">
        <f>Q106*H106</f>
        <v>0</v>
      </c>
      <c r="S106" s="199">
        <v>0</v>
      </c>
      <c r="T106" s="200">
        <f>S106*H106</f>
        <v>0</v>
      </c>
      <c r="AR106" s="21" t="s">
        <v>139</v>
      </c>
      <c r="AT106" s="21" t="s">
        <v>134</v>
      </c>
      <c r="AU106" s="21" t="s">
        <v>79</v>
      </c>
      <c r="AY106" s="21" t="s">
        <v>132</v>
      </c>
      <c r="BE106" s="201">
        <f>IF(N106="základní",J106,0)</f>
        <v>0</v>
      </c>
      <c r="BF106" s="201">
        <f>IF(N106="snížená",J106,0)</f>
        <v>0</v>
      </c>
      <c r="BG106" s="201">
        <f>IF(N106="zákl. přenesená",J106,0)</f>
        <v>0</v>
      </c>
      <c r="BH106" s="201">
        <f>IF(N106="sníž. přenesená",J106,0)</f>
        <v>0</v>
      </c>
      <c r="BI106" s="201">
        <f>IF(N106="nulová",J106,0)</f>
        <v>0</v>
      </c>
      <c r="BJ106" s="21" t="s">
        <v>77</v>
      </c>
      <c r="BK106" s="201">
        <f>ROUND(I106*H106,2)</f>
        <v>0</v>
      </c>
      <c r="BL106" s="21" t="s">
        <v>139</v>
      </c>
      <c r="BM106" s="21" t="s">
        <v>385</v>
      </c>
    </row>
    <row r="107" spans="2:65" s="11" customFormat="1" ht="13.5">
      <c r="B107" s="202"/>
      <c r="C107" s="203"/>
      <c r="D107" s="204" t="s">
        <v>141</v>
      </c>
      <c r="E107" s="205" t="s">
        <v>21</v>
      </c>
      <c r="F107" s="206" t="s">
        <v>386</v>
      </c>
      <c r="G107" s="203"/>
      <c r="H107" s="207">
        <v>830</v>
      </c>
      <c r="I107" s="208"/>
      <c r="J107" s="203"/>
      <c r="K107" s="203"/>
      <c r="L107" s="209"/>
      <c r="M107" s="210"/>
      <c r="N107" s="211"/>
      <c r="O107" s="211"/>
      <c r="P107" s="211"/>
      <c r="Q107" s="211"/>
      <c r="R107" s="211"/>
      <c r="S107" s="211"/>
      <c r="T107" s="212"/>
      <c r="AT107" s="213" t="s">
        <v>141</v>
      </c>
      <c r="AU107" s="213" t="s">
        <v>79</v>
      </c>
      <c r="AV107" s="11" t="s">
        <v>79</v>
      </c>
      <c r="AW107" s="11" t="s">
        <v>33</v>
      </c>
      <c r="AX107" s="11" t="s">
        <v>77</v>
      </c>
      <c r="AY107" s="213" t="s">
        <v>132</v>
      </c>
    </row>
    <row r="108" spans="2:65" s="1" customFormat="1" ht="22.5" customHeight="1">
      <c r="B108" s="38"/>
      <c r="C108" s="220" t="s">
        <v>387</v>
      </c>
      <c r="D108" s="220" t="s">
        <v>193</v>
      </c>
      <c r="E108" s="221" t="s">
        <v>388</v>
      </c>
      <c r="F108" s="222" t="s">
        <v>389</v>
      </c>
      <c r="G108" s="223" t="s">
        <v>390</v>
      </c>
      <c r="H108" s="224">
        <v>830</v>
      </c>
      <c r="I108" s="225"/>
      <c r="J108" s="226">
        <f>ROUND(I108*H108,2)</f>
        <v>0</v>
      </c>
      <c r="K108" s="222" t="s">
        <v>21</v>
      </c>
      <c r="L108" s="227"/>
      <c r="M108" s="228" t="s">
        <v>21</v>
      </c>
      <c r="N108" s="229" t="s">
        <v>40</v>
      </c>
      <c r="O108" s="39"/>
      <c r="P108" s="199">
        <f>O108*H108</f>
        <v>0</v>
      </c>
      <c r="Q108" s="199">
        <v>0</v>
      </c>
      <c r="R108" s="199">
        <f>Q108*H108</f>
        <v>0</v>
      </c>
      <c r="S108" s="199">
        <v>0</v>
      </c>
      <c r="T108" s="200">
        <f>S108*H108</f>
        <v>0</v>
      </c>
      <c r="AR108" s="21" t="s">
        <v>172</v>
      </c>
      <c r="AT108" s="21" t="s">
        <v>193</v>
      </c>
      <c r="AU108" s="21" t="s">
        <v>79</v>
      </c>
      <c r="AY108" s="21" t="s">
        <v>132</v>
      </c>
      <c r="BE108" s="201">
        <f>IF(N108="základní",J108,0)</f>
        <v>0</v>
      </c>
      <c r="BF108" s="201">
        <f>IF(N108="snížená",J108,0)</f>
        <v>0</v>
      </c>
      <c r="BG108" s="201">
        <f>IF(N108="zákl. přenesená",J108,0)</f>
        <v>0</v>
      </c>
      <c r="BH108" s="201">
        <f>IF(N108="sníž. přenesená",J108,0)</f>
        <v>0</v>
      </c>
      <c r="BI108" s="201">
        <f>IF(N108="nulová",J108,0)</f>
        <v>0</v>
      </c>
      <c r="BJ108" s="21" t="s">
        <v>77</v>
      </c>
      <c r="BK108" s="201">
        <f>ROUND(I108*H108,2)</f>
        <v>0</v>
      </c>
      <c r="BL108" s="21" t="s">
        <v>139</v>
      </c>
      <c r="BM108" s="21" t="s">
        <v>391</v>
      </c>
    </row>
    <row r="109" spans="2:65" s="11" customFormat="1" ht="13.5">
      <c r="B109" s="202"/>
      <c r="C109" s="203"/>
      <c r="D109" s="204" t="s">
        <v>141</v>
      </c>
      <c r="E109" s="205" t="s">
        <v>21</v>
      </c>
      <c r="F109" s="206" t="s">
        <v>386</v>
      </c>
      <c r="G109" s="203"/>
      <c r="H109" s="207">
        <v>830</v>
      </c>
      <c r="I109" s="208"/>
      <c r="J109" s="203"/>
      <c r="K109" s="203"/>
      <c r="L109" s="209"/>
      <c r="M109" s="210"/>
      <c r="N109" s="211"/>
      <c r="O109" s="211"/>
      <c r="P109" s="211"/>
      <c r="Q109" s="211"/>
      <c r="R109" s="211"/>
      <c r="S109" s="211"/>
      <c r="T109" s="212"/>
      <c r="AT109" s="213" t="s">
        <v>141</v>
      </c>
      <c r="AU109" s="213" t="s">
        <v>79</v>
      </c>
      <c r="AV109" s="11" t="s">
        <v>79</v>
      </c>
      <c r="AW109" s="11" t="s">
        <v>33</v>
      </c>
      <c r="AX109" s="11" t="s">
        <v>77</v>
      </c>
      <c r="AY109" s="213" t="s">
        <v>132</v>
      </c>
    </row>
    <row r="110" spans="2:65" s="1" customFormat="1" ht="31.5" customHeight="1">
      <c r="B110" s="38"/>
      <c r="C110" s="190" t="s">
        <v>392</v>
      </c>
      <c r="D110" s="190" t="s">
        <v>134</v>
      </c>
      <c r="E110" s="191" t="s">
        <v>393</v>
      </c>
      <c r="F110" s="192" t="s">
        <v>394</v>
      </c>
      <c r="G110" s="193" t="s">
        <v>253</v>
      </c>
      <c r="H110" s="194">
        <v>16</v>
      </c>
      <c r="I110" s="195"/>
      <c r="J110" s="196">
        <f>ROUND(I110*H110,2)</f>
        <v>0</v>
      </c>
      <c r="K110" s="192" t="s">
        <v>138</v>
      </c>
      <c r="L110" s="58"/>
      <c r="M110" s="197" t="s">
        <v>21</v>
      </c>
      <c r="N110" s="198" t="s">
        <v>40</v>
      </c>
      <c r="O110" s="39"/>
      <c r="P110" s="199">
        <f>O110*H110</f>
        <v>0</v>
      </c>
      <c r="Q110" s="199">
        <v>0</v>
      </c>
      <c r="R110" s="199">
        <f>Q110*H110</f>
        <v>0</v>
      </c>
      <c r="S110" s="199">
        <v>0</v>
      </c>
      <c r="T110" s="200">
        <f>S110*H110</f>
        <v>0</v>
      </c>
      <c r="AR110" s="21" t="s">
        <v>139</v>
      </c>
      <c r="AT110" s="21" t="s">
        <v>134</v>
      </c>
      <c r="AU110" s="21" t="s">
        <v>79</v>
      </c>
      <c r="AY110" s="21" t="s">
        <v>132</v>
      </c>
      <c r="BE110" s="201">
        <f>IF(N110="základní",J110,0)</f>
        <v>0</v>
      </c>
      <c r="BF110" s="201">
        <f>IF(N110="snížená",J110,0)</f>
        <v>0</v>
      </c>
      <c r="BG110" s="201">
        <f>IF(N110="zákl. přenesená",J110,0)</f>
        <v>0</v>
      </c>
      <c r="BH110" s="201">
        <f>IF(N110="sníž. přenesená",J110,0)</f>
        <v>0</v>
      </c>
      <c r="BI110" s="201">
        <f>IF(N110="nulová",J110,0)</f>
        <v>0</v>
      </c>
      <c r="BJ110" s="21" t="s">
        <v>77</v>
      </c>
      <c r="BK110" s="201">
        <f>ROUND(I110*H110,2)</f>
        <v>0</v>
      </c>
      <c r="BL110" s="21" t="s">
        <v>139</v>
      </c>
      <c r="BM110" s="21" t="s">
        <v>395</v>
      </c>
    </row>
    <row r="111" spans="2:65" s="1" customFormat="1" ht="22.5" customHeight="1">
      <c r="B111" s="38"/>
      <c r="C111" s="220" t="s">
        <v>396</v>
      </c>
      <c r="D111" s="220" t="s">
        <v>193</v>
      </c>
      <c r="E111" s="221" t="s">
        <v>397</v>
      </c>
      <c r="F111" s="222" t="s">
        <v>379</v>
      </c>
      <c r="G111" s="223" t="s">
        <v>137</v>
      </c>
      <c r="H111" s="224">
        <v>0.08</v>
      </c>
      <c r="I111" s="225"/>
      <c r="J111" s="226">
        <f>ROUND(I111*H111,2)</f>
        <v>0</v>
      </c>
      <c r="K111" s="222" t="s">
        <v>21</v>
      </c>
      <c r="L111" s="227"/>
      <c r="M111" s="228" t="s">
        <v>21</v>
      </c>
      <c r="N111" s="229" t="s">
        <v>40</v>
      </c>
      <c r="O111" s="39"/>
      <c r="P111" s="199">
        <f>O111*H111</f>
        <v>0</v>
      </c>
      <c r="Q111" s="199">
        <v>0.21</v>
      </c>
      <c r="R111" s="199">
        <f>Q111*H111</f>
        <v>1.6799999999999999E-2</v>
      </c>
      <c r="S111" s="199">
        <v>0</v>
      </c>
      <c r="T111" s="200">
        <f>S111*H111</f>
        <v>0</v>
      </c>
      <c r="AR111" s="21" t="s">
        <v>172</v>
      </c>
      <c r="AT111" s="21" t="s">
        <v>193</v>
      </c>
      <c r="AU111" s="21" t="s">
        <v>79</v>
      </c>
      <c r="AY111" s="21" t="s">
        <v>132</v>
      </c>
      <c r="BE111" s="201">
        <f>IF(N111="základní",J111,0)</f>
        <v>0</v>
      </c>
      <c r="BF111" s="201">
        <f>IF(N111="snížená",J111,0)</f>
        <v>0</v>
      </c>
      <c r="BG111" s="201">
        <f>IF(N111="zákl. přenesená",J111,0)</f>
        <v>0</v>
      </c>
      <c r="BH111" s="201">
        <f>IF(N111="sníž. přenesená",J111,0)</f>
        <v>0</v>
      </c>
      <c r="BI111" s="201">
        <f>IF(N111="nulová",J111,0)</f>
        <v>0</v>
      </c>
      <c r="BJ111" s="21" t="s">
        <v>77</v>
      </c>
      <c r="BK111" s="201">
        <f>ROUND(I111*H111,2)</f>
        <v>0</v>
      </c>
      <c r="BL111" s="21" t="s">
        <v>139</v>
      </c>
      <c r="BM111" s="21" t="s">
        <v>398</v>
      </c>
    </row>
    <row r="112" spans="2:65" s="11" customFormat="1" ht="13.5">
      <c r="B112" s="202"/>
      <c r="C112" s="203"/>
      <c r="D112" s="204" t="s">
        <v>141</v>
      </c>
      <c r="E112" s="203"/>
      <c r="F112" s="206" t="s">
        <v>399</v>
      </c>
      <c r="G112" s="203"/>
      <c r="H112" s="207">
        <v>0.08</v>
      </c>
      <c r="I112" s="208"/>
      <c r="J112" s="203"/>
      <c r="K112" s="203"/>
      <c r="L112" s="209"/>
      <c r="M112" s="210"/>
      <c r="N112" s="211"/>
      <c r="O112" s="211"/>
      <c r="P112" s="211"/>
      <c r="Q112" s="211"/>
      <c r="R112" s="211"/>
      <c r="S112" s="211"/>
      <c r="T112" s="212"/>
      <c r="AT112" s="213" t="s">
        <v>141</v>
      </c>
      <c r="AU112" s="213" t="s">
        <v>79</v>
      </c>
      <c r="AV112" s="11" t="s">
        <v>79</v>
      </c>
      <c r="AW112" s="11" t="s">
        <v>6</v>
      </c>
      <c r="AX112" s="11" t="s">
        <v>77</v>
      </c>
      <c r="AY112" s="213" t="s">
        <v>132</v>
      </c>
    </row>
    <row r="113" spans="2:65" s="1" customFormat="1" ht="31.5" customHeight="1">
      <c r="B113" s="38"/>
      <c r="C113" s="190" t="s">
        <v>400</v>
      </c>
      <c r="D113" s="190" t="s">
        <v>134</v>
      </c>
      <c r="E113" s="191" t="s">
        <v>401</v>
      </c>
      <c r="F113" s="192" t="s">
        <v>402</v>
      </c>
      <c r="G113" s="193" t="s">
        <v>253</v>
      </c>
      <c r="H113" s="194">
        <v>16</v>
      </c>
      <c r="I113" s="195"/>
      <c r="J113" s="196">
        <f>ROUND(I113*H113,2)</f>
        <v>0</v>
      </c>
      <c r="K113" s="192" t="s">
        <v>138</v>
      </c>
      <c r="L113" s="58"/>
      <c r="M113" s="197" t="s">
        <v>21</v>
      </c>
      <c r="N113" s="198" t="s">
        <v>40</v>
      </c>
      <c r="O113" s="39"/>
      <c r="P113" s="199">
        <f>O113*H113</f>
        <v>0</v>
      </c>
      <c r="Q113" s="199">
        <v>0</v>
      </c>
      <c r="R113" s="199">
        <f>Q113*H113</f>
        <v>0</v>
      </c>
      <c r="S113" s="199">
        <v>0</v>
      </c>
      <c r="T113" s="200">
        <f>S113*H113</f>
        <v>0</v>
      </c>
      <c r="AR113" s="21" t="s">
        <v>139</v>
      </c>
      <c r="AT113" s="21" t="s">
        <v>134</v>
      </c>
      <c r="AU113" s="21" t="s">
        <v>79</v>
      </c>
      <c r="AY113" s="21" t="s">
        <v>132</v>
      </c>
      <c r="BE113" s="201">
        <f>IF(N113="základní",J113,0)</f>
        <v>0</v>
      </c>
      <c r="BF113" s="201">
        <f>IF(N113="snížená",J113,0)</f>
        <v>0</v>
      </c>
      <c r="BG113" s="201">
        <f>IF(N113="zákl. přenesená",J113,0)</f>
        <v>0</v>
      </c>
      <c r="BH113" s="201">
        <f>IF(N113="sníž. přenesená",J113,0)</f>
        <v>0</v>
      </c>
      <c r="BI113" s="201">
        <f>IF(N113="nulová",J113,0)</f>
        <v>0</v>
      </c>
      <c r="BJ113" s="21" t="s">
        <v>77</v>
      </c>
      <c r="BK113" s="201">
        <f>ROUND(I113*H113,2)</f>
        <v>0</v>
      </c>
      <c r="BL113" s="21" t="s">
        <v>139</v>
      </c>
      <c r="BM113" s="21" t="s">
        <v>403</v>
      </c>
    </row>
    <row r="114" spans="2:65" s="1" customFormat="1" ht="22.5" customHeight="1">
      <c r="B114" s="38"/>
      <c r="C114" s="220" t="s">
        <v>404</v>
      </c>
      <c r="D114" s="220" t="s">
        <v>193</v>
      </c>
      <c r="E114" s="221" t="s">
        <v>405</v>
      </c>
      <c r="F114" s="222" t="s">
        <v>406</v>
      </c>
      <c r="G114" s="223" t="s">
        <v>253</v>
      </c>
      <c r="H114" s="224">
        <v>16</v>
      </c>
      <c r="I114" s="225"/>
      <c r="J114" s="226">
        <f>ROUND(I114*H114,2)</f>
        <v>0</v>
      </c>
      <c r="K114" s="222" t="s">
        <v>21</v>
      </c>
      <c r="L114" s="227"/>
      <c r="M114" s="228" t="s">
        <v>21</v>
      </c>
      <c r="N114" s="229" t="s">
        <v>40</v>
      </c>
      <c r="O114" s="39"/>
      <c r="P114" s="199">
        <f>O114*H114</f>
        <v>0</v>
      </c>
      <c r="Q114" s="199">
        <v>4.0000000000000001E-3</v>
      </c>
      <c r="R114" s="199">
        <f>Q114*H114</f>
        <v>6.4000000000000001E-2</v>
      </c>
      <c r="S114" s="199">
        <v>0</v>
      </c>
      <c r="T114" s="200">
        <f>S114*H114</f>
        <v>0</v>
      </c>
      <c r="AR114" s="21" t="s">
        <v>172</v>
      </c>
      <c r="AT114" s="21" t="s">
        <v>193</v>
      </c>
      <c r="AU114" s="21" t="s">
        <v>79</v>
      </c>
      <c r="AY114" s="21" t="s">
        <v>132</v>
      </c>
      <c r="BE114" s="201">
        <f>IF(N114="základní",J114,0)</f>
        <v>0</v>
      </c>
      <c r="BF114" s="201">
        <f>IF(N114="snížená",J114,0)</f>
        <v>0</v>
      </c>
      <c r="BG114" s="201">
        <f>IF(N114="zákl. přenesená",J114,0)</f>
        <v>0</v>
      </c>
      <c r="BH114" s="201">
        <f>IF(N114="sníž. přenesená",J114,0)</f>
        <v>0</v>
      </c>
      <c r="BI114" s="201">
        <f>IF(N114="nulová",J114,0)</f>
        <v>0</v>
      </c>
      <c r="BJ114" s="21" t="s">
        <v>77</v>
      </c>
      <c r="BK114" s="201">
        <f>ROUND(I114*H114,2)</f>
        <v>0</v>
      </c>
      <c r="BL114" s="21" t="s">
        <v>139</v>
      </c>
      <c r="BM114" s="21" t="s">
        <v>407</v>
      </c>
    </row>
    <row r="115" spans="2:65" s="1" customFormat="1" ht="22.5" customHeight="1">
      <c r="B115" s="38"/>
      <c r="C115" s="190" t="s">
        <v>321</v>
      </c>
      <c r="D115" s="190" t="s">
        <v>134</v>
      </c>
      <c r="E115" s="191" t="s">
        <v>408</v>
      </c>
      <c r="F115" s="192" t="s">
        <v>409</v>
      </c>
      <c r="G115" s="193" t="s">
        <v>175</v>
      </c>
      <c r="H115" s="194">
        <v>80</v>
      </c>
      <c r="I115" s="195"/>
      <c r="J115" s="196">
        <f>ROUND(I115*H115,2)</f>
        <v>0</v>
      </c>
      <c r="K115" s="192" t="s">
        <v>138</v>
      </c>
      <c r="L115" s="58"/>
      <c r="M115" s="197" t="s">
        <v>21</v>
      </c>
      <c r="N115" s="198" t="s">
        <v>40</v>
      </c>
      <c r="O115" s="39"/>
      <c r="P115" s="199">
        <f>O115*H115</f>
        <v>0</v>
      </c>
      <c r="Q115" s="199">
        <v>0</v>
      </c>
      <c r="R115" s="199">
        <f>Q115*H115</f>
        <v>0</v>
      </c>
      <c r="S115" s="199">
        <v>0</v>
      </c>
      <c r="T115" s="200">
        <f>S115*H115</f>
        <v>0</v>
      </c>
      <c r="AR115" s="21" t="s">
        <v>139</v>
      </c>
      <c r="AT115" s="21" t="s">
        <v>134</v>
      </c>
      <c r="AU115" s="21" t="s">
        <v>79</v>
      </c>
      <c r="AY115" s="21" t="s">
        <v>132</v>
      </c>
      <c r="BE115" s="201">
        <f>IF(N115="základní",J115,0)</f>
        <v>0</v>
      </c>
      <c r="BF115" s="201">
        <f>IF(N115="snížená",J115,0)</f>
        <v>0</v>
      </c>
      <c r="BG115" s="201">
        <f>IF(N115="zákl. přenesená",J115,0)</f>
        <v>0</v>
      </c>
      <c r="BH115" s="201">
        <f>IF(N115="sníž. přenesená",J115,0)</f>
        <v>0</v>
      </c>
      <c r="BI115" s="201">
        <f>IF(N115="nulová",J115,0)</f>
        <v>0</v>
      </c>
      <c r="BJ115" s="21" t="s">
        <v>77</v>
      </c>
      <c r="BK115" s="201">
        <f>ROUND(I115*H115,2)</f>
        <v>0</v>
      </c>
      <c r="BL115" s="21" t="s">
        <v>139</v>
      </c>
      <c r="BM115" s="21" t="s">
        <v>410</v>
      </c>
    </row>
    <row r="116" spans="2:65" s="1" customFormat="1" ht="54">
      <c r="B116" s="38"/>
      <c r="C116" s="60"/>
      <c r="D116" s="204" t="s">
        <v>154</v>
      </c>
      <c r="E116" s="60"/>
      <c r="F116" s="234" t="s">
        <v>371</v>
      </c>
      <c r="G116" s="60"/>
      <c r="H116" s="60"/>
      <c r="I116" s="160"/>
      <c r="J116" s="60"/>
      <c r="K116" s="60"/>
      <c r="L116" s="58"/>
      <c r="M116" s="216"/>
      <c r="N116" s="39"/>
      <c r="O116" s="39"/>
      <c r="P116" s="39"/>
      <c r="Q116" s="39"/>
      <c r="R116" s="39"/>
      <c r="S116" s="39"/>
      <c r="T116" s="75"/>
      <c r="AT116" s="21" t="s">
        <v>154</v>
      </c>
      <c r="AU116" s="21" t="s">
        <v>79</v>
      </c>
    </row>
    <row r="117" spans="2:65" s="1" customFormat="1" ht="22.5" customHeight="1">
      <c r="B117" s="38"/>
      <c r="C117" s="190" t="s">
        <v>326</v>
      </c>
      <c r="D117" s="190" t="s">
        <v>134</v>
      </c>
      <c r="E117" s="191" t="s">
        <v>411</v>
      </c>
      <c r="F117" s="192" t="s">
        <v>412</v>
      </c>
      <c r="G117" s="193" t="s">
        <v>253</v>
      </c>
      <c r="H117" s="194">
        <v>45</v>
      </c>
      <c r="I117" s="195"/>
      <c r="J117" s="196">
        <f>ROUND(I117*H117,2)</f>
        <v>0</v>
      </c>
      <c r="K117" s="192" t="s">
        <v>138</v>
      </c>
      <c r="L117" s="58"/>
      <c r="M117" s="197" t="s">
        <v>21</v>
      </c>
      <c r="N117" s="198" t="s">
        <v>40</v>
      </c>
      <c r="O117" s="39"/>
      <c r="P117" s="199">
        <f>O117*H117</f>
        <v>0</v>
      </c>
      <c r="Q117" s="199">
        <v>0</v>
      </c>
      <c r="R117" s="199">
        <f>Q117*H117</f>
        <v>0</v>
      </c>
      <c r="S117" s="199">
        <v>0</v>
      </c>
      <c r="T117" s="200">
        <f>S117*H117</f>
        <v>0</v>
      </c>
      <c r="AR117" s="21" t="s">
        <v>139</v>
      </c>
      <c r="AT117" s="21" t="s">
        <v>134</v>
      </c>
      <c r="AU117" s="21" t="s">
        <v>79</v>
      </c>
      <c r="AY117" s="21" t="s">
        <v>132</v>
      </c>
      <c r="BE117" s="201">
        <f>IF(N117="základní",J117,0)</f>
        <v>0</v>
      </c>
      <c r="BF117" s="201">
        <f>IF(N117="snížená",J117,0)</f>
        <v>0</v>
      </c>
      <c r="BG117" s="201">
        <f>IF(N117="zákl. přenesená",J117,0)</f>
        <v>0</v>
      </c>
      <c r="BH117" s="201">
        <f>IF(N117="sníž. přenesená",J117,0)</f>
        <v>0</v>
      </c>
      <c r="BI117" s="201">
        <f>IF(N117="nulová",J117,0)</f>
        <v>0</v>
      </c>
      <c r="BJ117" s="21" t="s">
        <v>77</v>
      </c>
      <c r="BK117" s="201">
        <f>ROUND(I117*H117,2)</f>
        <v>0</v>
      </c>
      <c r="BL117" s="21" t="s">
        <v>139</v>
      </c>
      <c r="BM117" s="21" t="s">
        <v>413</v>
      </c>
    </row>
    <row r="118" spans="2:65" s="1" customFormat="1" ht="67.5">
      <c r="B118" s="38"/>
      <c r="C118" s="60"/>
      <c r="D118" s="214" t="s">
        <v>154</v>
      </c>
      <c r="E118" s="60"/>
      <c r="F118" s="215" t="s">
        <v>414</v>
      </c>
      <c r="G118" s="60"/>
      <c r="H118" s="60"/>
      <c r="I118" s="160"/>
      <c r="J118" s="60"/>
      <c r="K118" s="60"/>
      <c r="L118" s="58"/>
      <c r="M118" s="216"/>
      <c r="N118" s="39"/>
      <c r="O118" s="39"/>
      <c r="P118" s="39"/>
      <c r="Q118" s="39"/>
      <c r="R118" s="39"/>
      <c r="S118" s="39"/>
      <c r="T118" s="75"/>
      <c r="AT118" s="21" t="s">
        <v>154</v>
      </c>
      <c r="AU118" s="21" t="s">
        <v>79</v>
      </c>
    </row>
    <row r="119" spans="2:65" s="1" customFormat="1" ht="27">
      <c r="B119" s="38"/>
      <c r="C119" s="60"/>
      <c r="D119" s="204" t="s">
        <v>220</v>
      </c>
      <c r="E119" s="60"/>
      <c r="F119" s="234" t="s">
        <v>415</v>
      </c>
      <c r="G119" s="60"/>
      <c r="H119" s="60"/>
      <c r="I119" s="160"/>
      <c r="J119" s="60"/>
      <c r="K119" s="60"/>
      <c r="L119" s="58"/>
      <c r="M119" s="216"/>
      <c r="N119" s="39"/>
      <c r="O119" s="39"/>
      <c r="P119" s="39"/>
      <c r="Q119" s="39"/>
      <c r="R119" s="39"/>
      <c r="S119" s="39"/>
      <c r="T119" s="75"/>
      <c r="AT119" s="21" t="s">
        <v>220</v>
      </c>
      <c r="AU119" s="21" t="s">
        <v>79</v>
      </c>
    </row>
    <row r="120" spans="2:65" s="1" customFormat="1" ht="31.5" customHeight="1">
      <c r="B120" s="38"/>
      <c r="C120" s="220" t="s">
        <v>416</v>
      </c>
      <c r="D120" s="220" t="s">
        <v>193</v>
      </c>
      <c r="E120" s="221" t="s">
        <v>417</v>
      </c>
      <c r="F120" s="222" t="s">
        <v>418</v>
      </c>
      <c r="G120" s="223" t="s">
        <v>390</v>
      </c>
      <c r="H120" s="224">
        <v>45</v>
      </c>
      <c r="I120" s="225"/>
      <c r="J120" s="226">
        <f>ROUND(I120*H120,2)</f>
        <v>0</v>
      </c>
      <c r="K120" s="222" t="s">
        <v>21</v>
      </c>
      <c r="L120" s="227"/>
      <c r="M120" s="228" t="s">
        <v>21</v>
      </c>
      <c r="N120" s="229" t="s">
        <v>40</v>
      </c>
      <c r="O120" s="39"/>
      <c r="P120" s="199">
        <f>O120*H120</f>
        <v>0</v>
      </c>
      <c r="Q120" s="199">
        <v>0</v>
      </c>
      <c r="R120" s="199">
        <f>Q120*H120</f>
        <v>0</v>
      </c>
      <c r="S120" s="199">
        <v>0</v>
      </c>
      <c r="T120" s="200">
        <f>S120*H120</f>
        <v>0</v>
      </c>
      <c r="AR120" s="21" t="s">
        <v>172</v>
      </c>
      <c r="AT120" s="21" t="s">
        <v>193</v>
      </c>
      <c r="AU120" s="21" t="s">
        <v>79</v>
      </c>
      <c r="AY120" s="21" t="s">
        <v>132</v>
      </c>
      <c r="BE120" s="201">
        <f>IF(N120="základní",J120,0)</f>
        <v>0</v>
      </c>
      <c r="BF120" s="201">
        <f>IF(N120="snížená",J120,0)</f>
        <v>0</v>
      </c>
      <c r="BG120" s="201">
        <f>IF(N120="zákl. přenesená",J120,0)</f>
        <v>0</v>
      </c>
      <c r="BH120" s="201">
        <f>IF(N120="sníž. přenesená",J120,0)</f>
        <v>0</v>
      </c>
      <c r="BI120" s="201">
        <f>IF(N120="nulová",J120,0)</f>
        <v>0</v>
      </c>
      <c r="BJ120" s="21" t="s">
        <v>77</v>
      </c>
      <c r="BK120" s="201">
        <f>ROUND(I120*H120,2)</f>
        <v>0</v>
      </c>
      <c r="BL120" s="21" t="s">
        <v>139</v>
      </c>
      <c r="BM120" s="21" t="s">
        <v>419</v>
      </c>
    </row>
    <row r="121" spans="2:65" s="1" customFormat="1" ht="22.5" customHeight="1">
      <c r="B121" s="38"/>
      <c r="C121" s="190" t="s">
        <v>182</v>
      </c>
      <c r="D121" s="190" t="s">
        <v>134</v>
      </c>
      <c r="E121" s="191" t="s">
        <v>420</v>
      </c>
      <c r="F121" s="192" t="s">
        <v>421</v>
      </c>
      <c r="G121" s="193" t="s">
        <v>175</v>
      </c>
      <c r="H121" s="194">
        <v>176.7</v>
      </c>
      <c r="I121" s="195"/>
      <c r="J121" s="196">
        <f>ROUND(I121*H121,2)</f>
        <v>0</v>
      </c>
      <c r="K121" s="192" t="s">
        <v>138</v>
      </c>
      <c r="L121" s="58"/>
      <c r="M121" s="197" t="s">
        <v>21</v>
      </c>
      <c r="N121" s="198" t="s">
        <v>40</v>
      </c>
      <c r="O121" s="39"/>
      <c r="P121" s="199">
        <f>O121*H121</f>
        <v>0</v>
      </c>
      <c r="Q121" s="199">
        <v>0</v>
      </c>
      <c r="R121" s="199">
        <f>Q121*H121</f>
        <v>0</v>
      </c>
      <c r="S121" s="199">
        <v>0</v>
      </c>
      <c r="T121" s="200">
        <f>S121*H121</f>
        <v>0</v>
      </c>
      <c r="AR121" s="21" t="s">
        <v>139</v>
      </c>
      <c r="AT121" s="21" t="s">
        <v>134</v>
      </c>
      <c r="AU121" s="21" t="s">
        <v>79</v>
      </c>
      <c r="AY121" s="21" t="s">
        <v>132</v>
      </c>
      <c r="BE121" s="201">
        <f>IF(N121="základní",J121,0)</f>
        <v>0</v>
      </c>
      <c r="BF121" s="201">
        <f>IF(N121="snížená",J121,0)</f>
        <v>0</v>
      </c>
      <c r="BG121" s="201">
        <f>IF(N121="zákl. přenesená",J121,0)</f>
        <v>0</v>
      </c>
      <c r="BH121" s="201">
        <f>IF(N121="sníž. přenesená",J121,0)</f>
        <v>0</v>
      </c>
      <c r="BI121" s="201">
        <f>IF(N121="nulová",J121,0)</f>
        <v>0</v>
      </c>
      <c r="BJ121" s="21" t="s">
        <v>77</v>
      </c>
      <c r="BK121" s="201">
        <f>ROUND(I121*H121,2)</f>
        <v>0</v>
      </c>
      <c r="BL121" s="21" t="s">
        <v>139</v>
      </c>
      <c r="BM121" s="21" t="s">
        <v>422</v>
      </c>
    </row>
    <row r="122" spans="2:65" s="1" customFormat="1" ht="22.5" customHeight="1">
      <c r="B122" s="38"/>
      <c r="C122" s="190" t="s">
        <v>222</v>
      </c>
      <c r="D122" s="190" t="s">
        <v>134</v>
      </c>
      <c r="E122" s="191" t="s">
        <v>423</v>
      </c>
      <c r="F122" s="192" t="s">
        <v>424</v>
      </c>
      <c r="G122" s="193" t="s">
        <v>175</v>
      </c>
      <c r="H122" s="194">
        <v>176.7</v>
      </c>
      <c r="I122" s="195"/>
      <c r="J122" s="196">
        <f>ROUND(I122*H122,2)</f>
        <v>0</v>
      </c>
      <c r="K122" s="192" t="s">
        <v>138</v>
      </c>
      <c r="L122" s="58"/>
      <c r="M122" s="197" t="s">
        <v>21</v>
      </c>
      <c r="N122" s="198" t="s">
        <v>40</v>
      </c>
      <c r="O122" s="39"/>
      <c r="P122" s="199">
        <f>O122*H122</f>
        <v>0</v>
      </c>
      <c r="Q122" s="199">
        <v>0</v>
      </c>
      <c r="R122" s="199">
        <f>Q122*H122</f>
        <v>0</v>
      </c>
      <c r="S122" s="199">
        <v>0</v>
      </c>
      <c r="T122" s="200">
        <f>S122*H122</f>
        <v>0</v>
      </c>
      <c r="AR122" s="21" t="s">
        <v>139</v>
      </c>
      <c r="AT122" s="21" t="s">
        <v>134</v>
      </c>
      <c r="AU122" s="21" t="s">
        <v>79</v>
      </c>
      <c r="AY122" s="21" t="s">
        <v>132</v>
      </c>
      <c r="BE122" s="201">
        <f>IF(N122="základní",J122,0)</f>
        <v>0</v>
      </c>
      <c r="BF122" s="201">
        <f>IF(N122="snížená",J122,0)</f>
        <v>0</v>
      </c>
      <c r="BG122" s="201">
        <f>IF(N122="zákl. přenesená",J122,0)</f>
        <v>0</v>
      </c>
      <c r="BH122" s="201">
        <f>IF(N122="sníž. přenesená",J122,0)</f>
        <v>0</v>
      </c>
      <c r="BI122" s="201">
        <f>IF(N122="nulová",J122,0)</f>
        <v>0</v>
      </c>
      <c r="BJ122" s="21" t="s">
        <v>77</v>
      </c>
      <c r="BK122" s="201">
        <f>ROUND(I122*H122,2)</f>
        <v>0</v>
      </c>
      <c r="BL122" s="21" t="s">
        <v>139</v>
      </c>
      <c r="BM122" s="21" t="s">
        <v>425</v>
      </c>
    </row>
    <row r="123" spans="2:65" s="1" customFormat="1" ht="31.5" customHeight="1">
      <c r="B123" s="38"/>
      <c r="C123" s="190" t="s">
        <v>262</v>
      </c>
      <c r="D123" s="190" t="s">
        <v>134</v>
      </c>
      <c r="E123" s="191" t="s">
        <v>426</v>
      </c>
      <c r="F123" s="192" t="s">
        <v>427</v>
      </c>
      <c r="G123" s="193" t="s">
        <v>175</v>
      </c>
      <c r="H123" s="194">
        <v>2420</v>
      </c>
      <c r="I123" s="195"/>
      <c r="J123" s="196">
        <f>ROUND(I123*H123,2)</f>
        <v>0</v>
      </c>
      <c r="K123" s="192" t="s">
        <v>138</v>
      </c>
      <c r="L123" s="58"/>
      <c r="M123" s="197" t="s">
        <v>21</v>
      </c>
      <c r="N123" s="198" t="s">
        <v>40</v>
      </c>
      <c r="O123" s="39"/>
      <c r="P123" s="199">
        <f>O123*H123</f>
        <v>0</v>
      </c>
      <c r="Q123" s="199">
        <v>0</v>
      </c>
      <c r="R123" s="199">
        <f>Q123*H123</f>
        <v>0</v>
      </c>
      <c r="S123" s="199">
        <v>0</v>
      </c>
      <c r="T123" s="200">
        <f>S123*H123</f>
        <v>0</v>
      </c>
      <c r="AR123" s="21" t="s">
        <v>139</v>
      </c>
      <c r="AT123" s="21" t="s">
        <v>134</v>
      </c>
      <c r="AU123" s="21" t="s">
        <v>79</v>
      </c>
      <c r="AY123" s="21" t="s">
        <v>132</v>
      </c>
      <c r="BE123" s="201">
        <f>IF(N123="základní",J123,0)</f>
        <v>0</v>
      </c>
      <c r="BF123" s="201">
        <f>IF(N123="snížená",J123,0)</f>
        <v>0</v>
      </c>
      <c r="BG123" s="201">
        <f>IF(N123="zákl. přenesená",J123,0)</f>
        <v>0</v>
      </c>
      <c r="BH123" s="201">
        <f>IF(N123="sníž. přenesená",J123,0)</f>
        <v>0</v>
      </c>
      <c r="BI123" s="201">
        <f>IF(N123="nulová",J123,0)</f>
        <v>0</v>
      </c>
      <c r="BJ123" s="21" t="s">
        <v>77</v>
      </c>
      <c r="BK123" s="201">
        <f>ROUND(I123*H123,2)</f>
        <v>0</v>
      </c>
      <c r="BL123" s="21" t="s">
        <v>139</v>
      </c>
      <c r="BM123" s="21" t="s">
        <v>428</v>
      </c>
    </row>
    <row r="124" spans="2:65" s="1" customFormat="1" ht="22.5" customHeight="1">
      <c r="B124" s="38"/>
      <c r="C124" s="220" t="s">
        <v>200</v>
      </c>
      <c r="D124" s="220" t="s">
        <v>193</v>
      </c>
      <c r="E124" s="221" t="s">
        <v>429</v>
      </c>
      <c r="F124" s="222" t="s">
        <v>430</v>
      </c>
      <c r="G124" s="223" t="s">
        <v>360</v>
      </c>
      <c r="H124" s="224">
        <v>24.2</v>
      </c>
      <c r="I124" s="225"/>
      <c r="J124" s="226">
        <f>ROUND(I124*H124,2)</f>
        <v>0</v>
      </c>
      <c r="K124" s="222" t="s">
        <v>138</v>
      </c>
      <c r="L124" s="227"/>
      <c r="M124" s="228" t="s">
        <v>21</v>
      </c>
      <c r="N124" s="229" t="s">
        <v>40</v>
      </c>
      <c r="O124" s="39"/>
      <c r="P124" s="199">
        <f>O124*H124</f>
        <v>0</v>
      </c>
      <c r="Q124" s="199">
        <v>1E-3</v>
      </c>
      <c r="R124" s="199">
        <f>Q124*H124</f>
        <v>2.4199999999999999E-2</v>
      </c>
      <c r="S124" s="199">
        <v>0</v>
      </c>
      <c r="T124" s="200">
        <f>S124*H124</f>
        <v>0</v>
      </c>
      <c r="AR124" s="21" t="s">
        <v>172</v>
      </c>
      <c r="AT124" s="21" t="s">
        <v>193</v>
      </c>
      <c r="AU124" s="21" t="s">
        <v>79</v>
      </c>
      <c r="AY124" s="21" t="s">
        <v>132</v>
      </c>
      <c r="BE124" s="201">
        <f>IF(N124="základní",J124,0)</f>
        <v>0</v>
      </c>
      <c r="BF124" s="201">
        <f>IF(N124="snížená",J124,0)</f>
        <v>0</v>
      </c>
      <c r="BG124" s="201">
        <f>IF(N124="zákl. přenesená",J124,0)</f>
        <v>0</v>
      </c>
      <c r="BH124" s="201">
        <f>IF(N124="sníž. přenesená",J124,0)</f>
        <v>0</v>
      </c>
      <c r="BI124" s="201">
        <f>IF(N124="nulová",J124,0)</f>
        <v>0</v>
      </c>
      <c r="BJ124" s="21" t="s">
        <v>77</v>
      </c>
      <c r="BK124" s="201">
        <f>ROUND(I124*H124,2)</f>
        <v>0</v>
      </c>
      <c r="BL124" s="21" t="s">
        <v>139</v>
      </c>
      <c r="BM124" s="21" t="s">
        <v>431</v>
      </c>
    </row>
    <row r="125" spans="2:65" s="11" customFormat="1" ht="13.5">
      <c r="B125" s="202"/>
      <c r="C125" s="203"/>
      <c r="D125" s="204" t="s">
        <v>141</v>
      </c>
      <c r="E125" s="205" t="s">
        <v>21</v>
      </c>
      <c r="F125" s="206" t="s">
        <v>432</v>
      </c>
      <c r="G125" s="203"/>
      <c r="H125" s="207">
        <v>24.2</v>
      </c>
      <c r="I125" s="208"/>
      <c r="J125" s="203"/>
      <c r="K125" s="203"/>
      <c r="L125" s="209"/>
      <c r="M125" s="210"/>
      <c r="N125" s="211"/>
      <c r="O125" s="211"/>
      <c r="P125" s="211"/>
      <c r="Q125" s="211"/>
      <c r="R125" s="211"/>
      <c r="S125" s="211"/>
      <c r="T125" s="212"/>
      <c r="AT125" s="213" t="s">
        <v>141</v>
      </c>
      <c r="AU125" s="213" t="s">
        <v>79</v>
      </c>
      <c r="AV125" s="11" t="s">
        <v>79</v>
      </c>
      <c r="AW125" s="11" t="s">
        <v>33</v>
      </c>
      <c r="AX125" s="11" t="s">
        <v>77</v>
      </c>
      <c r="AY125" s="213" t="s">
        <v>132</v>
      </c>
    </row>
    <row r="126" spans="2:65" s="1" customFormat="1" ht="31.5" customHeight="1">
      <c r="B126" s="38"/>
      <c r="C126" s="190" t="s">
        <v>433</v>
      </c>
      <c r="D126" s="190" t="s">
        <v>134</v>
      </c>
      <c r="E126" s="191" t="s">
        <v>434</v>
      </c>
      <c r="F126" s="192" t="s">
        <v>435</v>
      </c>
      <c r="G126" s="193" t="s">
        <v>175</v>
      </c>
      <c r="H126" s="194">
        <v>165</v>
      </c>
      <c r="I126" s="195"/>
      <c r="J126" s="196">
        <f>ROUND(I126*H126,2)</f>
        <v>0</v>
      </c>
      <c r="K126" s="192" t="s">
        <v>138</v>
      </c>
      <c r="L126" s="58"/>
      <c r="M126" s="197" t="s">
        <v>21</v>
      </c>
      <c r="N126" s="198" t="s">
        <v>40</v>
      </c>
      <c r="O126" s="39"/>
      <c r="P126" s="199">
        <f>O126*H126</f>
        <v>0</v>
      </c>
      <c r="Q126" s="199">
        <v>0</v>
      </c>
      <c r="R126" s="199">
        <f>Q126*H126</f>
        <v>0</v>
      </c>
      <c r="S126" s="199">
        <v>0</v>
      </c>
      <c r="T126" s="200">
        <f>S126*H126</f>
        <v>0</v>
      </c>
      <c r="AR126" s="21" t="s">
        <v>139</v>
      </c>
      <c r="AT126" s="21" t="s">
        <v>134</v>
      </c>
      <c r="AU126" s="21" t="s">
        <v>79</v>
      </c>
      <c r="AY126" s="21" t="s">
        <v>132</v>
      </c>
      <c r="BE126" s="201">
        <f>IF(N126="základní",J126,0)</f>
        <v>0</v>
      </c>
      <c r="BF126" s="201">
        <f>IF(N126="snížená",J126,0)</f>
        <v>0</v>
      </c>
      <c r="BG126" s="201">
        <f>IF(N126="zákl. přenesená",J126,0)</f>
        <v>0</v>
      </c>
      <c r="BH126" s="201">
        <f>IF(N126="sníž. přenesená",J126,0)</f>
        <v>0</v>
      </c>
      <c r="BI126" s="201">
        <f>IF(N126="nulová",J126,0)</f>
        <v>0</v>
      </c>
      <c r="BJ126" s="21" t="s">
        <v>77</v>
      </c>
      <c r="BK126" s="201">
        <f>ROUND(I126*H126,2)</f>
        <v>0</v>
      </c>
      <c r="BL126" s="21" t="s">
        <v>139</v>
      </c>
      <c r="BM126" s="21" t="s">
        <v>436</v>
      </c>
    </row>
    <row r="127" spans="2:65" s="1" customFormat="1" ht="40.5">
      <c r="B127" s="38"/>
      <c r="C127" s="60"/>
      <c r="D127" s="214" t="s">
        <v>154</v>
      </c>
      <c r="E127" s="60"/>
      <c r="F127" s="215" t="s">
        <v>437</v>
      </c>
      <c r="G127" s="60"/>
      <c r="H127" s="60"/>
      <c r="I127" s="160"/>
      <c r="J127" s="60"/>
      <c r="K127" s="60"/>
      <c r="L127" s="58"/>
      <c r="M127" s="216"/>
      <c r="N127" s="39"/>
      <c r="O127" s="39"/>
      <c r="P127" s="39"/>
      <c r="Q127" s="39"/>
      <c r="R127" s="39"/>
      <c r="S127" s="39"/>
      <c r="T127" s="75"/>
      <c r="AT127" s="21" t="s">
        <v>154</v>
      </c>
      <c r="AU127" s="21" t="s">
        <v>79</v>
      </c>
    </row>
    <row r="128" spans="2:65" s="11" customFormat="1" ht="13.5">
      <c r="B128" s="202"/>
      <c r="C128" s="203"/>
      <c r="D128" s="214" t="s">
        <v>141</v>
      </c>
      <c r="E128" s="217" t="s">
        <v>21</v>
      </c>
      <c r="F128" s="218" t="s">
        <v>438</v>
      </c>
      <c r="G128" s="203"/>
      <c r="H128" s="219">
        <v>150</v>
      </c>
      <c r="I128" s="208"/>
      <c r="J128" s="203"/>
      <c r="K128" s="203"/>
      <c r="L128" s="209"/>
      <c r="M128" s="210"/>
      <c r="N128" s="211"/>
      <c r="O128" s="211"/>
      <c r="P128" s="211"/>
      <c r="Q128" s="211"/>
      <c r="R128" s="211"/>
      <c r="S128" s="211"/>
      <c r="T128" s="212"/>
      <c r="AT128" s="213" t="s">
        <v>141</v>
      </c>
      <c r="AU128" s="213" t="s">
        <v>79</v>
      </c>
      <c r="AV128" s="11" t="s">
        <v>79</v>
      </c>
      <c r="AW128" s="11" t="s">
        <v>33</v>
      </c>
      <c r="AX128" s="11" t="s">
        <v>77</v>
      </c>
      <c r="AY128" s="213" t="s">
        <v>132</v>
      </c>
    </row>
    <row r="129" spans="2:65" s="11" customFormat="1" ht="13.5">
      <c r="B129" s="202"/>
      <c r="C129" s="203"/>
      <c r="D129" s="204" t="s">
        <v>141</v>
      </c>
      <c r="E129" s="203"/>
      <c r="F129" s="206" t="s">
        <v>439</v>
      </c>
      <c r="G129" s="203"/>
      <c r="H129" s="207">
        <v>165</v>
      </c>
      <c r="I129" s="208"/>
      <c r="J129" s="203"/>
      <c r="K129" s="203"/>
      <c r="L129" s="209"/>
      <c r="M129" s="210"/>
      <c r="N129" s="211"/>
      <c r="O129" s="211"/>
      <c r="P129" s="211"/>
      <c r="Q129" s="211"/>
      <c r="R129" s="211"/>
      <c r="S129" s="211"/>
      <c r="T129" s="212"/>
      <c r="AT129" s="213" t="s">
        <v>141</v>
      </c>
      <c r="AU129" s="213" t="s">
        <v>79</v>
      </c>
      <c r="AV129" s="11" t="s">
        <v>79</v>
      </c>
      <c r="AW129" s="11" t="s">
        <v>6</v>
      </c>
      <c r="AX129" s="11" t="s">
        <v>77</v>
      </c>
      <c r="AY129" s="213" t="s">
        <v>132</v>
      </c>
    </row>
    <row r="130" spans="2:65" s="1" customFormat="1" ht="22.5" customHeight="1">
      <c r="B130" s="38"/>
      <c r="C130" s="220" t="s">
        <v>440</v>
      </c>
      <c r="D130" s="220" t="s">
        <v>193</v>
      </c>
      <c r="E130" s="221" t="s">
        <v>441</v>
      </c>
      <c r="F130" s="222" t="s">
        <v>442</v>
      </c>
      <c r="G130" s="223" t="s">
        <v>137</v>
      </c>
      <c r="H130" s="224">
        <v>22.5</v>
      </c>
      <c r="I130" s="225"/>
      <c r="J130" s="226">
        <f>ROUND(I130*H130,2)</f>
        <v>0</v>
      </c>
      <c r="K130" s="222" t="s">
        <v>138</v>
      </c>
      <c r="L130" s="227"/>
      <c r="M130" s="228" t="s">
        <v>21</v>
      </c>
      <c r="N130" s="229" t="s">
        <v>40</v>
      </c>
      <c r="O130" s="39"/>
      <c r="P130" s="199">
        <f>O130*H130</f>
        <v>0</v>
      </c>
      <c r="Q130" s="199">
        <v>0.2</v>
      </c>
      <c r="R130" s="199">
        <f>Q130*H130</f>
        <v>4.5</v>
      </c>
      <c r="S130" s="199">
        <v>0</v>
      </c>
      <c r="T130" s="200">
        <f>S130*H130</f>
        <v>0</v>
      </c>
      <c r="AR130" s="21" t="s">
        <v>172</v>
      </c>
      <c r="AT130" s="21" t="s">
        <v>193</v>
      </c>
      <c r="AU130" s="21" t="s">
        <v>79</v>
      </c>
      <c r="AY130" s="21" t="s">
        <v>132</v>
      </c>
      <c r="BE130" s="201">
        <f>IF(N130="základní",J130,0)</f>
        <v>0</v>
      </c>
      <c r="BF130" s="201">
        <f>IF(N130="snížená",J130,0)</f>
        <v>0</v>
      </c>
      <c r="BG130" s="201">
        <f>IF(N130="zákl. přenesená",J130,0)</f>
        <v>0</v>
      </c>
      <c r="BH130" s="201">
        <f>IF(N130="sníž. přenesená",J130,0)</f>
        <v>0</v>
      </c>
      <c r="BI130" s="201">
        <f>IF(N130="nulová",J130,0)</f>
        <v>0</v>
      </c>
      <c r="BJ130" s="21" t="s">
        <v>77</v>
      </c>
      <c r="BK130" s="201">
        <f>ROUND(I130*H130,2)</f>
        <v>0</v>
      </c>
      <c r="BL130" s="21" t="s">
        <v>139</v>
      </c>
      <c r="BM130" s="21" t="s">
        <v>443</v>
      </c>
    </row>
    <row r="131" spans="2:65" s="11" customFormat="1" ht="13.5">
      <c r="B131" s="202"/>
      <c r="C131" s="203"/>
      <c r="D131" s="204" t="s">
        <v>141</v>
      </c>
      <c r="E131" s="203"/>
      <c r="F131" s="206" t="s">
        <v>444</v>
      </c>
      <c r="G131" s="203"/>
      <c r="H131" s="207">
        <v>22.5</v>
      </c>
      <c r="I131" s="208"/>
      <c r="J131" s="203"/>
      <c r="K131" s="203"/>
      <c r="L131" s="209"/>
      <c r="M131" s="210"/>
      <c r="N131" s="211"/>
      <c r="O131" s="211"/>
      <c r="P131" s="211"/>
      <c r="Q131" s="211"/>
      <c r="R131" s="211"/>
      <c r="S131" s="211"/>
      <c r="T131" s="212"/>
      <c r="AT131" s="213" t="s">
        <v>141</v>
      </c>
      <c r="AU131" s="213" t="s">
        <v>79</v>
      </c>
      <c r="AV131" s="11" t="s">
        <v>79</v>
      </c>
      <c r="AW131" s="11" t="s">
        <v>6</v>
      </c>
      <c r="AX131" s="11" t="s">
        <v>77</v>
      </c>
      <c r="AY131" s="213" t="s">
        <v>132</v>
      </c>
    </row>
    <row r="132" spans="2:65" s="1" customFormat="1" ht="31.5" customHeight="1">
      <c r="B132" s="38"/>
      <c r="C132" s="190" t="s">
        <v>445</v>
      </c>
      <c r="D132" s="190" t="s">
        <v>134</v>
      </c>
      <c r="E132" s="191" t="s">
        <v>446</v>
      </c>
      <c r="F132" s="192" t="s">
        <v>447</v>
      </c>
      <c r="G132" s="193" t="s">
        <v>168</v>
      </c>
      <c r="H132" s="194">
        <v>2.8000000000000001E-2</v>
      </c>
      <c r="I132" s="195"/>
      <c r="J132" s="196">
        <f>ROUND(I132*H132,2)</f>
        <v>0</v>
      </c>
      <c r="K132" s="192" t="s">
        <v>138</v>
      </c>
      <c r="L132" s="58"/>
      <c r="M132" s="197" t="s">
        <v>21</v>
      </c>
      <c r="N132" s="198" t="s">
        <v>40</v>
      </c>
      <c r="O132" s="39"/>
      <c r="P132" s="199">
        <f>O132*H132</f>
        <v>0</v>
      </c>
      <c r="Q132" s="199">
        <v>0</v>
      </c>
      <c r="R132" s="199">
        <f>Q132*H132</f>
        <v>0</v>
      </c>
      <c r="S132" s="199">
        <v>0</v>
      </c>
      <c r="T132" s="200">
        <f>S132*H132</f>
        <v>0</v>
      </c>
      <c r="AR132" s="21" t="s">
        <v>139</v>
      </c>
      <c r="AT132" s="21" t="s">
        <v>134</v>
      </c>
      <c r="AU132" s="21" t="s">
        <v>79</v>
      </c>
      <c r="AY132" s="21" t="s">
        <v>132</v>
      </c>
      <c r="BE132" s="201">
        <f>IF(N132="základní",J132,0)</f>
        <v>0</v>
      </c>
      <c r="BF132" s="201">
        <f>IF(N132="snížená",J132,0)</f>
        <v>0</v>
      </c>
      <c r="BG132" s="201">
        <f>IF(N132="zákl. přenesená",J132,0)</f>
        <v>0</v>
      </c>
      <c r="BH132" s="201">
        <f>IF(N132="sníž. přenesená",J132,0)</f>
        <v>0</v>
      </c>
      <c r="BI132" s="201">
        <f>IF(N132="nulová",J132,0)</f>
        <v>0</v>
      </c>
      <c r="BJ132" s="21" t="s">
        <v>77</v>
      </c>
      <c r="BK132" s="201">
        <f>ROUND(I132*H132,2)</f>
        <v>0</v>
      </c>
      <c r="BL132" s="21" t="s">
        <v>139</v>
      </c>
      <c r="BM132" s="21" t="s">
        <v>448</v>
      </c>
    </row>
    <row r="133" spans="2:65" s="1" customFormat="1" ht="27">
      <c r="B133" s="38"/>
      <c r="C133" s="60"/>
      <c r="D133" s="214" t="s">
        <v>220</v>
      </c>
      <c r="E133" s="60"/>
      <c r="F133" s="215" t="s">
        <v>449</v>
      </c>
      <c r="G133" s="60"/>
      <c r="H133" s="60"/>
      <c r="I133" s="160"/>
      <c r="J133" s="60"/>
      <c r="K133" s="60"/>
      <c r="L133" s="58"/>
      <c r="M133" s="216"/>
      <c r="N133" s="39"/>
      <c r="O133" s="39"/>
      <c r="P133" s="39"/>
      <c r="Q133" s="39"/>
      <c r="R133" s="39"/>
      <c r="S133" s="39"/>
      <c r="T133" s="75"/>
      <c r="AT133" s="21" t="s">
        <v>220</v>
      </c>
      <c r="AU133" s="21" t="s">
        <v>79</v>
      </c>
    </row>
    <row r="134" spans="2:65" s="11" customFormat="1" ht="13.5">
      <c r="B134" s="202"/>
      <c r="C134" s="203"/>
      <c r="D134" s="204" t="s">
        <v>141</v>
      </c>
      <c r="E134" s="205" t="s">
        <v>21</v>
      </c>
      <c r="F134" s="206" t="s">
        <v>450</v>
      </c>
      <c r="G134" s="203"/>
      <c r="H134" s="207">
        <v>2.8000000000000001E-2</v>
      </c>
      <c r="I134" s="208"/>
      <c r="J134" s="203"/>
      <c r="K134" s="203"/>
      <c r="L134" s="209"/>
      <c r="M134" s="210"/>
      <c r="N134" s="211"/>
      <c r="O134" s="211"/>
      <c r="P134" s="211"/>
      <c r="Q134" s="211"/>
      <c r="R134" s="211"/>
      <c r="S134" s="211"/>
      <c r="T134" s="212"/>
      <c r="AT134" s="213" t="s">
        <v>141</v>
      </c>
      <c r="AU134" s="213" t="s">
        <v>79</v>
      </c>
      <c r="AV134" s="11" t="s">
        <v>79</v>
      </c>
      <c r="AW134" s="11" t="s">
        <v>33</v>
      </c>
      <c r="AX134" s="11" t="s">
        <v>77</v>
      </c>
      <c r="AY134" s="213" t="s">
        <v>132</v>
      </c>
    </row>
    <row r="135" spans="2:65" s="1" customFormat="1" ht="22.5" customHeight="1">
      <c r="B135" s="38"/>
      <c r="C135" s="220" t="s">
        <v>451</v>
      </c>
      <c r="D135" s="220" t="s">
        <v>193</v>
      </c>
      <c r="E135" s="221" t="s">
        <v>452</v>
      </c>
      <c r="F135" s="222" t="s">
        <v>453</v>
      </c>
      <c r="G135" s="223" t="s">
        <v>360</v>
      </c>
      <c r="H135" s="224">
        <v>28</v>
      </c>
      <c r="I135" s="225"/>
      <c r="J135" s="226">
        <f>ROUND(I135*H135,2)</f>
        <v>0</v>
      </c>
      <c r="K135" s="222" t="s">
        <v>138</v>
      </c>
      <c r="L135" s="227"/>
      <c r="M135" s="228" t="s">
        <v>21</v>
      </c>
      <c r="N135" s="229" t="s">
        <v>40</v>
      </c>
      <c r="O135" s="39"/>
      <c r="P135" s="199">
        <f>O135*H135</f>
        <v>0</v>
      </c>
      <c r="Q135" s="199">
        <v>1E-3</v>
      </c>
      <c r="R135" s="199">
        <f>Q135*H135</f>
        <v>2.8000000000000001E-2</v>
      </c>
      <c r="S135" s="199">
        <v>0</v>
      </c>
      <c r="T135" s="200">
        <f>S135*H135</f>
        <v>0</v>
      </c>
      <c r="AR135" s="21" t="s">
        <v>172</v>
      </c>
      <c r="AT135" s="21" t="s">
        <v>193</v>
      </c>
      <c r="AU135" s="21" t="s">
        <v>79</v>
      </c>
      <c r="AY135" s="21" t="s">
        <v>132</v>
      </c>
      <c r="BE135" s="201">
        <f>IF(N135="základní",J135,0)</f>
        <v>0</v>
      </c>
      <c r="BF135" s="201">
        <f>IF(N135="snížená",J135,0)</f>
        <v>0</v>
      </c>
      <c r="BG135" s="201">
        <f>IF(N135="zákl. přenesená",J135,0)</f>
        <v>0</v>
      </c>
      <c r="BH135" s="201">
        <f>IF(N135="sníž. přenesená",J135,0)</f>
        <v>0</v>
      </c>
      <c r="BI135" s="201">
        <f>IF(N135="nulová",J135,0)</f>
        <v>0</v>
      </c>
      <c r="BJ135" s="21" t="s">
        <v>77</v>
      </c>
      <c r="BK135" s="201">
        <f>ROUND(I135*H135,2)</f>
        <v>0</v>
      </c>
      <c r="BL135" s="21" t="s">
        <v>139</v>
      </c>
      <c r="BM135" s="21" t="s">
        <v>454</v>
      </c>
    </row>
    <row r="136" spans="2:65" s="1" customFormat="1" ht="22.5" customHeight="1">
      <c r="B136" s="38"/>
      <c r="C136" s="190" t="s">
        <v>187</v>
      </c>
      <c r="D136" s="190" t="s">
        <v>134</v>
      </c>
      <c r="E136" s="191" t="s">
        <v>455</v>
      </c>
      <c r="F136" s="192" t="s">
        <v>456</v>
      </c>
      <c r="G136" s="193" t="s">
        <v>457</v>
      </c>
      <c r="H136" s="194">
        <v>1</v>
      </c>
      <c r="I136" s="195"/>
      <c r="J136" s="196">
        <f>ROUND(I136*H136,2)</f>
        <v>0</v>
      </c>
      <c r="K136" s="192" t="s">
        <v>21</v>
      </c>
      <c r="L136" s="58"/>
      <c r="M136" s="197" t="s">
        <v>21</v>
      </c>
      <c r="N136" s="198" t="s">
        <v>40</v>
      </c>
      <c r="O136" s="39"/>
      <c r="P136" s="199">
        <f>O136*H136</f>
        <v>0</v>
      </c>
      <c r="Q136" s="199">
        <v>0</v>
      </c>
      <c r="R136" s="199">
        <f>Q136*H136</f>
        <v>0</v>
      </c>
      <c r="S136" s="199">
        <v>0</v>
      </c>
      <c r="T136" s="200">
        <f>S136*H136</f>
        <v>0</v>
      </c>
      <c r="AR136" s="21" t="s">
        <v>139</v>
      </c>
      <c r="AT136" s="21" t="s">
        <v>134</v>
      </c>
      <c r="AU136" s="21" t="s">
        <v>79</v>
      </c>
      <c r="AY136" s="21" t="s">
        <v>132</v>
      </c>
      <c r="BE136" s="201">
        <f>IF(N136="základní",J136,0)</f>
        <v>0</v>
      </c>
      <c r="BF136" s="201">
        <f>IF(N136="snížená",J136,0)</f>
        <v>0</v>
      </c>
      <c r="BG136" s="201">
        <f>IF(N136="zákl. přenesená",J136,0)</f>
        <v>0</v>
      </c>
      <c r="BH136" s="201">
        <f>IF(N136="sníž. přenesená",J136,0)</f>
        <v>0</v>
      </c>
      <c r="BI136" s="201">
        <f>IF(N136="nulová",J136,0)</f>
        <v>0</v>
      </c>
      <c r="BJ136" s="21" t="s">
        <v>77</v>
      </c>
      <c r="BK136" s="201">
        <f>ROUND(I136*H136,2)</f>
        <v>0</v>
      </c>
      <c r="BL136" s="21" t="s">
        <v>139</v>
      </c>
      <c r="BM136" s="21" t="s">
        <v>458</v>
      </c>
    </row>
    <row r="137" spans="2:65" s="10" customFormat="1" ht="29.85" customHeight="1">
      <c r="B137" s="173"/>
      <c r="C137" s="174"/>
      <c r="D137" s="187" t="s">
        <v>68</v>
      </c>
      <c r="E137" s="188" t="s">
        <v>198</v>
      </c>
      <c r="F137" s="188" t="s">
        <v>199</v>
      </c>
      <c r="G137" s="174"/>
      <c r="H137" s="174"/>
      <c r="I137" s="177"/>
      <c r="J137" s="189">
        <f>BK137</f>
        <v>0</v>
      </c>
      <c r="K137" s="174"/>
      <c r="L137" s="179"/>
      <c r="M137" s="180"/>
      <c r="N137" s="181"/>
      <c r="O137" s="181"/>
      <c r="P137" s="182">
        <f>P138</f>
        <v>0</v>
      </c>
      <c r="Q137" s="181"/>
      <c r="R137" s="182">
        <f>R138</f>
        <v>0</v>
      </c>
      <c r="S137" s="181"/>
      <c r="T137" s="183">
        <f>T138</f>
        <v>0</v>
      </c>
      <c r="AR137" s="184" t="s">
        <v>77</v>
      </c>
      <c r="AT137" s="185" t="s">
        <v>68</v>
      </c>
      <c r="AU137" s="185" t="s">
        <v>77</v>
      </c>
      <c r="AY137" s="184" t="s">
        <v>132</v>
      </c>
      <c r="BK137" s="186">
        <f>BK138</f>
        <v>0</v>
      </c>
    </row>
    <row r="138" spans="2:65" s="1" customFormat="1" ht="31.5" customHeight="1">
      <c r="B138" s="38"/>
      <c r="C138" s="190" t="s">
        <v>459</v>
      </c>
      <c r="D138" s="190" t="s">
        <v>134</v>
      </c>
      <c r="E138" s="191" t="s">
        <v>460</v>
      </c>
      <c r="F138" s="192" t="s">
        <v>461</v>
      </c>
      <c r="G138" s="193" t="s">
        <v>168</v>
      </c>
      <c r="H138" s="194">
        <v>5.51</v>
      </c>
      <c r="I138" s="195"/>
      <c r="J138" s="196">
        <f>ROUND(I138*H138,2)</f>
        <v>0</v>
      </c>
      <c r="K138" s="192" t="s">
        <v>138</v>
      </c>
      <c r="L138" s="58"/>
      <c r="M138" s="197" t="s">
        <v>21</v>
      </c>
      <c r="N138" s="230" t="s">
        <v>40</v>
      </c>
      <c r="O138" s="231"/>
      <c r="P138" s="232">
        <f>O138*H138</f>
        <v>0</v>
      </c>
      <c r="Q138" s="232">
        <v>0</v>
      </c>
      <c r="R138" s="232">
        <f>Q138*H138</f>
        <v>0</v>
      </c>
      <c r="S138" s="232">
        <v>0</v>
      </c>
      <c r="T138" s="233">
        <f>S138*H138</f>
        <v>0</v>
      </c>
      <c r="AR138" s="21" t="s">
        <v>139</v>
      </c>
      <c r="AT138" s="21" t="s">
        <v>134</v>
      </c>
      <c r="AU138" s="21" t="s">
        <v>79</v>
      </c>
      <c r="AY138" s="21" t="s">
        <v>132</v>
      </c>
      <c r="BE138" s="201">
        <f>IF(N138="základní",J138,0)</f>
        <v>0</v>
      </c>
      <c r="BF138" s="201">
        <f>IF(N138="snížená",J138,0)</f>
        <v>0</v>
      </c>
      <c r="BG138" s="201">
        <f>IF(N138="zákl. přenesená",J138,0)</f>
        <v>0</v>
      </c>
      <c r="BH138" s="201">
        <f>IF(N138="sníž. přenesená",J138,0)</f>
        <v>0</v>
      </c>
      <c r="BI138" s="201">
        <f>IF(N138="nulová",J138,0)</f>
        <v>0</v>
      </c>
      <c r="BJ138" s="21" t="s">
        <v>77</v>
      </c>
      <c r="BK138" s="201">
        <f>ROUND(I138*H138,2)</f>
        <v>0</v>
      </c>
      <c r="BL138" s="21" t="s">
        <v>139</v>
      </c>
      <c r="BM138" s="21" t="s">
        <v>462</v>
      </c>
    </row>
    <row r="139" spans="2:65" s="1" customFormat="1" ht="6.95" customHeight="1">
      <c r="B139" s="53"/>
      <c r="C139" s="54"/>
      <c r="D139" s="54"/>
      <c r="E139" s="54"/>
      <c r="F139" s="54"/>
      <c r="G139" s="54"/>
      <c r="H139" s="54"/>
      <c r="I139" s="136"/>
      <c r="J139" s="54"/>
      <c r="K139" s="54"/>
      <c r="L139" s="58"/>
    </row>
  </sheetData>
  <sheetProtection algorithmName="SHA-512" hashValue="DH8w1WZLXsRf0XEVsU2gZYBZcbdwZJhfQoq36hMRFHEj/vez+dAz9dqNJ3NGYp143Cw1/r4X7jqIhMGCyx1xnw==" saltValue="ABKbhEOqo2UtGz05RItN2g==" spinCount="100000" sheet="1" objects="1" scenarios="1" formatCells="0" formatColumns="0" formatRows="0" sort="0" autoFilter="0"/>
  <autoFilter ref="C78:K138" xr:uid="{00000000-0009-0000-0000-000005000000}"/>
  <mergeCells count="9">
    <mergeCell ref="E69:H69"/>
    <mergeCell ref="E71:H71"/>
    <mergeCell ref="G1:H1"/>
    <mergeCell ref="L2:V2"/>
    <mergeCell ref="E7:H7"/>
    <mergeCell ref="E9:H9"/>
    <mergeCell ref="E24:H24"/>
    <mergeCell ref="E45:H45"/>
    <mergeCell ref="E47:H47"/>
  </mergeCells>
  <hyperlinks>
    <hyperlink ref="F1:G1" location="C2" display="1) Krycí list soupisu" xr:uid="{00000000-0004-0000-0500-000000000000}"/>
    <hyperlink ref="G1:H1" location="C54" display="2) Rekapitulace" xr:uid="{00000000-0004-0000-0500-000001000000}"/>
    <hyperlink ref="J1" location="C78" display="3) Soupis prací" xr:uid="{00000000-0004-0000-0500-000002000000}"/>
    <hyperlink ref="L1:V1" location="'Rekapitulace stavby'!C2" display="Rekapitulace stavby" xr:uid="{00000000-0004-0000-05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R14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9"/>
      <c r="C1" s="109"/>
      <c r="D1" s="110" t="s">
        <v>1</v>
      </c>
      <c r="E1" s="109"/>
      <c r="F1" s="111" t="s">
        <v>98</v>
      </c>
      <c r="G1" s="363" t="s">
        <v>99</v>
      </c>
      <c r="H1" s="363"/>
      <c r="I1" s="112"/>
      <c r="J1" s="111" t="s">
        <v>100</v>
      </c>
      <c r="K1" s="110" t="s">
        <v>101</v>
      </c>
      <c r="L1" s="111" t="s">
        <v>102</v>
      </c>
      <c r="M1" s="111"/>
      <c r="N1" s="111"/>
      <c r="O1" s="111"/>
      <c r="P1" s="111"/>
      <c r="Q1" s="111"/>
      <c r="R1" s="111"/>
      <c r="S1" s="111"/>
      <c r="T1" s="111"/>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355"/>
      <c r="M2" s="355"/>
      <c r="N2" s="355"/>
      <c r="O2" s="355"/>
      <c r="P2" s="355"/>
      <c r="Q2" s="355"/>
      <c r="R2" s="355"/>
      <c r="S2" s="355"/>
      <c r="T2" s="355"/>
      <c r="U2" s="355"/>
      <c r="V2" s="355"/>
      <c r="AT2" s="21" t="s">
        <v>94</v>
      </c>
    </row>
    <row r="3" spans="1:70" ht="6.95" customHeight="1">
      <c r="B3" s="22"/>
      <c r="C3" s="23"/>
      <c r="D3" s="23"/>
      <c r="E3" s="23"/>
      <c r="F3" s="23"/>
      <c r="G3" s="23"/>
      <c r="H3" s="23"/>
      <c r="I3" s="113"/>
      <c r="J3" s="23"/>
      <c r="K3" s="24"/>
      <c r="AT3" s="21" t="s">
        <v>79</v>
      </c>
    </row>
    <row r="4" spans="1:70" ht="36.950000000000003" customHeight="1">
      <c r="B4" s="25"/>
      <c r="C4" s="26"/>
      <c r="D4" s="27" t="s">
        <v>103</v>
      </c>
      <c r="E4" s="26"/>
      <c r="F4" s="26"/>
      <c r="G4" s="26"/>
      <c r="H4" s="26"/>
      <c r="I4" s="114"/>
      <c r="J4" s="26"/>
      <c r="K4" s="28"/>
      <c r="M4" s="29" t="s">
        <v>12</v>
      </c>
      <c r="AT4" s="21" t="s">
        <v>6</v>
      </c>
    </row>
    <row r="5" spans="1:70" ht="6.95" customHeight="1">
      <c r="B5" s="25"/>
      <c r="C5" s="26"/>
      <c r="D5" s="26"/>
      <c r="E5" s="26"/>
      <c r="F5" s="26"/>
      <c r="G5" s="26"/>
      <c r="H5" s="26"/>
      <c r="I5" s="114"/>
      <c r="J5" s="26"/>
      <c r="K5" s="28"/>
    </row>
    <row r="6" spans="1:70">
      <c r="B6" s="25"/>
      <c r="C6" s="26"/>
      <c r="D6" s="34" t="s">
        <v>18</v>
      </c>
      <c r="E6" s="26"/>
      <c r="F6" s="26"/>
      <c r="G6" s="26"/>
      <c r="H6" s="26"/>
      <c r="I6" s="114"/>
      <c r="J6" s="26"/>
      <c r="K6" s="28"/>
    </row>
    <row r="7" spans="1:70" ht="22.5" customHeight="1">
      <c r="B7" s="25"/>
      <c r="C7" s="26"/>
      <c r="D7" s="26"/>
      <c r="E7" s="356" t="str">
        <f>'Rekapitulace stavby'!K6</f>
        <v>Revitalizace území Zálabská skála - Práchovna</v>
      </c>
      <c r="F7" s="357"/>
      <c r="G7" s="357"/>
      <c r="H7" s="357"/>
      <c r="I7" s="114"/>
      <c r="J7" s="26"/>
      <c r="K7" s="28"/>
    </row>
    <row r="8" spans="1:70" s="1" customFormat="1">
      <c r="B8" s="38"/>
      <c r="C8" s="39"/>
      <c r="D8" s="34" t="s">
        <v>104</v>
      </c>
      <c r="E8" s="39"/>
      <c r="F8" s="39"/>
      <c r="G8" s="39"/>
      <c r="H8" s="39"/>
      <c r="I8" s="115"/>
      <c r="J8" s="39"/>
      <c r="K8" s="42"/>
    </row>
    <row r="9" spans="1:70" s="1" customFormat="1" ht="36.950000000000003" customHeight="1">
      <c r="B9" s="38"/>
      <c r="C9" s="39"/>
      <c r="D9" s="39"/>
      <c r="E9" s="358" t="s">
        <v>463</v>
      </c>
      <c r="F9" s="359"/>
      <c r="G9" s="359"/>
      <c r="H9" s="359"/>
      <c r="I9" s="115"/>
      <c r="J9" s="39"/>
      <c r="K9" s="42"/>
    </row>
    <row r="10" spans="1:70" s="1" customFormat="1" ht="13.5">
      <c r="B10" s="38"/>
      <c r="C10" s="39"/>
      <c r="D10" s="39"/>
      <c r="E10" s="39"/>
      <c r="F10" s="39"/>
      <c r="G10" s="39"/>
      <c r="H10" s="39"/>
      <c r="I10" s="115"/>
      <c r="J10" s="39"/>
      <c r="K10" s="42"/>
    </row>
    <row r="11" spans="1:70" s="1" customFormat="1" ht="14.45" customHeight="1">
      <c r="B11" s="38"/>
      <c r="C11" s="39"/>
      <c r="D11" s="34" t="s">
        <v>20</v>
      </c>
      <c r="E11" s="39"/>
      <c r="F11" s="32" t="s">
        <v>21</v>
      </c>
      <c r="G11" s="39"/>
      <c r="H11" s="39"/>
      <c r="I11" s="116" t="s">
        <v>22</v>
      </c>
      <c r="J11" s="32" t="s">
        <v>21</v>
      </c>
      <c r="K11" s="42"/>
    </row>
    <row r="12" spans="1:70" s="1" customFormat="1" ht="14.45" customHeight="1">
      <c r="B12" s="38"/>
      <c r="C12" s="39"/>
      <c r="D12" s="34" t="s">
        <v>23</v>
      </c>
      <c r="E12" s="39"/>
      <c r="F12" s="32" t="s">
        <v>24</v>
      </c>
      <c r="G12" s="39"/>
      <c r="H12" s="39"/>
      <c r="I12" s="116" t="s">
        <v>25</v>
      </c>
      <c r="J12" s="117" t="str">
        <f>'Rekapitulace stavby'!AN8</f>
        <v>8. 1. 2019</v>
      </c>
      <c r="K12" s="42"/>
    </row>
    <row r="13" spans="1:70" s="1" customFormat="1" ht="10.9" customHeight="1">
      <c r="B13" s="38"/>
      <c r="C13" s="39"/>
      <c r="D13" s="39"/>
      <c r="E13" s="39"/>
      <c r="F13" s="39"/>
      <c r="G13" s="39"/>
      <c r="H13" s="39"/>
      <c r="I13" s="115"/>
      <c r="J13" s="39"/>
      <c r="K13" s="42"/>
    </row>
    <row r="14" spans="1:70" s="1" customFormat="1" ht="14.45" customHeight="1">
      <c r="B14" s="38"/>
      <c r="C14" s="39"/>
      <c r="D14" s="34" t="s">
        <v>27</v>
      </c>
      <c r="E14" s="39"/>
      <c r="F14" s="39"/>
      <c r="G14" s="39"/>
      <c r="H14" s="39"/>
      <c r="I14" s="116" t="s">
        <v>28</v>
      </c>
      <c r="J14" s="32" t="str">
        <f>IF('Rekapitulace stavby'!AN10="","",'Rekapitulace stavby'!AN10)</f>
        <v/>
      </c>
      <c r="K14" s="42"/>
    </row>
    <row r="15" spans="1:70" s="1" customFormat="1" ht="18" customHeight="1">
      <c r="B15" s="38"/>
      <c r="C15" s="39"/>
      <c r="D15" s="39"/>
      <c r="E15" s="32" t="str">
        <f>IF('Rekapitulace stavby'!E11="","",'Rekapitulace stavby'!E11)</f>
        <v xml:space="preserve"> </v>
      </c>
      <c r="F15" s="39"/>
      <c r="G15" s="39"/>
      <c r="H15" s="39"/>
      <c r="I15" s="116" t="s">
        <v>29</v>
      </c>
      <c r="J15" s="32" t="str">
        <f>IF('Rekapitulace stavby'!AN11="","",'Rekapitulace stavby'!AN11)</f>
        <v/>
      </c>
      <c r="K15" s="42"/>
    </row>
    <row r="16" spans="1:70" s="1" customFormat="1" ht="6.95" customHeight="1">
      <c r="B16" s="38"/>
      <c r="C16" s="39"/>
      <c r="D16" s="39"/>
      <c r="E16" s="39"/>
      <c r="F16" s="39"/>
      <c r="G16" s="39"/>
      <c r="H16" s="39"/>
      <c r="I16" s="115"/>
      <c r="J16" s="39"/>
      <c r="K16" s="42"/>
    </row>
    <row r="17" spans="2:11" s="1" customFormat="1" ht="14.45" customHeight="1">
      <c r="B17" s="38"/>
      <c r="C17" s="39"/>
      <c r="D17" s="34" t="s">
        <v>30</v>
      </c>
      <c r="E17" s="39"/>
      <c r="F17" s="39"/>
      <c r="G17" s="39"/>
      <c r="H17" s="39"/>
      <c r="I17" s="116" t="s">
        <v>28</v>
      </c>
      <c r="J17" s="32" t="str">
        <f>IF('Rekapitulace stavby'!AN13="Vyplň údaj","",IF('Rekapitulace stavby'!AN13="","",'Rekapitulace stavby'!AN13))</f>
        <v/>
      </c>
      <c r="K17" s="42"/>
    </row>
    <row r="18" spans="2:11" s="1" customFormat="1" ht="18" customHeight="1">
      <c r="B18" s="38"/>
      <c r="C18" s="39"/>
      <c r="D18" s="39"/>
      <c r="E18" s="32" t="str">
        <f>IF('Rekapitulace stavby'!E14="Vyplň údaj","",IF('Rekapitulace stavby'!E14="","",'Rekapitulace stavby'!E14))</f>
        <v/>
      </c>
      <c r="F18" s="39"/>
      <c r="G18" s="39"/>
      <c r="H18" s="39"/>
      <c r="I18" s="116" t="s">
        <v>29</v>
      </c>
      <c r="J18" s="32" t="str">
        <f>IF('Rekapitulace stavby'!AN14="Vyplň údaj","",IF('Rekapitulace stavby'!AN14="","",'Rekapitulace stavby'!AN14))</f>
        <v/>
      </c>
      <c r="K18" s="42"/>
    </row>
    <row r="19" spans="2:11" s="1" customFormat="1" ht="6.95" customHeight="1">
      <c r="B19" s="38"/>
      <c r="C19" s="39"/>
      <c r="D19" s="39"/>
      <c r="E19" s="39"/>
      <c r="F19" s="39"/>
      <c r="G19" s="39"/>
      <c r="H19" s="39"/>
      <c r="I19" s="115"/>
      <c r="J19" s="39"/>
      <c r="K19" s="42"/>
    </row>
    <row r="20" spans="2:11" s="1" customFormat="1" ht="14.45" customHeight="1">
      <c r="B20" s="38"/>
      <c r="C20" s="39"/>
      <c r="D20" s="34" t="s">
        <v>32</v>
      </c>
      <c r="E20" s="39"/>
      <c r="F20" s="39"/>
      <c r="G20" s="39"/>
      <c r="H20" s="39"/>
      <c r="I20" s="116" t="s">
        <v>28</v>
      </c>
      <c r="J20" s="32" t="str">
        <f>IF('Rekapitulace stavby'!AN16="","",'Rekapitulace stavby'!AN16)</f>
        <v/>
      </c>
      <c r="K20" s="42"/>
    </row>
    <row r="21" spans="2:11" s="1" customFormat="1" ht="18" customHeight="1">
      <c r="B21" s="38"/>
      <c r="C21" s="39"/>
      <c r="D21" s="39"/>
      <c r="E21" s="32" t="str">
        <f>IF('Rekapitulace stavby'!E17="","",'Rekapitulace stavby'!E17)</f>
        <v xml:space="preserve"> </v>
      </c>
      <c r="F21" s="39"/>
      <c r="G21" s="39"/>
      <c r="H21" s="39"/>
      <c r="I21" s="116" t="s">
        <v>29</v>
      </c>
      <c r="J21" s="32" t="str">
        <f>IF('Rekapitulace stavby'!AN17="","",'Rekapitulace stavby'!AN17)</f>
        <v/>
      </c>
      <c r="K21" s="42"/>
    </row>
    <row r="22" spans="2:11" s="1" customFormat="1" ht="6.95" customHeight="1">
      <c r="B22" s="38"/>
      <c r="C22" s="39"/>
      <c r="D22" s="39"/>
      <c r="E22" s="39"/>
      <c r="F22" s="39"/>
      <c r="G22" s="39"/>
      <c r="H22" s="39"/>
      <c r="I22" s="115"/>
      <c r="J22" s="39"/>
      <c r="K22" s="42"/>
    </row>
    <row r="23" spans="2:11" s="1" customFormat="1" ht="14.45" customHeight="1">
      <c r="B23" s="38"/>
      <c r="C23" s="39"/>
      <c r="D23" s="34" t="s">
        <v>34</v>
      </c>
      <c r="E23" s="39"/>
      <c r="F23" s="39"/>
      <c r="G23" s="39"/>
      <c r="H23" s="39"/>
      <c r="I23" s="115"/>
      <c r="J23" s="39"/>
      <c r="K23" s="42"/>
    </row>
    <row r="24" spans="2:11" s="6" customFormat="1" ht="22.5" customHeight="1">
      <c r="B24" s="118"/>
      <c r="C24" s="119"/>
      <c r="D24" s="119"/>
      <c r="E24" s="325" t="s">
        <v>21</v>
      </c>
      <c r="F24" s="325"/>
      <c r="G24" s="325"/>
      <c r="H24" s="325"/>
      <c r="I24" s="120"/>
      <c r="J24" s="119"/>
      <c r="K24" s="121"/>
    </row>
    <row r="25" spans="2:11" s="1" customFormat="1" ht="6.95" customHeight="1">
      <c r="B25" s="38"/>
      <c r="C25" s="39"/>
      <c r="D25" s="39"/>
      <c r="E25" s="39"/>
      <c r="F25" s="39"/>
      <c r="G25" s="39"/>
      <c r="H25" s="39"/>
      <c r="I25" s="115"/>
      <c r="J25" s="39"/>
      <c r="K25" s="42"/>
    </row>
    <row r="26" spans="2:11" s="1" customFormat="1" ht="6.95" customHeight="1">
      <c r="B26" s="38"/>
      <c r="C26" s="39"/>
      <c r="D26" s="82"/>
      <c r="E26" s="82"/>
      <c r="F26" s="82"/>
      <c r="G26" s="82"/>
      <c r="H26" s="82"/>
      <c r="I26" s="122"/>
      <c r="J26" s="82"/>
      <c r="K26" s="123"/>
    </row>
    <row r="27" spans="2:11" s="1" customFormat="1" ht="25.35" customHeight="1">
      <c r="B27" s="38"/>
      <c r="C27" s="39"/>
      <c r="D27" s="124" t="s">
        <v>35</v>
      </c>
      <c r="E27" s="39"/>
      <c r="F27" s="39"/>
      <c r="G27" s="39"/>
      <c r="H27" s="39"/>
      <c r="I27" s="115"/>
      <c r="J27" s="125">
        <f>ROUND(J86,2)</f>
        <v>0</v>
      </c>
      <c r="K27" s="42"/>
    </row>
    <row r="28" spans="2:11" s="1" customFormat="1" ht="6.95" customHeight="1">
      <c r="B28" s="38"/>
      <c r="C28" s="39"/>
      <c r="D28" s="82"/>
      <c r="E28" s="82"/>
      <c r="F28" s="82"/>
      <c r="G28" s="82"/>
      <c r="H28" s="82"/>
      <c r="I28" s="122"/>
      <c r="J28" s="82"/>
      <c r="K28" s="123"/>
    </row>
    <row r="29" spans="2:11" s="1" customFormat="1" ht="14.45" customHeight="1">
      <c r="B29" s="38"/>
      <c r="C29" s="39"/>
      <c r="D29" s="39"/>
      <c r="E29" s="39"/>
      <c r="F29" s="43" t="s">
        <v>37</v>
      </c>
      <c r="G29" s="39"/>
      <c r="H29" s="39"/>
      <c r="I29" s="126" t="s">
        <v>36</v>
      </c>
      <c r="J29" s="43" t="s">
        <v>38</v>
      </c>
      <c r="K29" s="42"/>
    </row>
    <row r="30" spans="2:11" s="1" customFormat="1" ht="14.45" customHeight="1">
      <c r="B30" s="38"/>
      <c r="C30" s="39"/>
      <c r="D30" s="46" t="s">
        <v>39</v>
      </c>
      <c r="E30" s="46" t="s">
        <v>40</v>
      </c>
      <c r="F30" s="127">
        <f>ROUND(SUM(BE86:BE139), 2)</f>
        <v>0</v>
      </c>
      <c r="G30" s="39"/>
      <c r="H30" s="39"/>
      <c r="I30" s="128">
        <v>0.21</v>
      </c>
      <c r="J30" s="127">
        <f>ROUND(ROUND((SUM(BE86:BE139)), 2)*I30, 2)</f>
        <v>0</v>
      </c>
      <c r="K30" s="42"/>
    </row>
    <row r="31" spans="2:11" s="1" customFormat="1" ht="14.45" customHeight="1">
      <c r="B31" s="38"/>
      <c r="C31" s="39"/>
      <c r="D31" s="39"/>
      <c r="E31" s="46" t="s">
        <v>41</v>
      </c>
      <c r="F31" s="127">
        <f>ROUND(SUM(BF86:BF139), 2)</f>
        <v>0</v>
      </c>
      <c r="G31" s="39"/>
      <c r="H31" s="39"/>
      <c r="I31" s="128">
        <v>0.15</v>
      </c>
      <c r="J31" s="127">
        <f>ROUND(ROUND((SUM(BF86:BF139)), 2)*I31, 2)</f>
        <v>0</v>
      </c>
      <c r="K31" s="42"/>
    </row>
    <row r="32" spans="2:11" s="1" customFormat="1" ht="14.45" hidden="1" customHeight="1">
      <c r="B32" s="38"/>
      <c r="C32" s="39"/>
      <c r="D32" s="39"/>
      <c r="E32" s="46" t="s">
        <v>42</v>
      </c>
      <c r="F32" s="127">
        <f>ROUND(SUM(BG86:BG139), 2)</f>
        <v>0</v>
      </c>
      <c r="G32" s="39"/>
      <c r="H32" s="39"/>
      <c r="I32" s="128">
        <v>0.21</v>
      </c>
      <c r="J32" s="127">
        <v>0</v>
      </c>
      <c r="K32" s="42"/>
    </row>
    <row r="33" spans="2:11" s="1" customFormat="1" ht="14.45" hidden="1" customHeight="1">
      <c r="B33" s="38"/>
      <c r="C33" s="39"/>
      <c r="D33" s="39"/>
      <c r="E33" s="46" t="s">
        <v>43</v>
      </c>
      <c r="F33" s="127">
        <f>ROUND(SUM(BH86:BH139), 2)</f>
        <v>0</v>
      </c>
      <c r="G33" s="39"/>
      <c r="H33" s="39"/>
      <c r="I33" s="128">
        <v>0.15</v>
      </c>
      <c r="J33" s="127">
        <v>0</v>
      </c>
      <c r="K33" s="42"/>
    </row>
    <row r="34" spans="2:11" s="1" customFormat="1" ht="14.45" hidden="1" customHeight="1">
      <c r="B34" s="38"/>
      <c r="C34" s="39"/>
      <c r="D34" s="39"/>
      <c r="E34" s="46" t="s">
        <v>44</v>
      </c>
      <c r="F34" s="127">
        <f>ROUND(SUM(BI86:BI139), 2)</f>
        <v>0</v>
      </c>
      <c r="G34" s="39"/>
      <c r="H34" s="39"/>
      <c r="I34" s="128">
        <v>0</v>
      </c>
      <c r="J34" s="127">
        <v>0</v>
      </c>
      <c r="K34" s="42"/>
    </row>
    <row r="35" spans="2:11" s="1" customFormat="1" ht="6.95" customHeight="1">
      <c r="B35" s="38"/>
      <c r="C35" s="39"/>
      <c r="D35" s="39"/>
      <c r="E35" s="39"/>
      <c r="F35" s="39"/>
      <c r="G35" s="39"/>
      <c r="H35" s="39"/>
      <c r="I35" s="115"/>
      <c r="J35" s="39"/>
      <c r="K35" s="42"/>
    </row>
    <row r="36" spans="2:11" s="1" customFormat="1" ht="25.35" customHeight="1">
      <c r="B36" s="38"/>
      <c r="C36" s="129"/>
      <c r="D36" s="130" t="s">
        <v>45</v>
      </c>
      <c r="E36" s="76"/>
      <c r="F36" s="76"/>
      <c r="G36" s="131" t="s">
        <v>46</v>
      </c>
      <c r="H36" s="132" t="s">
        <v>47</v>
      </c>
      <c r="I36" s="133"/>
      <c r="J36" s="134">
        <f>SUM(J27:J34)</f>
        <v>0</v>
      </c>
      <c r="K36" s="135"/>
    </row>
    <row r="37" spans="2:11" s="1" customFormat="1" ht="14.45" customHeight="1">
      <c r="B37" s="53"/>
      <c r="C37" s="54"/>
      <c r="D37" s="54"/>
      <c r="E37" s="54"/>
      <c r="F37" s="54"/>
      <c r="G37" s="54"/>
      <c r="H37" s="54"/>
      <c r="I37" s="136"/>
      <c r="J37" s="54"/>
      <c r="K37" s="55"/>
    </row>
    <row r="41" spans="2:11" s="1" customFormat="1" ht="6.95" customHeight="1">
      <c r="B41" s="137"/>
      <c r="C41" s="138"/>
      <c r="D41" s="138"/>
      <c r="E41" s="138"/>
      <c r="F41" s="138"/>
      <c r="G41" s="138"/>
      <c r="H41" s="138"/>
      <c r="I41" s="139"/>
      <c r="J41" s="138"/>
      <c r="K41" s="140"/>
    </row>
    <row r="42" spans="2:11" s="1" customFormat="1" ht="36.950000000000003" customHeight="1">
      <c r="B42" s="38"/>
      <c r="C42" s="27" t="s">
        <v>106</v>
      </c>
      <c r="D42" s="39"/>
      <c r="E42" s="39"/>
      <c r="F42" s="39"/>
      <c r="G42" s="39"/>
      <c r="H42" s="39"/>
      <c r="I42" s="115"/>
      <c r="J42" s="39"/>
      <c r="K42" s="42"/>
    </row>
    <row r="43" spans="2:11" s="1" customFormat="1" ht="6.95" customHeight="1">
      <c r="B43" s="38"/>
      <c r="C43" s="39"/>
      <c r="D43" s="39"/>
      <c r="E43" s="39"/>
      <c r="F43" s="39"/>
      <c r="G43" s="39"/>
      <c r="H43" s="39"/>
      <c r="I43" s="115"/>
      <c r="J43" s="39"/>
      <c r="K43" s="42"/>
    </row>
    <row r="44" spans="2:11" s="1" customFormat="1" ht="14.45" customHeight="1">
      <c r="B44" s="38"/>
      <c r="C44" s="34" t="s">
        <v>18</v>
      </c>
      <c r="D44" s="39"/>
      <c r="E44" s="39"/>
      <c r="F44" s="39"/>
      <c r="G44" s="39"/>
      <c r="H44" s="39"/>
      <c r="I44" s="115"/>
      <c r="J44" s="39"/>
      <c r="K44" s="42"/>
    </row>
    <row r="45" spans="2:11" s="1" customFormat="1" ht="22.5" customHeight="1">
      <c r="B45" s="38"/>
      <c r="C45" s="39"/>
      <c r="D45" s="39"/>
      <c r="E45" s="356" t="str">
        <f>E7</f>
        <v>Revitalizace území Zálabská skála - Práchovna</v>
      </c>
      <c r="F45" s="357"/>
      <c r="G45" s="357"/>
      <c r="H45" s="357"/>
      <c r="I45" s="115"/>
      <c r="J45" s="39"/>
      <c r="K45" s="42"/>
    </row>
    <row r="46" spans="2:11" s="1" customFormat="1" ht="14.45" customHeight="1">
      <c r="B46" s="38"/>
      <c r="C46" s="34" t="s">
        <v>104</v>
      </c>
      <c r="D46" s="39"/>
      <c r="E46" s="39"/>
      <c r="F46" s="39"/>
      <c r="G46" s="39"/>
      <c r="H46" s="39"/>
      <c r="I46" s="115"/>
      <c r="J46" s="39"/>
      <c r="K46" s="42"/>
    </row>
    <row r="47" spans="2:11" s="1" customFormat="1" ht="23.25" customHeight="1">
      <c r="B47" s="38"/>
      <c r="C47" s="39"/>
      <c r="D47" s="39"/>
      <c r="E47" s="358" t="str">
        <f>E9</f>
        <v>06 - VO - NASVĚTLENÍ PRÁCHOVNY</v>
      </c>
      <c r="F47" s="359"/>
      <c r="G47" s="359"/>
      <c r="H47" s="359"/>
      <c r="I47" s="115"/>
      <c r="J47" s="39"/>
      <c r="K47" s="42"/>
    </row>
    <row r="48" spans="2:11" s="1" customFormat="1" ht="6.95" customHeight="1">
      <c r="B48" s="38"/>
      <c r="C48" s="39"/>
      <c r="D48" s="39"/>
      <c r="E48" s="39"/>
      <c r="F48" s="39"/>
      <c r="G48" s="39"/>
      <c r="H48" s="39"/>
      <c r="I48" s="115"/>
      <c r="J48" s="39"/>
      <c r="K48" s="42"/>
    </row>
    <row r="49" spans="2:47" s="1" customFormat="1" ht="18" customHeight="1">
      <c r="B49" s="38"/>
      <c r="C49" s="34" t="s">
        <v>23</v>
      </c>
      <c r="D49" s="39"/>
      <c r="E49" s="39"/>
      <c r="F49" s="32" t="str">
        <f>F12</f>
        <v xml:space="preserve"> </v>
      </c>
      <c r="G49" s="39"/>
      <c r="H49" s="39"/>
      <c r="I49" s="116" t="s">
        <v>25</v>
      </c>
      <c r="J49" s="117" t="str">
        <f>IF(J12="","",J12)</f>
        <v>8. 1. 2019</v>
      </c>
      <c r="K49" s="42"/>
    </row>
    <row r="50" spans="2:47" s="1" customFormat="1" ht="6.95" customHeight="1">
      <c r="B50" s="38"/>
      <c r="C50" s="39"/>
      <c r="D50" s="39"/>
      <c r="E50" s="39"/>
      <c r="F50" s="39"/>
      <c r="G50" s="39"/>
      <c r="H50" s="39"/>
      <c r="I50" s="115"/>
      <c r="J50" s="39"/>
      <c r="K50" s="42"/>
    </row>
    <row r="51" spans="2:47" s="1" customFormat="1">
      <c r="B51" s="38"/>
      <c r="C51" s="34" t="s">
        <v>27</v>
      </c>
      <c r="D51" s="39"/>
      <c r="E51" s="39"/>
      <c r="F51" s="32" t="str">
        <f>E15</f>
        <v xml:space="preserve"> </v>
      </c>
      <c r="G51" s="39"/>
      <c r="H51" s="39"/>
      <c r="I51" s="116" t="s">
        <v>32</v>
      </c>
      <c r="J51" s="32" t="str">
        <f>E21</f>
        <v xml:space="preserve"> </v>
      </c>
      <c r="K51" s="42"/>
    </row>
    <row r="52" spans="2:47" s="1" customFormat="1" ht="14.45" customHeight="1">
      <c r="B52" s="38"/>
      <c r="C52" s="34" t="s">
        <v>30</v>
      </c>
      <c r="D52" s="39"/>
      <c r="E52" s="39"/>
      <c r="F52" s="32" t="str">
        <f>IF(E18="","",E18)</f>
        <v/>
      </c>
      <c r="G52" s="39"/>
      <c r="H52" s="39"/>
      <c r="I52" s="115"/>
      <c r="J52" s="39"/>
      <c r="K52" s="42"/>
    </row>
    <row r="53" spans="2:47" s="1" customFormat="1" ht="10.35" customHeight="1">
      <c r="B53" s="38"/>
      <c r="C53" s="39"/>
      <c r="D53" s="39"/>
      <c r="E53" s="39"/>
      <c r="F53" s="39"/>
      <c r="G53" s="39"/>
      <c r="H53" s="39"/>
      <c r="I53" s="115"/>
      <c r="J53" s="39"/>
      <c r="K53" s="42"/>
    </row>
    <row r="54" spans="2:47" s="1" customFormat="1" ht="29.25" customHeight="1">
      <c r="B54" s="38"/>
      <c r="C54" s="141" t="s">
        <v>107</v>
      </c>
      <c r="D54" s="129"/>
      <c r="E54" s="129"/>
      <c r="F54" s="129"/>
      <c r="G54" s="129"/>
      <c r="H54" s="129"/>
      <c r="I54" s="142"/>
      <c r="J54" s="143" t="s">
        <v>108</v>
      </c>
      <c r="K54" s="144"/>
    </row>
    <row r="55" spans="2:47" s="1" customFormat="1" ht="10.35" customHeight="1">
      <c r="B55" s="38"/>
      <c r="C55" s="39"/>
      <c r="D55" s="39"/>
      <c r="E55" s="39"/>
      <c r="F55" s="39"/>
      <c r="G55" s="39"/>
      <c r="H55" s="39"/>
      <c r="I55" s="115"/>
      <c r="J55" s="39"/>
      <c r="K55" s="42"/>
    </row>
    <row r="56" spans="2:47" s="1" customFormat="1" ht="29.25" customHeight="1">
      <c r="B56" s="38"/>
      <c r="C56" s="145" t="s">
        <v>109</v>
      </c>
      <c r="D56" s="39"/>
      <c r="E56" s="39"/>
      <c r="F56" s="39"/>
      <c r="G56" s="39"/>
      <c r="H56" s="39"/>
      <c r="I56" s="115"/>
      <c r="J56" s="125">
        <f>J86</f>
        <v>0</v>
      </c>
      <c r="K56" s="42"/>
      <c r="AU56" s="21" t="s">
        <v>110</v>
      </c>
    </row>
    <row r="57" spans="2:47" s="7" customFormat="1" ht="24.95" customHeight="1">
      <c r="B57" s="146"/>
      <c r="C57" s="147"/>
      <c r="D57" s="148" t="s">
        <v>111</v>
      </c>
      <c r="E57" s="149"/>
      <c r="F57" s="149"/>
      <c r="G57" s="149"/>
      <c r="H57" s="149"/>
      <c r="I57" s="150"/>
      <c r="J57" s="151">
        <f>J87</f>
        <v>0</v>
      </c>
      <c r="K57" s="152"/>
    </row>
    <row r="58" spans="2:47" s="8" customFormat="1" ht="19.899999999999999" customHeight="1">
      <c r="B58" s="153"/>
      <c r="C58" s="154"/>
      <c r="D58" s="155" t="s">
        <v>112</v>
      </c>
      <c r="E58" s="156"/>
      <c r="F58" s="156"/>
      <c r="G58" s="156"/>
      <c r="H58" s="156"/>
      <c r="I58" s="157"/>
      <c r="J58" s="158">
        <f>J88</f>
        <v>0</v>
      </c>
      <c r="K58" s="159"/>
    </row>
    <row r="59" spans="2:47" s="8" customFormat="1" ht="19.899999999999999" customHeight="1">
      <c r="B59" s="153"/>
      <c r="C59" s="154"/>
      <c r="D59" s="155" t="s">
        <v>268</v>
      </c>
      <c r="E59" s="156"/>
      <c r="F59" s="156"/>
      <c r="G59" s="156"/>
      <c r="H59" s="156"/>
      <c r="I59" s="157"/>
      <c r="J59" s="158">
        <f>J103</f>
        <v>0</v>
      </c>
      <c r="K59" s="159"/>
    </row>
    <row r="60" spans="2:47" s="8" customFormat="1" ht="19.899999999999999" customHeight="1">
      <c r="B60" s="153"/>
      <c r="C60" s="154"/>
      <c r="D60" s="155" t="s">
        <v>114</v>
      </c>
      <c r="E60" s="156"/>
      <c r="F60" s="156"/>
      <c r="G60" s="156"/>
      <c r="H60" s="156"/>
      <c r="I60" s="157"/>
      <c r="J60" s="158">
        <f>J110</f>
        <v>0</v>
      </c>
      <c r="K60" s="159"/>
    </row>
    <row r="61" spans="2:47" s="8" customFormat="1" ht="19.899999999999999" customHeight="1">
      <c r="B61" s="153"/>
      <c r="C61" s="154"/>
      <c r="D61" s="155" t="s">
        <v>115</v>
      </c>
      <c r="E61" s="156"/>
      <c r="F61" s="156"/>
      <c r="G61" s="156"/>
      <c r="H61" s="156"/>
      <c r="I61" s="157"/>
      <c r="J61" s="158">
        <f>J116</f>
        <v>0</v>
      </c>
      <c r="K61" s="159"/>
    </row>
    <row r="62" spans="2:47" s="7" customFormat="1" ht="24.95" customHeight="1">
      <c r="B62" s="146"/>
      <c r="C62" s="147"/>
      <c r="D62" s="148" t="s">
        <v>464</v>
      </c>
      <c r="E62" s="149"/>
      <c r="F62" s="149"/>
      <c r="G62" s="149"/>
      <c r="H62" s="149"/>
      <c r="I62" s="150"/>
      <c r="J62" s="151">
        <f>J119</f>
        <v>0</v>
      </c>
      <c r="K62" s="152"/>
    </row>
    <row r="63" spans="2:47" s="8" customFormat="1" ht="19.899999999999999" customHeight="1">
      <c r="B63" s="153"/>
      <c r="C63" s="154"/>
      <c r="D63" s="155" t="s">
        <v>465</v>
      </c>
      <c r="E63" s="156"/>
      <c r="F63" s="156"/>
      <c r="G63" s="156"/>
      <c r="H63" s="156"/>
      <c r="I63" s="157"/>
      <c r="J63" s="158">
        <f>J120</f>
        <v>0</v>
      </c>
      <c r="K63" s="159"/>
    </row>
    <row r="64" spans="2:47" s="7" customFormat="1" ht="24.95" customHeight="1">
      <c r="B64" s="146"/>
      <c r="C64" s="147"/>
      <c r="D64" s="148" t="s">
        <v>466</v>
      </c>
      <c r="E64" s="149"/>
      <c r="F64" s="149"/>
      <c r="G64" s="149"/>
      <c r="H64" s="149"/>
      <c r="I64" s="150"/>
      <c r="J64" s="151">
        <f>J125</f>
        <v>0</v>
      </c>
      <c r="K64" s="152"/>
    </row>
    <row r="65" spans="2:12" s="8" customFormat="1" ht="19.899999999999999" customHeight="1">
      <c r="B65" s="153"/>
      <c r="C65" s="154"/>
      <c r="D65" s="155" t="s">
        <v>467</v>
      </c>
      <c r="E65" s="156"/>
      <c r="F65" s="156"/>
      <c r="G65" s="156"/>
      <c r="H65" s="156"/>
      <c r="I65" s="157"/>
      <c r="J65" s="158">
        <f>J126</f>
        <v>0</v>
      </c>
      <c r="K65" s="159"/>
    </row>
    <row r="66" spans="2:12" s="8" customFormat="1" ht="19.899999999999999" customHeight="1">
      <c r="B66" s="153"/>
      <c r="C66" s="154"/>
      <c r="D66" s="155" t="s">
        <v>468</v>
      </c>
      <c r="E66" s="156"/>
      <c r="F66" s="156"/>
      <c r="G66" s="156"/>
      <c r="H66" s="156"/>
      <c r="I66" s="157"/>
      <c r="J66" s="158">
        <f>J135</f>
        <v>0</v>
      </c>
      <c r="K66" s="159"/>
    </row>
    <row r="67" spans="2:12" s="1" customFormat="1" ht="21.75" customHeight="1">
      <c r="B67" s="38"/>
      <c r="C67" s="39"/>
      <c r="D67" s="39"/>
      <c r="E67" s="39"/>
      <c r="F67" s="39"/>
      <c r="G67" s="39"/>
      <c r="H67" s="39"/>
      <c r="I67" s="115"/>
      <c r="J67" s="39"/>
      <c r="K67" s="42"/>
    </row>
    <row r="68" spans="2:12" s="1" customFormat="1" ht="6.95" customHeight="1">
      <c r="B68" s="53"/>
      <c r="C68" s="54"/>
      <c r="D68" s="54"/>
      <c r="E68" s="54"/>
      <c r="F68" s="54"/>
      <c r="G68" s="54"/>
      <c r="H68" s="54"/>
      <c r="I68" s="136"/>
      <c r="J68" s="54"/>
      <c r="K68" s="55"/>
    </row>
    <row r="72" spans="2:12" s="1" customFormat="1" ht="6.95" customHeight="1">
      <c r="B72" s="56"/>
      <c r="C72" s="57"/>
      <c r="D72" s="57"/>
      <c r="E72" s="57"/>
      <c r="F72" s="57"/>
      <c r="G72" s="57"/>
      <c r="H72" s="57"/>
      <c r="I72" s="139"/>
      <c r="J72" s="57"/>
      <c r="K72" s="57"/>
      <c r="L72" s="58"/>
    </row>
    <row r="73" spans="2:12" s="1" customFormat="1" ht="36.950000000000003" customHeight="1">
      <c r="B73" s="38"/>
      <c r="C73" s="59" t="s">
        <v>116</v>
      </c>
      <c r="D73" s="60"/>
      <c r="E73" s="60"/>
      <c r="F73" s="60"/>
      <c r="G73" s="60"/>
      <c r="H73" s="60"/>
      <c r="I73" s="160"/>
      <c r="J73" s="60"/>
      <c r="K73" s="60"/>
      <c r="L73" s="58"/>
    </row>
    <row r="74" spans="2:12" s="1" customFormat="1" ht="6.95" customHeight="1">
      <c r="B74" s="38"/>
      <c r="C74" s="60"/>
      <c r="D74" s="60"/>
      <c r="E74" s="60"/>
      <c r="F74" s="60"/>
      <c r="G74" s="60"/>
      <c r="H74" s="60"/>
      <c r="I74" s="160"/>
      <c r="J74" s="60"/>
      <c r="K74" s="60"/>
      <c r="L74" s="58"/>
    </row>
    <row r="75" spans="2:12" s="1" customFormat="1" ht="14.45" customHeight="1">
      <c r="B75" s="38"/>
      <c r="C75" s="62" t="s">
        <v>18</v>
      </c>
      <c r="D75" s="60"/>
      <c r="E75" s="60"/>
      <c r="F75" s="60"/>
      <c r="G75" s="60"/>
      <c r="H75" s="60"/>
      <c r="I75" s="160"/>
      <c r="J75" s="60"/>
      <c r="K75" s="60"/>
      <c r="L75" s="58"/>
    </row>
    <row r="76" spans="2:12" s="1" customFormat="1" ht="22.5" customHeight="1">
      <c r="B76" s="38"/>
      <c r="C76" s="60"/>
      <c r="D76" s="60"/>
      <c r="E76" s="360" t="str">
        <f>E7</f>
        <v>Revitalizace území Zálabská skála - Práchovna</v>
      </c>
      <c r="F76" s="361"/>
      <c r="G76" s="361"/>
      <c r="H76" s="361"/>
      <c r="I76" s="160"/>
      <c r="J76" s="60"/>
      <c r="K76" s="60"/>
      <c r="L76" s="58"/>
    </row>
    <row r="77" spans="2:12" s="1" customFormat="1" ht="14.45" customHeight="1">
      <c r="B77" s="38"/>
      <c r="C77" s="62" t="s">
        <v>104</v>
      </c>
      <c r="D77" s="60"/>
      <c r="E77" s="60"/>
      <c r="F77" s="60"/>
      <c r="G77" s="60"/>
      <c r="H77" s="60"/>
      <c r="I77" s="160"/>
      <c r="J77" s="60"/>
      <c r="K77" s="60"/>
      <c r="L77" s="58"/>
    </row>
    <row r="78" spans="2:12" s="1" customFormat="1" ht="23.25" customHeight="1">
      <c r="B78" s="38"/>
      <c r="C78" s="60"/>
      <c r="D78" s="60"/>
      <c r="E78" s="336" t="str">
        <f>E9</f>
        <v>06 - VO - NASVĚTLENÍ PRÁCHOVNY</v>
      </c>
      <c r="F78" s="362"/>
      <c r="G78" s="362"/>
      <c r="H78" s="362"/>
      <c r="I78" s="160"/>
      <c r="J78" s="60"/>
      <c r="K78" s="60"/>
      <c r="L78" s="58"/>
    </row>
    <row r="79" spans="2:12" s="1" customFormat="1" ht="6.95" customHeight="1">
      <c r="B79" s="38"/>
      <c r="C79" s="60"/>
      <c r="D79" s="60"/>
      <c r="E79" s="60"/>
      <c r="F79" s="60"/>
      <c r="G79" s="60"/>
      <c r="H79" s="60"/>
      <c r="I79" s="160"/>
      <c r="J79" s="60"/>
      <c r="K79" s="60"/>
      <c r="L79" s="58"/>
    </row>
    <row r="80" spans="2:12" s="1" customFormat="1" ht="18" customHeight="1">
      <c r="B80" s="38"/>
      <c r="C80" s="62" t="s">
        <v>23</v>
      </c>
      <c r="D80" s="60"/>
      <c r="E80" s="60"/>
      <c r="F80" s="161" t="str">
        <f>F12</f>
        <v xml:space="preserve"> </v>
      </c>
      <c r="G80" s="60"/>
      <c r="H80" s="60"/>
      <c r="I80" s="162" t="s">
        <v>25</v>
      </c>
      <c r="J80" s="70" t="str">
        <f>IF(J12="","",J12)</f>
        <v>8. 1. 2019</v>
      </c>
      <c r="K80" s="60"/>
      <c r="L80" s="58"/>
    </row>
    <row r="81" spans="2:65" s="1" customFormat="1" ht="6.95" customHeight="1">
      <c r="B81" s="38"/>
      <c r="C81" s="60"/>
      <c r="D81" s="60"/>
      <c r="E81" s="60"/>
      <c r="F81" s="60"/>
      <c r="G81" s="60"/>
      <c r="H81" s="60"/>
      <c r="I81" s="160"/>
      <c r="J81" s="60"/>
      <c r="K81" s="60"/>
      <c r="L81" s="58"/>
    </row>
    <row r="82" spans="2:65" s="1" customFormat="1">
      <c r="B82" s="38"/>
      <c r="C82" s="62" t="s">
        <v>27</v>
      </c>
      <c r="D82" s="60"/>
      <c r="E82" s="60"/>
      <c r="F82" s="161" t="str">
        <f>E15</f>
        <v xml:space="preserve"> </v>
      </c>
      <c r="G82" s="60"/>
      <c r="H82" s="60"/>
      <c r="I82" s="162" t="s">
        <v>32</v>
      </c>
      <c r="J82" s="161" t="str">
        <f>E21</f>
        <v xml:space="preserve"> </v>
      </c>
      <c r="K82" s="60"/>
      <c r="L82" s="58"/>
    </row>
    <row r="83" spans="2:65" s="1" customFormat="1" ht="14.45" customHeight="1">
      <c r="B83" s="38"/>
      <c r="C83" s="62" t="s">
        <v>30</v>
      </c>
      <c r="D83" s="60"/>
      <c r="E83" s="60"/>
      <c r="F83" s="161" t="str">
        <f>IF(E18="","",E18)</f>
        <v/>
      </c>
      <c r="G83" s="60"/>
      <c r="H83" s="60"/>
      <c r="I83" s="160"/>
      <c r="J83" s="60"/>
      <c r="K83" s="60"/>
      <c r="L83" s="58"/>
    </row>
    <row r="84" spans="2:65" s="1" customFormat="1" ht="10.35" customHeight="1">
      <c r="B84" s="38"/>
      <c r="C84" s="60"/>
      <c r="D84" s="60"/>
      <c r="E84" s="60"/>
      <c r="F84" s="60"/>
      <c r="G84" s="60"/>
      <c r="H84" s="60"/>
      <c r="I84" s="160"/>
      <c r="J84" s="60"/>
      <c r="K84" s="60"/>
      <c r="L84" s="58"/>
    </row>
    <row r="85" spans="2:65" s="9" customFormat="1" ht="29.25" customHeight="1">
      <c r="B85" s="163"/>
      <c r="C85" s="164" t="s">
        <v>117</v>
      </c>
      <c r="D85" s="165" t="s">
        <v>54</v>
      </c>
      <c r="E85" s="165" t="s">
        <v>50</v>
      </c>
      <c r="F85" s="165" t="s">
        <v>118</v>
      </c>
      <c r="G85" s="165" t="s">
        <v>119</v>
      </c>
      <c r="H85" s="165" t="s">
        <v>120</v>
      </c>
      <c r="I85" s="166" t="s">
        <v>121</v>
      </c>
      <c r="J85" s="165" t="s">
        <v>108</v>
      </c>
      <c r="K85" s="167" t="s">
        <v>122</v>
      </c>
      <c r="L85" s="168"/>
      <c r="M85" s="78" t="s">
        <v>123</v>
      </c>
      <c r="N85" s="79" t="s">
        <v>39</v>
      </c>
      <c r="O85" s="79" t="s">
        <v>124</v>
      </c>
      <c r="P85" s="79" t="s">
        <v>125</v>
      </c>
      <c r="Q85" s="79" t="s">
        <v>126</v>
      </c>
      <c r="R85" s="79" t="s">
        <v>127</v>
      </c>
      <c r="S85" s="79" t="s">
        <v>128</v>
      </c>
      <c r="T85" s="80" t="s">
        <v>129</v>
      </c>
    </row>
    <row r="86" spans="2:65" s="1" customFormat="1" ht="29.25" customHeight="1">
      <c r="B86" s="38"/>
      <c r="C86" s="84" t="s">
        <v>109</v>
      </c>
      <c r="D86" s="60"/>
      <c r="E86" s="60"/>
      <c r="F86" s="60"/>
      <c r="G86" s="60"/>
      <c r="H86" s="60"/>
      <c r="I86" s="160"/>
      <c r="J86" s="169">
        <f>BK86</f>
        <v>0</v>
      </c>
      <c r="K86" s="60"/>
      <c r="L86" s="58"/>
      <c r="M86" s="81"/>
      <c r="N86" s="82"/>
      <c r="O86" s="82"/>
      <c r="P86" s="170">
        <f>P87+P119+P125</f>
        <v>0</v>
      </c>
      <c r="Q86" s="82"/>
      <c r="R86" s="170">
        <f>R87+R119+R125</f>
        <v>6.8872955399999993</v>
      </c>
      <c r="S86" s="82"/>
      <c r="T86" s="171">
        <f>T87+T119+T125</f>
        <v>3.2000000000000001E-2</v>
      </c>
      <c r="AT86" s="21" t="s">
        <v>68</v>
      </c>
      <c r="AU86" s="21" t="s">
        <v>110</v>
      </c>
      <c r="BK86" s="172">
        <f>BK87+BK119+BK125</f>
        <v>0</v>
      </c>
    </row>
    <row r="87" spans="2:65" s="10" customFormat="1" ht="37.35" customHeight="1">
      <c r="B87" s="173"/>
      <c r="C87" s="174"/>
      <c r="D87" s="175" t="s">
        <v>68</v>
      </c>
      <c r="E87" s="176" t="s">
        <v>130</v>
      </c>
      <c r="F87" s="176" t="s">
        <v>131</v>
      </c>
      <c r="G87" s="174"/>
      <c r="H87" s="174"/>
      <c r="I87" s="177"/>
      <c r="J87" s="178">
        <f>BK87</f>
        <v>0</v>
      </c>
      <c r="K87" s="174"/>
      <c r="L87" s="179"/>
      <c r="M87" s="180"/>
      <c r="N87" s="181"/>
      <c r="O87" s="181"/>
      <c r="P87" s="182">
        <f>P88+P103+P110+P116</f>
        <v>0</v>
      </c>
      <c r="Q87" s="181"/>
      <c r="R87" s="182">
        <f>R88+R103+R110+R116</f>
        <v>1.3213455399999998</v>
      </c>
      <c r="S87" s="181"/>
      <c r="T87" s="183">
        <f>T88+T103+T110+T116</f>
        <v>3.2000000000000001E-2</v>
      </c>
      <c r="AR87" s="184" t="s">
        <v>77</v>
      </c>
      <c r="AT87" s="185" t="s">
        <v>68</v>
      </c>
      <c r="AU87" s="185" t="s">
        <v>69</v>
      </c>
      <c r="AY87" s="184" t="s">
        <v>132</v>
      </c>
      <c r="BK87" s="186">
        <f>BK88+BK103+BK110+BK116</f>
        <v>0</v>
      </c>
    </row>
    <row r="88" spans="2:65" s="10" customFormat="1" ht="19.899999999999999" customHeight="1">
      <c r="B88" s="173"/>
      <c r="C88" s="174"/>
      <c r="D88" s="187" t="s">
        <v>68</v>
      </c>
      <c r="E88" s="188" t="s">
        <v>77</v>
      </c>
      <c r="F88" s="188" t="s">
        <v>133</v>
      </c>
      <c r="G88" s="174"/>
      <c r="H88" s="174"/>
      <c r="I88" s="177"/>
      <c r="J88" s="189">
        <f>BK88</f>
        <v>0</v>
      </c>
      <c r="K88" s="174"/>
      <c r="L88" s="179"/>
      <c r="M88" s="180"/>
      <c r="N88" s="181"/>
      <c r="O88" s="181"/>
      <c r="P88" s="182">
        <f>SUM(P89:P102)</f>
        <v>0</v>
      </c>
      <c r="Q88" s="181"/>
      <c r="R88" s="182">
        <f>SUM(R89:R102)</f>
        <v>0</v>
      </c>
      <c r="S88" s="181"/>
      <c r="T88" s="183">
        <f>SUM(T89:T102)</f>
        <v>0</v>
      </c>
      <c r="AR88" s="184" t="s">
        <v>77</v>
      </c>
      <c r="AT88" s="185" t="s">
        <v>68</v>
      </c>
      <c r="AU88" s="185" t="s">
        <v>77</v>
      </c>
      <c r="AY88" s="184" t="s">
        <v>132</v>
      </c>
      <c r="BK88" s="186">
        <f>SUM(BK89:BK102)</f>
        <v>0</v>
      </c>
    </row>
    <row r="89" spans="2:65" s="1" customFormat="1" ht="31.5" customHeight="1">
      <c r="B89" s="38"/>
      <c r="C89" s="190" t="s">
        <v>77</v>
      </c>
      <c r="D89" s="190" t="s">
        <v>134</v>
      </c>
      <c r="E89" s="191" t="s">
        <v>135</v>
      </c>
      <c r="F89" s="192" t="s">
        <v>136</v>
      </c>
      <c r="G89" s="193" t="s">
        <v>137</v>
      </c>
      <c r="H89" s="194">
        <v>9.5000000000000001E-2</v>
      </c>
      <c r="I89" s="195"/>
      <c r="J89" s="196">
        <f>ROUND(I89*H89,2)</f>
        <v>0</v>
      </c>
      <c r="K89" s="192" t="s">
        <v>138</v>
      </c>
      <c r="L89" s="58"/>
      <c r="M89" s="197" t="s">
        <v>21</v>
      </c>
      <c r="N89" s="198" t="s">
        <v>40</v>
      </c>
      <c r="O89" s="39"/>
      <c r="P89" s="199">
        <f>O89*H89</f>
        <v>0</v>
      </c>
      <c r="Q89" s="199">
        <v>0</v>
      </c>
      <c r="R89" s="199">
        <f>Q89*H89</f>
        <v>0</v>
      </c>
      <c r="S89" s="199">
        <v>0</v>
      </c>
      <c r="T89" s="200">
        <f>S89*H89</f>
        <v>0</v>
      </c>
      <c r="AR89" s="21" t="s">
        <v>139</v>
      </c>
      <c r="AT89" s="21" t="s">
        <v>134</v>
      </c>
      <c r="AU89" s="21" t="s">
        <v>79</v>
      </c>
      <c r="AY89" s="21" t="s">
        <v>132</v>
      </c>
      <c r="BE89" s="201">
        <f>IF(N89="základní",J89,0)</f>
        <v>0</v>
      </c>
      <c r="BF89" s="201">
        <f>IF(N89="snížená",J89,0)</f>
        <v>0</v>
      </c>
      <c r="BG89" s="201">
        <f>IF(N89="zákl. přenesená",J89,0)</f>
        <v>0</v>
      </c>
      <c r="BH89" s="201">
        <f>IF(N89="sníž. přenesená",J89,0)</f>
        <v>0</v>
      </c>
      <c r="BI89" s="201">
        <f>IF(N89="nulová",J89,0)</f>
        <v>0</v>
      </c>
      <c r="BJ89" s="21" t="s">
        <v>77</v>
      </c>
      <c r="BK89" s="201">
        <f>ROUND(I89*H89,2)</f>
        <v>0</v>
      </c>
      <c r="BL89" s="21" t="s">
        <v>139</v>
      </c>
      <c r="BM89" s="21" t="s">
        <v>469</v>
      </c>
    </row>
    <row r="90" spans="2:65" s="11" customFormat="1" ht="13.5">
      <c r="B90" s="202"/>
      <c r="C90" s="203"/>
      <c r="D90" s="204" t="s">
        <v>141</v>
      </c>
      <c r="E90" s="205" t="s">
        <v>21</v>
      </c>
      <c r="F90" s="206" t="s">
        <v>470</v>
      </c>
      <c r="G90" s="203"/>
      <c r="H90" s="207">
        <v>9.5000000000000001E-2</v>
      </c>
      <c r="I90" s="208"/>
      <c r="J90" s="203"/>
      <c r="K90" s="203"/>
      <c r="L90" s="209"/>
      <c r="M90" s="210"/>
      <c r="N90" s="211"/>
      <c r="O90" s="211"/>
      <c r="P90" s="211"/>
      <c r="Q90" s="211"/>
      <c r="R90" s="211"/>
      <c r="S90" s="211"/>
      <c r="T90" s="212"/>
      <c r="AT90" s="213" t="s">
        <v>141</v>
      </c>
      <c r="AU90" s="213" t="s">
        <v>79</v>
      </c>
      <c r="AV90" s="11" t="s">
        <v>79</v>
      </c>
      <c r="AW90" s="11" t="s">
        <v>33</v>
      </c>
      <c r="AX90" s="11" t="s">
        <v>77</v>
      </c>
      <c r="AY90" s="213" t="s">
        <v>132</v>
      </c>
    </row>
    <row r="91" spans="2:65" s="1" customFormat="1" ht="31.5" customHeight="1">
      <c r="B91" s="38"/>
      <c r="C91" s="190" t="s">
        <v>187</v>
      </c>
      <c r="D91" s="190" t="s">
        <v>134</v>
      </c>
      <c r="E91" s="191" t="s">
        <v>471</v>
      </c>
      <c r="F91" s="192" t="s">
        <v>472</v>
      </c>
      <c r="G91" s="193" t="s">
        <v>137</v>
      </c>
      <c r="H91" s="194">
        <v>4.2</v>
      </c>
      <c r="I91" s="195"/>
      <c r="J91" s="196">
        <f>ROUND(I91*H91,2)</f>
        <v>0</v>
      </c>
      <c r="K91" s="192" t="s">
        <v>138</v>
      </c>
      <c r="L91" s="58"/>
      <c r="M91" s="197" t="s">
        <v>21</v>
      </c>
      <c r="N91" s="198" t="s">
        <v>40</v>
      </c>
      <c r="O91" s="39"/>
      <c r="P91" s="199">
        <f>O91*H91</f>
        <v>0</v>
      </c>
      <c r="Q91" s="199">
        <v>0</v>
      </c>
      <c r="R91" s="199">
        <f>Q91*H91</f>
        <v>0</v>
      </c>
      <c r="S91" s="199">
        <v>0</v>
      </c>
      <c r="T91" s="200">
        <f>S91*H91</f>
        <v>0</v>
      </c>
      <c r="AR91" s="21" t="s">
        <v>139</v>
      </c>
      <c r="AT91" s="21" t="s">
        <v>134</v>
      </c>
      <c r="AU91" s="21" t="s">
        <v>79</v>
      </c>
      <c r="AY91" s="21" t="s">
        <v>132</v>
      </c>
      <c r="BE91" s="201">
        <f>IF(N91="základní",J91,0)</f>
        <v>0</v>
      </c>
      <c r="BF91" s="201">
        <f>IF(N91="snížená",J91,0)</f>
        <v>0</v>
      </c>
      <c r="BG91" s="201">
        <f>IF(N91="zákl. přenesená",J91,0)</f>
        <v>0</v>
      </c>
      <c r="BH91" s="201">
        <f>IF(N91="sníž. přenesená",J91,0)</f>
        <v>0</v>
      </c>
      <c r="BI91" s="201">
        <f>IF(N91="nulová",J91,0)</f>
        <v>0</v>
      </c>
      <c r="BJ91" s="21" t="s">
        <v>77</v>
      </c>
      <c r="BK91" s="201">
        <f>ROUND(I91*H91,2)</f>
        <v>0</v>
      </c>
      <c r="BL91" s="21" t="s">
        <v>139</v>
      </c>
      <c r="BM91" s="21" t="s">
        <v>473</v>
      </c>
    </row>
    <row r="92" spans="2:65" s="1" customFormat="1" ht="94.5">
      <c r="B92" s="38"/>
      <c r="C92" s="60"/>
      <c r="D92" s="214" t="s">
        <v>154</v>
      </c>
      <c r="E92" s="60"/>
      <c r="F92" s="215" t="s">
        <v>474</v>
      </c>
      <c r="G92" s="60"/>
      <c r="H92" s="60"/>
      <c r="I92" s="160"/>
      <c r="J92" s="60"/>
      <c r="K92" s="60"/>
      <c r="L92" s="58"/>
      <c r="M92" s="216"/>
      <c r="N92" s="39"/>
      <c r="O92" s="39"/>
      <c r="P92" s="39"/>
      <c r="Q92" s="39"/>
      <c r="R92" s="39"/>
      <c r="S92" s="39"/>
      <c r="T92" s="75"/>
      <c r="AT92" s="21" t="s">
        <v>154</v>
      </c>
      <c r="AU92" s="21" t="s">
        <v>79</v>
      </c>
    </row>
    <row r="93" spans="2:65" s="11" customFormat="1" ht="13.5">
      <c r="B93" s="202"/>
      <c r="C93" s="203"/>
      <c r="D93" s="204" t="s">
        <v>141</v>
      </c>
      <c r="E93" s="205" t="s">
        <v>21</v>
      </c>
      <c r="F93" s="206" t="s">
        <v>475</v>
      </c>
      <c r="G93" s="203"/>
      <c r="H93" s="207">
        <v>4.2</v>
      </c>
      <c r="I93" s="208"/>
      <c r="J93" s="203"/>
      <c r="K93" s="203"/>
      <c r="L93" s="209"/>
      <c r="M93" s="210"/>
      <c r="N93" s="211"/>
      <c r="O93" s="211"/>
      <c r="P93" s="211"/>
      <c r="Q93" s="211"/>
      <c r="R93" s="211"/>
      <c r="S93" s="211"/>
      <c r="T93" s="212"/>
      <c r="AT93" s="213" t="s">
        <v>141</v>
      </c>
      <c r="AU93" s="213" t="s">
        <v>79</v>
      </c>
      <c r="AV93" s="11" t="s">
        <v>79</v>
      </c>
      <c r="AW93" s="11" t="s">
        <v>33</v>
      </c>
      <c r="AX93" s="11" t="s">
        <v>77</v>
      </c>
      <c r="AY93" s="213" t="s">
        <v>132</v>
      </c>
    </row>
    <row r="94" spans="2:65" s="1" customFormat="1" ht="44.25" customHeight="1">
      <c r="B94" s="38"/>
      <c r="C94" s="190" t="s">
        <v>79</v>
      </c>
      <c r="D94" s="190" t="s">
        <v>134</v>
      </c>
      <c r="E94" s="191" t="s">
        <v>271</v>
      </c>
      <c r="F94" s="192" t="s">
        <v>272</v>
      </c>
      <c r="G94" s="193" t="s">
        <v>137</v>
      </c>
      <c r="H94" s="194">
        <v>0.18</v>
      </c>
      <c r="I94" s="195"/>
      <c r="J94" s="196">
        <f>ROUND(I94*H94,2)</f>
        <v>0</v>
      </c>
      <c r="K94" s="192" t="s">
        <v>138</v>
      </c>
      <c r="L94" s="58"/>
      <c r="M94" s="197" t="s">
        <v>21</v>
      </c>
      <c r="N94" s="198" t="s">
        <v>40</v>
      </c>
      <c r="O94" s="39"/>
      <c r="P94" s="199">
        <f>O94*H94</f>
        <v>0</v>
      </c>
      <c r="Q94" s="199">
        <v>0</v>
      </c>
      <c r="R94" s="199">
        <f>Q94*H94</f>
        <v>0</v>
      </c>
      <c r="S94" s="199">
        <v>0</v>
      </c>
      <c r="T94" s="200">
        <f>S94*H94</f>
        <v>0</v>
      </c>
      <c r="AR94" s="21" t="s">
        <v>139</v>
      </c>
      <c r="AT94" s="21" t="s">
        <v>134</v>
      </c>
      <c r="AU94" s="21" t="s">
        <v>79</v>
      </c>
      <c r="AY94" s="21" t="s">
        <v>132</v>
      </c>
      <c r="BE94" s="201">
        <f>IF(N94="základní",J94,0)</f>
        <v>0</v>
      </c>
      <c r="BF94" s="201">
        <f>IF(N94="snížená",J94,0)</f>
        <v>0</v>
      </c>
      <c r="BG94" s="201">
        <f>IF(N94="zákl. přenesená",J94,0)</f>
        <v>0</v>
      </c>
      <c r="BH94" s="201">
        <f>IF(N94="sníž. přenesená",J94,0)</f>
        <v>0</v>
      </c>
      <c r="BI94" s="201">
        <f>IF(N94="nulová",J94,0)</f>
        <v>0</v>
      </c>
      <c r="BJ94" s="21" t="s">
        <v>77</v>
      </c>
      <c r="BK94" s="201">
        <f>ROUND(I94*H94,2)</f>
        <v>0</v>
      </c>
      <c r="BL94" s="21" t="s">
        <v>139</v>
      </c>
      <c r="BM94" s="21" t="s">
        <v>476</v>
      </c>
    </row>
    <row r="95" spans="2:65" s="1" customFormat="1" ht="54">
      <c r="B95" s="38"/>
      <c r="C95" s="60"/>
      <c r="D95" s="214" t="s">
        <v>154</v>
      </c>
      <c r="E95" s="60"/>
      <c r="F95" s="215" t="s">
        <v>274</v>
      </c>
      <c r="G95" s="60"/>
      <c r="H95" s="60"/>
      <c r="I95" s="160"/>
      <c r="J95" s="60"/>
      <c r="K95" s="60"/>
      <c r="L95" s="58"/>
      <c r="M95" s="216"/>
      <c r="N95" s="39"/>
      <c r="O95" s="39"/>
      <c r="P95" s="39"/>
      <c r="Q95" s="39"/>
      <c r="R95" s="39"/>
      <c r="S95" s="39"/>
      <c r="T95" s="75"/>
      <c r="AT95" s="21" t="s">
        <v>154</v>
      </c>
      <c r="AU95" s="21" t="s">
        <v>79</v>
      </c>
    </row>
    <row r="96" spans="2:65" s="1" customFormat="1" ht="27">
      <c r="B96" s="38"/>
      <c r="C96" s="60"/>
      <c r="D96" s="214" t="s">
        <v>220</v>
      </c>
      <c r="E96" s="60"/>
      <c r="F96" s="215" t="s">
        <v>275</v>
      </c>
      <c r="G96" s="60"/>
      <c r="H96" s="60"/>
      <c r="I96" s="160"/>
      <c r="J96" s="60"/>
      <c r="K96" s="60"/>
      <c r="L96" s="58"/>
      <c r="M96" s="216"/>
      <c r="N96" s="39"/>
      <c r="O96" s="39"/>
      <c r="P96" s="39"/>
      <c r="Q96" s="39"/>
      <c r="R96" s="39"/>
      <c r="S96" s="39"/>
      <c r="T96" s="75"/>
      <c r="AT96" s="21" t="s">
        <v>220</v>
      </c>
      <c r="AU96" s="21" t="s">
        <v>79</v>
      </c>
    </row>
    <row r="97" spans="2:65" s="11" customFormat="1" ht="13.5">
      <c r="B97" s="202"/>
      <c r="C97" s="203"/>
      <c r="D97" s="204" t="s">
        <v>141</v>
      </c>
      <c r="E97" s="205" t="s">
        <v>21</v>
      </c>
      <c r="F97" s="206" t="s">
        <v>477</v>
      </c>
      <c r="G97" s="203"/>
      <c r="H97" s="207">
        <v>0.18</v>
      </c>
      <c r="I97" s="208"/>
      <c r="J97" s="203"/>
      <c r="K97" s="203"/>
      <c r="L97" s="209"/>
      <c r="M97" s="210"/>
      <c r="N97" s="211"/>
      <c r="O97" s="211"/>
      <c r="P97" s="211"/>
      <c r="Q97" s="211"/>
      <c r="R97" s="211"/>
      <c r="S97" s="211"/>
      <c r="T97" s="212"/>
      <c r="AT97" s="213" t="s">
        <v>141</v>
      </c>
      <c r="AU97" s="213" t="s">
        <v>79</v>
      </c>
      <c r="AV97" s="11" t="s">
        <v>79</v>
      </c>
      <c r="AW97" s="11" t="s">
        <v>33</v>
      </c>
      <c r="AX97" s="11" t="s">
        <v>77</v>
      </c>
      <c r="AY97" s="213" t="s">
        <v>132</v>
      </c>
    </row>
    <row r="98" spans="2:65" s="1" customFormat="1" ht="44.25" customHeight="1">
      <c r="B98" s="38"/>
      <c r="C98" s="190" t="s">
        <v>147</v>
      </c>
      <c r="D98" s="190" t="s">
        <v>134</v>
      </c>
      <c r="E98" s="191" t="s">
        <v>148</v>
      </c>
      <c r="F98" s="192" t="s">
        <v>149</v>
      </c>
      <c r="G98" s="193" t="s">
        <v>137</v>
      </c>
      <c r="H98" s="194">
        <v>4.38</v>
      </c>
      <c r="I98" s="195"/>
      <c r="J98" s="196">
        <f>ROUND(I98*H98,2)</f>
        <v>0</v>
      </c>
      <c r="K98" s="192" t="s">
        <v>138</v>
      </c>
      <c r="L98" s="58"/>
      <c r="M98" s="197" t="s">
        <v>21</v>
      </c>
      <c r="N98" s="198" t="s">
        <v>40</v>
      </c>
      <c r="O98" s="39"/>
      <c r="P98" s="199">
        <f>O98*H98</f>
        <v>0</v>
      </c>
      <c r="Q98" s="199">
        <v>0</v>
      </c>
      <c r="R98" s="199">
        <f>Q98*H98</f>
        <v>0</v>
      </c>
      <c r="S98" s="199">
        <v>0</v>
      </c>
      <c r="T98" s="200">
        <f>S98*H98</f>
        <v>0</v>
      </c>
      <c r="AR98" s="21" t="s">
        <v>139</v>
      </c>
      <c r="AT98" s="21" t="s">
        <v>134</v>
      </c>
      <c r="AU98" s="21" t="s">
        <v>79</v>
      </c>
      <c r="AY98" s="21" t="s">
        <v>132</v>
      </c>
      <c r="BE98" s="201">
        <f>IF(N98="základní",J98,0)</f>
        <v>0</v>
      </c>
      <c r="BF98" s="201">
        <f>IF(N98="snížená",J98,0)</f>
        <v>0</v>
      </c>
      <c r="BG98" s="201">
        <f>IF(N98="zákl. přenesená",J98,0)</f>
        <v>0</v>
      </c>
      <c r="BH98" s="201">
        <f>IF(N98="sníž. přenesená",J98,0)</f>
        <v>0</v>
      </c>
      <c r="BI98" s="201">
        <f>IF(N98="nulová",J98,0)</f>
        <v>0</v>
      </c>
      <c r="BJ98" s="21" t="s">
        <v>77</v>
      </c>
      <c r="BK98" s="201">
        <f>ROUND(I98*H98,2)</f>
        <v>0</v>
      </c>
      <c r="BL98" s="21" t="s">
        <v>139</v>
      </c>
      <c r="BM98" s="21" t="s">
        <v>478</v>
      </c>
    </row>
    <row r="99" spans="2:65" s="1" customFormat="1" ht="31.5" customHeight="1">
      <c r="B99" s="38"/>
      <c r="C99" s="190" t="s">
        <v>139</v>
      </c>
      <c r="D99" s="190" t="s">
        <v>134</v>
      </c>
      <c r="E99" s="191" t="s">
        <v>234</v>
      </c>
      <c r="F99" s="192" t="s">
        <v>235</v>
      </c>
      <c r="G99" s="193" t="s">
        <v>137</v>
      </c>
      <c r="H99" s="194">
        <v>4.38</v>
      </c>
      <c r="I99" s="195"/>
      <c r="J99" s="196">
        <f>ROUND(I99*H99,2)</f>
        <v>0</v>
      </c>
      <c r="K99" s="192" t="s">
        <v>138</v>
      </c>
      <c r="L99" s="58"/>
      <c r="M99" s="197" t="s">
        <v>21</v>
      </c>
      <c r="N99" s="198" t="s">
        <v>40</v>
      </c>
      <c r="O99" s="39"/>
      <c r="P99" s="199">
        <f>O99*H99</f>
        <v>0</v>
      </c>
      <c r="Q99" s="199">
        <v>0</v>
      </c>
      <c r="R99" s="199">
        <f>Q99*H99</f>
        <v>0</v>
      </c>
      <c r="S99" s="199">
        <v>0</v>
      </c>
      <c r="T99" s="200">
        <f>S99*H99</f>
        <v>0</v>
      </c>
      <c r="AR99" s="21" t="s">
        <v>139</v>
      </c>
      <c r="AT99" s="21" t="s">
        <v>134</v>
      </c>
      <c r="AU99" s="21" t="s">
        <v>79</v>
      </c>
      <c r="AY99" s="21" t="s">
        <v>132</v>
      </c>
      <c r="BE99" s="201">
        <f>IF(N99="základní",J99,0)</f>
        <v>0</v>
      </c>
      <c r="BF99" s="201">
        <f>IF(N99="snížená",J99,0)</f>
        <v>0</v>
      </c>
      <c r="BG99" s="201">
        <f>IF(N99="zákl. přenesená",J99,0)</f>
        <v>0</v>
      </c>
      <c r="BH99" s="201">
        <f>IF(N99="sníž. přenesená",J99,0)</f>
        <v>0</v>
      </c>
      <c r="BI99" s="201">
        <f>IF(N99="nulová",J99,0)</f>
        <v>0</v>
      </c>
      <c r="BJ99" s="21" t="s">
        <v>77</v>
      </c>
      <c r="BK99" s="201">
        <f>ROUND(I99*H99,2)</f>
        <v>0</v>
      </c>
      <c r="BL99" s="21" t="s">
        <v>139</v>
      </c>
      <c r="BM99" s="21" t="s">
        <v>479</v>
      </c>
    </row>
    <row r="100" spans="2:65" s="1" customFormat="1" ht="22.5" customHeight="1">
      <c r="B100" s="38"/>
      <c r="C100" s="190" t="s">
        <v>157</v>
      </c>
      <c r="D100" s="190" t="s">
        <v>134</v>
      </c>
      <c r="E100" s="191" t="s">
        <v>162</v>
      </c>
      <c r="F100" s="192" t="s">
        <v>163</v>
      </c>
      <c r="G100" s="193" t="s">
        <v>137</v>
      </c>
      <c r="H100" s="194">
        <v>4.38</v>
      </c>
      <c r="I100" s="195"/>
      <c r="J100" s="196">
        <f>ROUND(I100*H100,2)</f>
        <v>0</v>
      </c>
      <c r="K100" s="192" t="s">
        <v>138</v>
      </c>
      <c r="L100" s="58"/>
      <c r="M100" s="197" t="s">
        <v>21</v>
      </c>
      <c r="N100" s="198" t="s">
        <v>40</v>
      </c>
      <c r="O100" s="39"/>
      <c r="P100" s="199">
        <f>O100*H100</f>
        <v>0</v>
      </c>
      <c r="Q100" s="199">
        <v>0</v>
      </c>
      <c r="R100" s="199">
        <f>Q100*H100</f>
        <v>0</v>
      </c>
      <c r="S100" s="199">
        <v>0</v>
      </c>
      <c r="T100" s="200">
        <f>S100*H100</f>
        <v>0</v>
      </c>
      <c r="AR100" s="21" t="s">
        <v>139</v>
      </c>
      <c r="AT100" s="21" t="s">
        <v>134</v>
      </c>
      <c r="AU100" s="21" t="s">
        <v>79</v>
      </c>
      <c r="AY100" s="21" t="s">
        <v>132</v>
      </c>
      <c r="BE100" s="201">
        <f>IF(N100="základní",J100,0)</f>
        <v>0</v>
      </c>
      <c r="BF100" s="201">
        <f>IF(N100="snížená",J100,0)</f>
        <v>0</v>
      </c>
      <c r="BG100" s="201">
        <f>IF(N100="zákl. přenesená",J100,0)</f>
        <v>0</v>
      </c>
      <c r="BH100" s="201">
        <f>IF(N100="sníž. přenesená",J100,0)</f>
        <v>0</v>
      </c>
      <c r="BI100" s="201">
        <f>IF(N100="nulová",J100,0)</f>
        <v>0</v>
      </c>
      <c r="BJ100" s="21" t="s">
        <v>77</v>
      </c>
      <c r="BK100" s="201">
        <f>ROUND(I100*H100,2)</f>
        <v>0</v>
      </c>
      <c r="BL100" s="21" t="s">
        <v>139</v>
      </c>
      <c r="BM100" s="21" t="s">
        <v>480</v>
      </c>
    </row>
    <row r="101" spans="2:65" s="1" customFormat="1" ht="22.5" customHeight="1">
      <c r="B101" s="38"/>
      <c r="C101" s="190" t="s">
        <v>161</v>
      </c>
      <c r="D101" s="190" t="s">
        <v>134</v>
      </c>
      <c r="E101" s="191" t="s">
        <v>166</v>
      </c>
      <c r="F101" s="192" t="s">
        <v>167</v>
      </c>
      <c r="G101" s="193" t="s">
        <v>168</v>
      </c>
      <c r="H101" s="194">
        <v>7.0960000000000001</v>
      </c>
      <c r="I101" s="195"/>
      <c r="J101" s="196">
        <f>ROUND(I101*H101,2)</f>
        <v>0</v>
      </c>
      <c r="K101" s="192" t="s">
        <v>138</v>
      </c>
      <c r="L101" s="58"/>
      <c r="M101" s="197" t="s">
        <v>21</v>
      </c>
      <c r="N101" s="198" t="s">
        <v>40</v>
      </c>
      <c r="O101" s="39"/>
      <c r="P101" s="199">
        <f>O101*H101</f>
        <v>0</v>
      </c>
      <c r="Q101" s="199">
        <v>0</v>
      </c>
      <c r="R101" s="199">
        <f>Q101*H101</f>
        <v>0</v>
      </c>
      <c r="S101" s="199">
        <v>0</v>
      </c>
      <c r="T101" s="200">
        <f>S101*H101</f>
        <v>0</v>
      </c>
      <c r="AR101" s="21" t="s">
        <v>139</v>
      </c>
      <c r="AT101" s="21" t="s">
        <v>134</v>
      </c>
      <c r="AU101" s="21" t="s">
        <v>79</v>
      </c>
      <c r="AY101" s="21" t="s">
        <v>132</v>
      </c>
      <c r="BE101" s="201">
        <f>IF(N101="základní",J101,0)</f>
        <v>0</v>
      </c>
      <c r="BF101" s="201">
        <f>IF(N101="snížená",J101,0)</f>
        <v>0</v>
      </c>
      <c r="BG101" s="201">
        <f>IF(N101="zákl. přenesená",J101,0)</f>
        <v>0</v>
      </c>
      <c r="BH101" s="201">
        <f>IF(N101="sníž. přenesená",J101,0)</f>
        <v>0</v>
      </c>
      <c r="BI101" s="201">
        <f>IF(N101="nulová",J101,0)</f>
        <v>0</v>
      </c>
      <c r="BJ101" s="21" t="s">
        <v>77</v>
      </c>
      <c r="BK101" s="201">
        <f>ROUND(I101*H101,2)</f>
        <v>0</v>
      </c>
      <c r="BL101" s="21" t="s">
        <v>139</v>
      </c>
      <c r="BM101" s="21" t="s">
        <v>481</v>
      </c>
    </row>
    <row r="102" spans="2:65" s="11" customFormat="1" ht="13.5">
      <c r="B102" s="202"/>
      <c r="C102" s="203"/>
      <c r="D102" s="214" t="s">
        <v>141</v>
      </c>
      <c r="E102" s="217" t="s">
        <v>21</v>
      </c>
      <c r="F102" s="218" t="s">
        <v>482</v>
      </c>
      <c r="G102" s="203"/>
      <c r="H102" s="219">
        <v>7.0960000000000001</v>
      </c>
      <c r="I102" s="208"/>
      <c r="J102" s="203"/>
      <c r="K102" s="203"/>
      <c r="L102" s="209"/>
      <c r="M102" s="210"/>
      <c r="N102" s="211"/>
      <c r="O102" s="211"/>
      <c r="P102" s="211"/>
      <c r="Q102" s="211"/>
      <c r="R102" s="211"/>
      <c r="S102" s="211"/>
      <c r="T102" s="212"/>
      <c r="AT102" s="213" t="s">
        <v>141</v>
      </c>
      <c r="AU102" s="213" t="s">
        <v>79</v>
      </c>
      <c r="AV102" s="11" t="s">
        <v>79</v>
      </c>
      <c r="AW102" s="11" t="s">
        <v>33</v>
      </c>
      <c r="AX102" s="11" t="s">
        <v>77</v>
      </c>
      <c r="AY102" s="213" t="s">
        <v>132</v>
      </c>
    </row>
    <row r="103" spans="2:65" s="10" customFormat="1" ht="29.85" customHeight="1">
      <c r="B103" s="173"/>
      <c r="C103" s="174"/>
      <c r="D103" s="187" t="s">
        <v>68</v>
      </c>
      <c r="E103" s="188" t="s">
        <v>79</v>
      </c>
      <c r="F103" s="188" t="s">
        <v>282</v>
      </c>
      <c r="G103" s="174"/>
      <c r="H103" s="174"/>
      <c r="I103" s="177"/>
      <c r="J103" s="189">
        <f>BK103</f>
        <v>0</v>
      </c>
      <c r="K103" s="174"/>
      <c r="L103" s="179"/>
      <c r="M103" s="180"/>
      <c r="N103" s="181"/>
      <c r="O103" s="181"/>
      <c r="P103" s="182">
        <f>SUM(P104:P109)</f>
        <v>0</v>
      </c>
      <c r="Q103" s="181"/>
      <c r="R103" s="182">
        <f>SUM(R104:R109)</f>
        <v>0.58927553999999993</v>
      </c>
      <c r="S103" s="181"/>
      <c r="T103" s="183">
        <f>SUM(T104:T109)</f>
        <v>0</v>
      </c>
      <c r="AR103" s="184" t="s">
        <v>77</v>
      </c>
      <c r="AT103" s="185" t="s">
        <v>68</v>
      </c>
      <c r="AU103" s="185" t="s">
        <v>77</v>
      </c>
      <c r="AY103" s="184" t="s">
        <v>132</v>
      </c>
      <c r="BK103" s="186">
        <f>SUM(BK104:BK109)</f>
        <v>0</v>
      </c>
    </row>
    <row r="104" spans="2:65" s="1" customFormat="1" ht="22.5" customHeight="1">
      <c r="B104" s="38"/>
      <c r="C104" s="190" t="s">
        <v>165</v>
      </c>
      <c r="D104" s="190" t="s">
        <v>134</v>
      </c>
      <c r="E104" s="191" t="s">
        <v>283</v>
      </c>
      <c r="F104" s="192" t="s">
        <v>284</v>
      </c>
      <c r="G104" s="193" t="s">
        <v>137</v>
      </c>
      <c r="H104" s="194">
        <v>0.26100000000000001</v>
      </c>
      <c r="I104" s="195"/>
      <c r="J104" s="196">
        <f>ROUND(I104*H104,2)</f>
        <v>0</v>
      </c>
      <c r="K104" s="192" t="s">
        <v>138</v>
      </c>
      <c r="L104" s="58"/>
      <c r="M104" s="197" t="s">
        <v>21</v>
      </c>
      <c r="N104" s="198" t="s">
        <v>40</v>
      </c>
      <c r="O104" s="39"/>
      <c r="P104" s="199">
        <f>O104*H104</f>
        <v>0</v>
      </c>
      <c r="Q104" s="199">
        <v>2.2563399999999998</v>
      </c>
      <c r="R104" s="199">
        <f>Q104*H104</f>
        <v>0.58890473999999993</v>
      </c>
      <c r="S104" s="199">
        <v>0</v>
      </c>
      <c r="T104" s="200">
        <f>S104*H104</f>
        <v>0</v>
      </c>
      <c r="AR104" s="21" t="s">
        <v>139</v>
      </c>
      <c r="AT104" s="21" t="s">
        <v>134</v>
      </c>
      <c r="AU104" s="21" t="s">
        <v>79</v>
      </c>
      <c r="AY104" s="21" t="s">
        <v>132</v>
      </c>
      <c r="BE104" s="201">
        <f>IF(N104="základní",J104,0)</f>
        <v>0</v>
      </c>
      <c r="BF104" s="201">
        <f>IF(N104="snížená",J104,0)</f>
        <v>0</v>
      </c>
      <c r="BG104" s="201">
        <f>IF(N104="zákl. přenesená",J104,0)</f>
        <v>0</v>
      </c>
      <c r="BH104" s="201">
        <f>IF(N104="sníž. přenesená",J104,0)</f>
        <v>0</v>
      </c>
      <c r="BI104" s="201">
        <f>IF(N104="nulová",J104,0)</f>
        <v>0</v>
      </c>
      <c r="BJ104" s="21" t="s">
        <v>77</v>
      </c>
      <c r="BK104" s="201">
        <f>ROUND(I104*H104,2)</f>
        <v>0</v>
      </c>
      <c r="BL104" s="21" t="s">
        <v>139</v>
      </c>
      <c r="BM104" s="21" t="s">
        <v>483</v>
      </c>
    </row>
    <row r="105" spans="2:65" s="1" customFormat="1" ht="81">
      <c r="B105" s="38"/>
      <c r="C105" s="60"/>
      <c r="D105" s="214" t="s">
        <v>154</v>
      </c>
      <c r="E105" s="60"/>
      <c r="F105" s="215" t="s">
        <v>286</v>
      </c>
      <c r="G105" s="60"/>
      <c r="H105" s="60"/>
      <c r="I105" s="160"/>
      <c r="J105" s="60"/>
      <c r="K105" s="60"/>
      <c r="L105" s="58"/>
      <c r="M105" s="216"/>
      <c r="N105" s="39"/>
      <c r="O105" s="39"/>
      <c r="P105" s="39"/>
      <c r="Q105" s="39"/>
      <c r="R105" s="39"/>
      <c r="S105" s="39"/>
      <c r="T105" s="75"/>
      <c r="AT105" s="21" t="s">
        <v>154</v>
      </c>
      <c r="AU105" s="21" t="s">
        <v>79</v>
      </c>
    </row>
    <row r="106" spans="2:65" s="11" customFormat="1" ht="13.5">
      <c r="B106" s="202"/>
      <c r="C106" s="203"/>
      <c r="D106" s="204" t="s">
        <v>141</v>
      </c>
      <c r="E106" s="205" t="s">
        <v>21</v>
      </c>
      <c r="F106" s="206" t="s">
        <v>484</v>
      </c>
      <c r="G106" s="203"/>
      <c r="H106" s="207">
        <v>0.26100000000000001</v>
      </c>
      <c r="I106" s="208"/>
      <c r="J106" s="203"/>
      <c r="K106" s="203"/>
      <c r="L106" s="209"/>
      <c r="M106" s="210"/>
      <c r="N106" s="211"/>
      <c r="O106" s="211"/>
      <c r="P106" s="211"/>
      <c r="Q106" s="211"/>
      <c r="R106" s="211"/>
      <c r="S106" s="211"/>
      <c r="T106" s="212"/>
      <c r="AT106" s="213" t="s">
        <v>141</v>
      </c>
      <c r="AU106" s="213" t="s">
        <v>79</v>
      </c>
      <c r="AV106" s="11" t="s">
        <v>79</v>
      </c>
      <c r="AW106" s="11" t="s">
        <v>33</v>
      </c>
      <c r="AX106" s="11" t="s">
        <v>77</v>
      </c>
      <c r="AY106" s="213" t="s">
        <v>132</v>
      </c>
    </row>
    <row r="107" spans="2:65" s="1" customFormat="1" ht="44.25" customHeight="1">
      <c r="B107" s="38"/>
      <c r="C107" s="190" t="s">
        <v>172</v>
      </c>
      <c r="D107" s="190" t="s">
        <v>134</v>
      </c>
      <c r="E107" s="191" t="s">
        <v>287</v>
      </c>
      <c r="F107" s="192" t="s">
        <v>288</v>
      </c>
      <c r="G107" s="193" t="s">
        <v>175</v>
      </c>
      <c r="H107" s="194">
        <v>0.36</v>
      </c>
      <c r="I107" s="195"/>
      <c r="J107" s="196">
        <f>ROUND(I107*H107,2)</f>
        <v>0</v>
      </c>
      <c r="K107" s="192" t="s">
        <v>138</v>
      </c>
      <c r="L107" s="58"/>
      <c r="M107" s="197" t="s">
        <v>21</v>
      </c>
      <c r="N107" s="198" t="s">
        <v>40</v>
      </c>
      <c r="O107" s="39"/>
      <c r="P107" s="199">
        <f>O107*H107</f>
        <v>0</v>
      </c>
      <c r="Q107" s="199">
        <v>1.0300000000000001E-3</v>
      </c>
      <c r="R107" s="199">
        <f>Q107*H107</f>
        <v>3.7080000000000001E-4</v>
      </c>
      <c r="S107" s="199">
        <v>0</v>
      </c>
      <c r="T107" s="200">
        <f>S107*H107</f>
        <v>0</v>
      </c>
      <c r="AR107" s="21" t="s">
        <v>139</v>
      </c>
      <c r="AT107" s="21" t="s">
        <v>134</v>
      </c>
      <c r="AU107" s="21" t="s">
        <v>79</v>
      </c>
      <c r="AY107" s="21" t="s">
        <v>132</v>
      </c>
      <c r="BE107" s="201">
        <f>IF(N107="základní",J107,0)</f>
        <v>0</v>
      </c>
      <c r="BF107" s="201">
        <f>IF(N107="snížená",J107,0)</f>
        <v>0</v>
      </c>
      <c r="BG107" s="201">
        <f>IF(N107="zákl. přenesená",J107,0)</f>
        <v>0</v>
      </c>
      <c r="BH107" s="201">
        <f>IF(N107="sníž. přenesená",J107,0)</f>
        <v>0</v>
      </c>
      <c r="BI107" s="201">
        <f>IF(N107="nulová",J107,0)</f>
        <v>0</v>
      </c>
      <c r="BJ107" s="21" t="s">
        <v>77</v>
      </c>
      <c r="BK107" s="201">
        <f>ROUND(I107*H107,2)</f>
        <v>0</v>
      </c>
      <c r="BL107" s="21" t="s">
        <v>139</v>
      </c>
      <c r="BM107" s="21" t="s">
        <v>485</v>
      </c>
    </row>
    <row r="108" spans="2:65" s="11" customFormat="1" ht="13.5">
      <c r="B108" s="202"/>
      <c r="C108" s="203"/>
      <c r="D108" s="204" t="s">
        <v>141</v>
      </c>
      <c r="E108" s="205" t="s">
        <v>21</v>
      </c>
      <c r="F108" s="206" t="s">
        <v>486</v>
      </c>
      <c r="G108" s="203"/>
      <c r="H108" s="207">
        <v>0.36</v>
      </c>
      <c r="I108" s="208"/>
      <c r="J108" s="203"/>
      <c r="K108" s="203"/>
      <c r="L108" s="209"/>
      <c r="M108" s="210"/>
      <c r="N108" s="211"/>
      <c r="O108" s="211"/>
      <c r="P108" s="211"/>
      <c r="Q108" s="211"/>
      <c r="R108" s="211"/>
      <c r="S108" s="211"/>
      <c r="T108" s="212"/>
      <c r="AT108" s="213" t="s">
        <v>141</v>
      </c>
      <c r="AU108" s="213" t="s">
        <v>79</v>
      </c>
      <c r="AV108" s="11" t="s">
        <v>79</v>
      </c>
      <c r="AW108" s="11" t="s">
        <v>33</v>
      </c>
      <c r="AX108" s="11" t="s">
        <v>77</v>
      </c>
      <c r="AY108" s="213" t="s">
        <v>132</v>
      </c>
    </row>
    <row r="109" spans="2:65" s="1" customFormat="1" ht="44.25" customHeight="1">
      <c r="B109" s="38"/>
      <c r="C109" s="190" t="s">
        <v>178</v>
      </c>
      <c r="D109" s="190" t="s">
        <v>134</v>
      </c>
      <c r="E109" s="191" t="s">
        <v>292</v>
      </c>
      <c r="F109" s="192" t="s">
        <v>293</v>
      </c>
      <c r="G109" s="193" t="s">
        <v>175</v>
      </c>
      <c r="H109" s="194">
        <v>0.36</v>
      </c>
      <c r="I109" s="195"/>
      <c r="J109" s="196">
        <f>ROUND(I109*H109,2)</f>
        <v>0</v>
      </c>
      <c r="K109" s="192" t="s">
        <v>138</v>
      </c>
      <c r="L109" s="58"/>
      <c r="M109" s="197" t="s">
        <v>21</v>
      </c>
      <c r="N109" s="198" t="s">
        <v>40</v>
      </c>
      <c r="O109" s="39"/>
      <c r="P109" s="199">
        <f>O109*H109</f>
        <v>0</v>
      </c>
      <c r="Q109" s="199">
        <v>0</v>
      </c>
      <c r="R109" s="199">
        <f>Q109*H109</f>
        <v>0</v>
      </c>
      <c r="S109" s="199">
        <v>0</v>
      </c>
      <c r="T109" s="200">
        <f>S109*H109</f>
        <v>0</v>
      </c>
      <c r="AR109" s="21" t="s">
        <v>139</v>
      </c>
      <c r="AT109" s="21" t="s">
        <v>134</v>
      </c>
      <c r="AU109" s="21" t="s">
        <v>79</v>
      </c>
      <c r="AY109" s="21" t="s">
        <v>132</v>
      </c>
      <c r="BE109" s="201">
        <f>IF(N109="základní",J109,0)</f>
        <v>0</v>
      </c>
      <c r="BF109" s="201">
        <f>IF(N109="snížená",J109,0)</f>
        <v>0</v>
      </c>
      <c r="BG109" s="201">
        <f>IF(N109="zákl. přenesená",J109,0)</f>
        <v>0</v>
      </c>
      <c r="BH109" s="201">
        <f>IF(N109="sníž. přenesená",J109,0)</f>
        <v>0</v>
      </c>
      <c r="BI109" s="201">
        <f>IF(N109="nulová",J109,0)</f>
        <v>0</v>
      </c>
      <c r="BJ109" s="21" t="s">
        <v>77</v>
      </c>
      <c r="BK109" s="201">
        <f>ROUND(I109*H109,2)</f>
        <v>0</v>
      </c>
      <c r="BL109" s="21" t="s">
        <v>139</v>
      </c>
      <c r="BM109" s="21" t="s">
        <v>487</v>
      </c>
    </row>
    <row r="110" spans="2:65" s="10" customFormat="1" ht="29.85" customHeight="1">
      <c r="B110" s="173"/>
      <c r="C110" s="174"/>
      <c r="D110" s="187" t="s">
        <v>68</v>
      </c>
      <c r="E110" s="188" t="s">
        <v>178</v>
      </c>
      <c r="F110" s="188" t="s">
        <v>186</v>
      </c>
      <c r="G110" s="174"/>
      <c r="H110" s="174"/>
      <c r="I110" s="177"/>
      <c r="J110" s="189">
        <f>BK110</f>
        <v>0</v>
      </c>
      <c r="K110" s="174"/>
      <c r="L110" s="179"/>
      <c r="M110" s="180"/>
      <c r="N110" s="181"/>
      <c r="O110" s="181"/>
      <c r="P110" s="182">
        <f>SUM(P111:P115)</f>
        <v>0</v>
      </c>
      <c r="Q110" s="181"/>
      <c r="R110" s="182">
        <f>SUM(R111:R115)</f>
        <v>0.73207</v>
      </c>
      <c r="S110" s="181"/>
      <c r="T110" s="183">
        <f>SUM(T111:T115)</f>
        <v>3.2000000000000001E-2</v>
      </c>
      <c r="AR110" s="184" t="s">
        <v>77</v>
      </c>
      <c r="AT110" s="185" t="s">
        <v>68</v>
      </c>
      <c r="AU110" s="185" t="s">
        <v>77</v>
      </c>
      <c r="AY110" s="184" t="s">
        <v>132</v>
      </c>
      <c r="BK110" s="186">
        <f>SUM(BK111:BK115)</f>
        <v>0</v>
      </c>
    </row>
    <row r="111" spans="2:65" s="1" customFormat="1" ht="22.5" customHeight="1">
      <c r="B111" s="38"/>
      <c r="C111" s="190" t="s">
        <v>182</v>
      </c>
      <c r="D111" s="190" t="s">
        <v>134</v>
      </c>
      <c r="E111" s="191" t="s">
        <v>488</v>
      </c>
      <c r="F111" s="192" t="s">
        <v>489</v>
      </c>
      <c r="G111" s="193" t="s">
        <v>390</v>
      </c>
      <c r="H111" s="194">
        <v>6</v>
      </c>
      <c r="I111" s="195"/>
      <c r="J111" s="196">
        <f>ROUND(I111*H111,2)</f>
        <v>0</v>
      </c>
      <c r="K111" s="192" t="s">
        <v>21</v>
      </c>
      <c r="L111" s="58"/>
      <c r="M111" s="197" t="s">
        <v>21</v>
      </c>
      <c r="N111" s="198" t="s">
        <v>40</v>
      </c>
      <c r="O111" s="39"/>
      <c r="P111" s="199">
        <f>O111*H111</f>
        <v>0</v>
      </c>
      <c r="Q111" s="199">
        <v>0.11934</v>
      </c>
      <c r="R111" s="199">
        <f>Q111*H111</f>
        <v>0.71604000000000001</v>
      </c>
      <c r="S111" s="199">
        <v>0</v>
      </c>
      <c r="T111" s="200">
        <f>S111*H111</f>
        <v>0</v>
      </c>
      <c r="AR111" s="21" t="s">
        <v>139</v>
      </c>
      <c r="AT111" s="21" t="s">
        <v>134</v>
      </c>
      <c r="AU111" s="21" t="s">
        <v>79</v>
      </c>
      <c r="AY111" s="21" t="s">
        <v>132</v>
      </c>
      <c r="BE111" s="201">
        <f>IF(N111="základní",J111,0)</f>
        <v>0</v>
      </c>
      <c r="BF111" s="201">
        <f>IF(N111="snížená",J111,0)</f>
        <v>0</v>
      </c>
      <c r="BG111" s="201">
        <f>IF(N111="zákl. přenesená",J111,0)</f>
        <v>0</v>
      </c>
      <c r="BH111" s="201">
        <f>IF(N111="sníž. přenesená",J111,0)</f>
        <v>0</v>
      </c>
      <c r="BI111" s="201">
        <f>IF(N111="nulová",J111,0)</f>
        <v>0</v>
      </c>
      <c r="BJ111" s="21" t="s">
        <v>77</v>
      </c>
      <c r="BK111" s="201">
        <f>ROUND(I111*H111,2)</f>
        <v>0</v>
      </c>
      <c r="BL111" s="21" t="s">
        <v>139</v>
      </c>
      <c r="BM111" s="21" t="s">
        <v>490</v>
      </c>
    </row>
    <row r="112" spans="2:65" s="1" customFormat="1" ht="94.5">
      <c r="B112" s="38"/>
      <c r="C112" s="60"/>
      <c r="D112" s="204" t="s">
        <v>154</v>
      </c>
      <c r="E112" s="60"/>
      <c r="F112" s="234" t="s">
        <v>491</v>
      </c>
      <c r="G112" s="60"/>
      <c r="H112" s="60"/>
      <c r="I112" s="160"/>
      <c r="J112" s="60"/>
      <c r="K112" s="60"/>
      <c r="L112" s="58"/>
      <c r="M112" s="216"/>
      <c r="N112" s="39"/>
      <c r="O112" s="39"/>
      <c r="P112" s="39"/>
      <c r="Q112" s="39"/>
      <c r="R112" s="39"/>
      <c r="S112" s="39"/>
      <c r="T112" s="75"/>
      <c r="AT112" s="21" t="s">
        <v>154</v>
      </c>
      <c r="AU112" s="21" t="s">
        <v>79</v>
      </c>
    </row>
    <row r="113" spans="2:65" s="1" customFormat="1" ht="22.5" customHeight="1">
      <c r="B113" s="38"/>
      <c r="C113" s="190" t="s">
        <v>222</v>
      </c>
      <c r="D113" s="190" t="s">
        <v>134</v>
      </c>
      <c r="E113" s="191" t="s">
        <v>492</v>
      </c>
      <c r="F113" s="192" t="s">
        <v>493</v>
      </c>
      <c r="G113" s="193" t="s">
        <v>190</v>
      </c>
      <c r="H113" s="194">
        <v>35</v>
      </c>
      <c r="I113" s="195"/>
      <c r="J113" s="196">
        <f>ROUND(I113*H113,2)</f>
        <v>0</v>
      </c>
      <c r="K113" s="192" t="s">
        <v>21</v>
      </c>
      <c r="L113" s="58"/>
      <c r="M113" s="197" t="s">
        <v>21</v>
      </c>
      <c r="N113" s="198" t="s">
        <v>40</v>
      </c>
      <c r="O113" s="39"/>
      <c r="P113" s="199">
        <f>O113*H113</f>
        <v>0</v>
      </c>
      <c r="Q113" s="199">
        <v>4.4999999999999999E-4</v>
      </c>
      <c r="R113" s="199">
        <f>Q113*H113</f>
        <v>1.575E-2</v>
      </c>
      <c r="S113" s="199">
        <v>0</v>
      </c>
      <c r="T113" s="200">
        <f>S113*H113</f>
        <v>0</v>
      </c>
      <c r="AR113" s="21" t="s">
        <v>139</v>
      </c>
      <c r="AT113" s="21" t="s">
        <v>134</v>
      </c>
      <c r="AU113" s="21" t="s">
        <v>79</v>
      </c>
      <c r="AY113" s="21" t="s">
        <v>132</v>
      </c>
      <c r="BE113" s="201">
        <f>IF(N113="základní",J113,0)</f>
        <v>0</v>
      </c>
      <c r="BF113" s="201">
        <f>IF(N113="snížená",J113,0)</f>
        <v>0</v>
      </c>
      <c r="BG113" s="201">
        <f>IF(N113="zákl. přenesená",J113,0)</f>
        <v>0</v>
      </c>
      <c r="BH113" s="201">
        <f>IF(N113="sníž. přenesená",J113,0)</f>
        <v>0</v>
      </c>
      <c r="BI113" s="201">
        <f>IF(N113="nulová",J113,0)</f>
        <v>0</v>
      </c>
      <c r="BJ113" s="21" t="s">
        <v>77</v>
      </c>
      <c r="BK113" s="201">
        <f>ROUND(I113*H113,2)</f>
        <v>0</v>
      </c>
      <c r="BL113" s="21" t="s">
        <v>139</v>
      </c>
      <c r="BM113" s="21" t="s">
        <v>494</v>
      </c>
    </row>
    <row r="114" spans="2:65" s="1" customFormat="1" ht="148.5">
      <c r="B114" s="38"/>
      <c r="C114" s="60"/>
      <c r="D114" s="204" t="s">
        <v>154</v>
      </c>
      <c r="E114" s="60"/>
      <c r="F114" s="234" t="s">
        <v>495</v>
      </c>
      <c r="G114" s="60"/>
      <c r="H114" s="60"/>
      <c r="I114" s="160"/>
      <c r="J114" s="60"/>
      <c r="K114" s="60"/>
      <c r="L114" s="58"/>
      <c r="M114" s="216"/>
      <c r="N114" s="39"/>
      <c r="O114" s="39"/>
      <c r="P114" s="39"/>
      <c r="Q114" s="39"/>
      <c r="R114" s="39"/>
      <c r="S114" s="39"/>
      <c r="T114" s="75"/>
      <c r="AT114" s="21" t="s">
        <v>154</v>
      </c>
      <c r="AU114" s="21" t="s">
        <v>79</v>
      </c>
    </row>
    <row r="115" spans="2:65" s="1" customFormat="1" ht="22.5" customHeight="1">
      <c r="B115" s="38"/>
      <c r="C115" s="190" t="s">
        <v>433</v>
      </c>
      <c r="D115" s="190" t="s">
        <v>134</v>
      </c>
      <c r="E115" s="191" t="s">
        <v>496</v>
      </c>
      <c r="F115" s="192" t="s">
        <v>497</v>
      </c>
      <c r="G115" s="193" t="s">
        <v>390</v>
      </c>
      <c r="H115" s="194">
        <v>1</v>
      </c>
      <c r="I115" s="195"/>
      <c r="J115" s="196">
        <f>ROUND(I115*H115,2)</f>
        <v>0</v>
      </c>
      <c r="K115" s="192" t="s">
        <v>21</v>
      </c>
      <c r="L115" s="58"/>
      <c r="M115" s="197" t="s">
        <v>21</v>
      </c>
      <c r="N115" s="198" t="s">
        <v>40</v>
      </c>
      <c r="O115" s="39"/>
      <c r="P115" s="199">
        <f>O115*H115</f>
        <v>0</v>
      </c>
      <c r="Q115" s="199">
        <v>2.7999999999999998E-4</v>
      </c>
      <c r="R115" s="199">
        <f>Q115*H115</f>
        <v>2.7999999999999998E-4</v>
      </c>
      <c r="S115" s="199">
        <v>3.2000000000000001E-2</v>
      </c>
      <c r="T115" s="200">
        <f>S115*H115</f>
        <v>3.2000000000000001E-2</v>
      </c>
      <c r="AR115" s="21" t="s">
        <v>498</v>
      </c>
      <c r="AT115" s="21" t="s">
        <v>134</v>
      </c>
      <c r="AU115" s="21" t="s">
        <v>79</v>
      </c>
      <c r="AY115" s="21" t="s">
        <v>132</v>
      </c>
      <c r="BE115" s="201">
        <f>IF(N115="základní",J115,0)</f>
        <v>0</v>
      </c>
      <c r="BF115" s="201">
        <f>IF(N115="snížená",J115,0)</f>
        <v>0</v>
      </c>
      <c r="BG115" s="201">
        <f>IF(N115="zákl. přenesená",J115,0)</f>
        <v>0</v>
      </c>
      <c r="BH115" s="201">
        <f>IF(N115="sníž. přenesená",J115,0)</f>
        <v>0</v>
      </c>
      <c r="BI115" s="201">
        <f>IF(N115="nulová",J115,0)</f>
        <v>0</v>
      </c>
      <c r="BJ115" s="21" t="s">
        <v>77</v>
      </c>
      <c r="BK115" s="201">
        <f>ROUND(I115*H115,2)</f>
        <v>0</v>
      </c>
      <c r="BL115" s="21" t="s">
        <v>498</v>
      </c>
      <c r="BM115" s="21" t="s">
        <v>499</v>
      </c>
    </row>
    <row r="116" spans="2:65" s="10" customFormat="1" ht="29.85" customHeight="1">
      <c r="B116" s="173"/>
      <c r="C116" s="174"/>
      <c r="D116" s="187" t="s">
        <v>68</v>
      </c>
      <c r="E116" s="188" t="s">
        <v>198</v>
      </c>
      <c r="F116" s="188" t="s">
        <v>199</v>
      </c>
      <c r="G116" s="174"/>
      <c r="H116" s="174"/>
      <c r="I116" s="177"/>
      <c r="J116" s="189">
        <f>BK116</f>
        <v>0</v>
      </c>
      <c r="K116" s="174"/>
      <c r="L116" s="179"/>
      <c r="M116" s="180"/>
      <c r="N116" s="181"/>
      <c r="O116" s="181"/>
      <c r="P116" s="182">
        <f>SUM(P117:P118)</f>
        <v>0</v>
      </c>
      <c r="Q116" s="181"/>
      <c r="R116" s="182">
        <f>SUM(R117:R118)</f>
        <v>0</v>
      </c>
      <c r="S116" s="181"/>
      <c r="T116" s="183">
        <f>SUM(T117:T118)</f>
        <v>0</v>
      </c>
      <c r="AR116" s="184" t="s">
        <v>77</v>
      </c>
      <c r="AT116" s="185" t="s">
        <v>68</v>
      </c>
      <c r="AU116" s="185" t="s">
        <v>77</v>
      </c>
      <c r="AY116" s="184" t="s">
        <v>132</v>
      </c>
      <c r="BK116" s="186">
        <f>SUM(BK117:BK118)</f>
        <v>0</v>
      </c>
    </row>
    <row r="117" spans="2:65" s="1" customFormat="1" ht="44.25" customHeight="1">
      <c r="B117" s="38"/>
      <c r="C117" s="190" t="s">
        <v>416</v>
      </c>
      <c r="D117" s="190" t="s">
        <v>134</v>
      </c>
      <c r="E117" s="191" t="s">
        <v>327</v>
      </c>
      <c r="F117" s="192" t="s">
        <v>328</v>
      </c>
      <c r="G117" s="193" t="s">
        <v>168</v>
      </c>
      <c r="H117" s="194">
        <v>1.321</v>
      </c>
      <c r="I117" s="195"/>
      <c r="J117" s="196">
        <f>ROUND(I117*H117,2)</f>
        <v>0</v>
      </c>
      <c r="K117" s="192" t="s">
        <v>138</v>
      </c>
      <c r="L117" s="58"/>
      <c r="M117" s="197" t="s">
        <v>21</v>
      </c>
      <c r="N117" s="198" t="s">
        <v>40</v>
      </c>
      <c r="O117" s="39"/>
      <c r="P117" s="199">
        <f>O117*H117</f>
        <v>0</v>
      </c>
      <c r="Q117" s="199">
        <v>0</v>
      </c>
      <c r="R117" s="199">
        <f>Q117*H117</f>
        <v>0</v>
      </c>
      <c r="S117" s="199">
        <v>0</v>
      </c>
      <c r="T117" s="200">
        <f>S117*H117</f>
        <v>0</v>
      </c>
      <c r="AR117" s="21" t="s">
        <v>139</v>
      </c>
      <c r="AT117" s="21" t="s">
        <v>134</v>
      </c>
      <c r="AU117" s="21" t="s">
        <v>79</v>
      </c>
      <c r="AY117" s="21" t="s">
        <v>132</v>
      </c>
      <c r="BE117" s="201">
        <f>IF(N117="základní",J117,0)</f>
        <v>0</v>
      </c>
      <c r="BF117" s="201">
        <f>IF(N117="snížená",J117,0)</f>
        <v>0</v>
      </c>
      <c r="BG117" s="201">
        <f>IF(N117="zákl. přenesená",J117,0)</f>
        <v>0</v>
      </c>
      <c r="BH117" s="201">
        <f>IF(N117="sníž. přenesená",J117,0)</f>
        <v>0</v>
      </c>
      <c r="BI117" s="201">
        <f>IF(N117="nulová",J117,0)</f>
        <v>0</v>
      </c>
      <c r="BJ117" s="21" t="s">
        <v>77</v>
      </c>
      <c r="BK117" s="201">
        <f>ROUND(I117*H117,2)</f>
        <v>0</v>
      </c>
      <c r="BL117" s="21" t="s">
        <v>139</v>
      </c>
      <c r="BM117" s="21" t="s">
        <v>500</v>
      </c>
    </row>
    <row r="118" spans="2:65" s="1" customFormat="1" ht="81">
      <c r="B118" s="38"/>
      <c r="C118" s="60"/>
      <c r="D118" s="214" t="s">
        <v>154</v>
      </c>
      <c r="E118" s="60"/>
      <c r="F118" s="215" t="s">
        <v>330</v>
      </c>
      <c r="G118" s="60"/>
      <c r="H118" s="60"/>
      <c r="I118" s="160"/>
      <c r="J118" s="60"/>
      <c r="K118" s="60"/>
      <c r="L118" s="58"/>
      <c r="M118" s="216"/>
      <c r="N118" s="39"/>
      <c r="O118" s="39"/>
      <c r="P118" s="39"/>
      <c r="Q118" s="39"/>
      <c r="R118" s="39"/>
      <c r="S118" s="39"/>
      <c r="T118" s="75"/>
      <c r="AT118" s="21" t="s">
        <v>154</v>
      </c>
      <c r="AU118" s="21" t="s">
        <v>79</v>
      </c>
    </row>
    <row r="119" spans="2:65" s="10" customFormat="1" ht="37.35" customHeight="1">
      <c r="B119" s="173"/>
      <c r="C119" s="174"/>
      <c r="D119" s="175" t="s">
        <v>68</v>
      </c>
      <c r="E119" s="176" t="s">
        <v>501</v>
      </c>
      <c r="F119" s="176" t="s">
        <v>502</v>
      </c>
      <c r="G119" s="174"/>
      <c r="H119" s="174"/>
      <c r="I119" s="177"/>
      <c r="J119" s="178">
        <f>BK119</f>
        <v>0</v>
      </c>
      <c r="K119" s="174"/>
      <c r="L119" s="179"/>
      <c r="M119" s="180"/>
      <c r="N119" s="181"/>
      <c r="O119" s="181"/>
      <c r="P119" s="182">
        <f>P120</f>
        <v>0</v>
      </c>
      <c r="Q119" s="181"/>
      <c r="R119" s="182">
        <f>R120</f>
        <v>2.205E-2</v>
      </c>
      <c r="S119" s="181"/>
      <c r="T119" s="183">
        <f>T120</f>
        <v>0</v>
      </c>
      <c r="AR119" s="184" t="s">
        <v>79</v>
      </c>
      <c r="AT119" s="185" t="s">
        <v>68</v>
      </c>
      <c r="AU119" s="185" t="s">
        <v>69</v>
      </c>
      <c r="AY119" s="184" t="s">
        <v>132</v>
      </c>
      <c r="BK119" s="186">
        <f>BK120</f>
        <v>0</v>
      </c>
    </row>
    <row r="120" spans="2:65" s="10" customFormat="1" ht="19.899999999999999" customHeight="1">
      <c r="B120" s="173"/>
      <c r="C120" s="174"/>
      <c r="D120" s="187" t="s">
        <v>68</v>
      </c>
      <c r="E120" s="188" t="s">
        <v>503</v>
      </c>
      <c r="F120" s="188" t="s">
        <v>504</v>
      </c>
      <c r="G120" s="174"/>
      <c r="H120" s="174"/>
      <c r="I120" s="177"/>
      <c r="J120" s="189">
        <f>BK120</f>
        <v>0</v>
      </c>
      <c r="K120" s="174"/>
      <c r="L120" s="179"/>
      <c r="M120" s="180"/>
      <c r="N120" s="181"/>
      <c r="O120" s="181"/>
      <c r="P120" s="182">
        <f>SUM(P121:P124)</f>
        <v>0</v>
      </c>
      <c r="Q120" s="181"/>
      <c r="R120" s="182">
        <f>SUM(R121:R124)</f>
        <v>2.205E-2</v>
      </c>
      <c r="S120" s="181"/>
      <c r="T120" s="183">
        <f>SUM(T121:T124)</f>
        <v>0</v>
      </c>
      <c r="AR120" s="184" t="s">
        <v>79</v>
      </c>
      <c r="AT120" s="185" t="s">
        <v>68</v>
      </c>
      <c r="AU120" s="185" t="s">
        <v>77</v>
      </c>
      <c r="AY120" s="184" t="s">
        <v>132</v>
      </c>
      <c r="BK120" s="186">
        <f>SUM(BK121:BK124)</f>
        <v>0</v>
      </c>
    </row>
    <row r="121" spans="2:65" s="1" customFormat="1" ht="31.5" customHeight="1">
      <c r="B121" s="38"/>
      <c r="C121" s="190" t="s">
        <v>262</v>
      </c>
      <c r="D121" s="190" t="s">
        <v>134</v>
      </c>
      <c r="E121" s="191" t="s">
        <v>505</v>
      </c>
      <c r="F121" s="192" t="s">
        <v>506</v>
      </c>
      <c r="G121" s="193" t="s">
        <v>190</v>
      </c>
      <c r="H121" s="194">
        <v>35</v>
      </c>
      <c r="I121" s="195"/>
      <c r="J121" s="196">
        <f>ROUND(I121*H121,2)</f>
        <v>0</v>
      </c>
      <c r="K121" s="192" t="s">
        <v>138</v>
      </c>
      <c r="L121" s="58"/>
      <c r="M121" s="197" t="s">
        <v>21</v>
      </c>
      <c r="N121" s="198" t="s">
        <v>40</v>
      </c>
      <c r="O121" s="39"/>
      <c r="P121" s="199">
        <f>O121*H121</f>
        <v>0</v>
      </c>
      <c r="Q121" s="199">
        <v>0</v>
      </c>
      <c r="R121" s="199">
        <f>Q121*H121</f>
        <v>0</v>
      </c>
      <c r="S121" s="199">
        <v>0</v>
      </c>
      <c r="T121" s="200">
        <f>S121*H121</f>
        <v>0</v>
      </c>
      <c r="AR121" s="21" t="s">
        <v>291</v>
      </c>
      <c r="AT121" s="21" t="s">
        <v>134</v>
      </c>
      <c r="AU121" s="21" t="s">
        <v>79</v>
      </c>
      <c r="AY121" s="21" t="s">
        <v>132</v>
      </c>
      <c r="BE121" s="201">
        <f>IF(N121="základní",J121,0)</f>
        <v>0</v>
      </c>
      <c r="BF121" s="201">
        <f>IF(N121="snížená",J121,0)</f>
        <v>0</v>
      </c>
      <c r="BG121" s="201">
        <f>IF(N121="zákl. přenesená",J121,0)</f>
        <v>0</v>
      </c>
      <c r="BH121" s="201">
        <f>IF(N121="sníž. přenesená",J121,0)</f>
        <v>0</v>
      </c>
      <c r="BI121" s="201">
        <f>IF(N121="nulová",J121,0)</f>
        <v>0</v>
      </c>
      <c r="BJ121" s="21" t="s">
        <v>77</v>
      </c>
      <c r="BK121" s="201">
        <f>ROUND(I121*H121,2)</f>
        <v>0</v>
      </c>
      <c r="BL121" s="21" t="s">
        <v>291</v>
      </c>
      <c r="BM121" s="21" t="s">
        <v>507</v>
      </c>
    </row>
    <row r="122" spans="2:65" s="1" customFormat="1" ht="22.5" customHeight="1">
      <c r="B122" s="38"/>
      <c r="C122" s="220" t="s">
        <v>200</v>
      </c>
      <c r="D122" s="220" t="s">
        <v>193</v>
      </c>
      <c r="E122" s="221" t="s">
        <v>508</v>
      </c>
      <c r="F122" s="222" t="s">
        <v>509</v>
      </c>
      <c r="G122" s="223" t="s">
        <v>190</v>
      </c>
      <c r="H122" s="224">
        <v>35</v>
      </c>
      <c r="I122" s="225"/>
      <c r="J122" s="226">
        <f>ROUND(I122*H122,2)</f>
        <v>0</v>
      </c>
      <c r="K122" s="222" t="s">
        <v>138</v>
      </c>
      <c r="L122" s="227"/>
      <c r="M122" s="228" t="s">
        <v>21</v>
      </c>
      <c r="N122" s="229" t="s">
        <v>40</v>
      </c>
      <c r="O122" s="39"/>
      <c r="P122" s="199">
        <f>O122*H122</f>
        <v>0</v>
      </c>
      <c r="Q122" s="199">
        <v>6.3000000000000003E-4</v>
      </c>
      <c r="R122" s="199">
        <f>Q122*H122</f>
        <v>2.205E-2</v>
      </c>
      <c r="S122" s="199">
        <v>0</v>
      </c>
      <c r="T122" s="200">
        <f>S122*H122</f>
        <v>0</v>
      </c>
      <c r="AR122" s="21" t="s">
        <v>510</v>
      </c>
      <c r="AT122" s="21" t="s">
        <v>193</v>
      </c>
      <c r="AU122" s="21" t="s">
        <v>79</v>
      </c>
      <c r="AY122" s="21" t="s">
        <v>132</v>
      </c>
      <c r="BE122" s="201">
        <f>IF(N122="základní",J122,0)</f>
        <v>0</v>
      </c>
      <c r="BF122" s="201">
        <f>IF(N122="snížená",J122,0)</f>
        <v>0</v>
      </c>
      <c r="BG122" s="201">
        <f>IF(N122="zákl. přenesená",J122,0)</f>
        <v>0</v>
      </c>
      <c r="BH122" s="201">
        <f>IF(N122="sníž. přenesená",J122,0)</f>
        <v>0</v>
      </c>
      <c r="BI122" s="201">
        <f>IF(N122="nulová",J122,0)</f>
        <v>0</v>
      </c>
      <c r="BJ122" s="21" t="s">
        <v>77</v>
      </c>
      <c r="BK122" s="201">
        <f>ROUND(I122*H122,2)</f>
        <v>0</v>
      </c>
      <c r="BL122" s="21" t="s">
        <v>291</v>
      </c>
      <c r="BM122" s="21" t="s">
        <v>511</v>
      </c>
    </row>
    <row r="123" spans="2:65" s="1" customFormat="1" ht="31.5" customHeight="1">
      <c r="B123" s="38"/>
      <c r="C123" s="190" t="s">
        <v>387</v>
      </c>
      <c r="D123" s="190" t="s">
        <v>134</v>
      </c>
      <c r="E123" s="191" t="s">
        <v>512</v>
      </c>
      <c r="F123" s="192" t="s">
        <v>513</v>
      </c>
      <c r="G123" s="193" t="s">
        <v>168</v>
      </c>
      <c r="H123" s="194">
        <v>2.1999999999999999E-2</v>
      </c>
      <c r="I123" s="195"/>
      <c r="J123" s="196">
        <f>ROUND(I123*H123,2)</f>
        <v>0</v>
      </c>
      <c r="K123" s="192" t="s">
        <v>138</v>
      </c>
      <c r="L123" s="58"/>
      <c r="M123" s="197" t="s">
        <v>21</v>
      </c>
      <c r="N123" s="198" t="s">
        <v>40</v>
      </c>
      <c r="O123" s="39"/>
      <c r="P123" s="199">
        <f>O123*H123</f>
        <v>0</v>
      </c>
      <c r="Q123" s="199">
        <v>0</v>
      </c>
      <c r="R123" s="199">
        <f>Q123*H123</f>
        <v>0</v>
      </c>
      <c r="S123" s="199">
        <v>0</v>
      </c>
      <c r="T123" s="200">
        <f>S123*H123</f>
        <v>0</v>
      </c>
      <c r="AR123" s="21" t="s">
        <v>291</v>
      </c>
      <c r="AT123" s="21" t="s">
        <v>134</v>
      </c>
      <c r="AU123" s="21" t="s">
        <v>79</v>
      </c>
      <c r="AY123" s="21" t="s">
        <v>132</v>
      </c>
      <c r="BE123" s="201">
        <f>IF(N123="základní",J123,0)</f>
        <v>0</v>
      </c>
      <c r="BF123" s="201">
        <f>IF(N123="snížená",J123,0)</f>
        <v>0</v>
      </c>
      <c r="BG123" s="201">
        <f>IF(N123="zákl. přenesená",J123,0)</f>
        <v>0</v>
      </c>
      <c r="BH123" s="201">
        <f>IF(N123="sníž. přenesená",J123,0)</f>
        <v>0</v>
      </c>
      <c r="BI123" s="201">
        <f>IF(N123="nulová",J123,0)</f>
        <v>0</v>
      </c>
      <c r="BJ123" s="21" t="s">
        <v>77</v>
      </c>
      <c r="BK123" s="201">
        <f>ROUND(I123*H123,2)</f>
        <v>0</v>
      </c>
      <c r="BL123" s="21" t="s">
        <v>291</v>
      </c>
      <c r="BM123" s="21" t="s">
        <v>514</v>
      </c>
    </row>
    <row r="124" spans="2:65" s="1" customFormat="1" ht="121.5">
      <c r="B124" s="38"/>
      <c r="C124" s="60"/>
      <c r="D124" s="214" t="s">
        <v>154</v>
      </c>
      <c r="E124" s="60"/>
      <c r="F124" s="215" t="s">
        <v>515</v>
      </c>
      <c r="G124" s="60"/>
      <c r="H124" s="60"/>
      <c r="I124" s="160"/>
      <c r="J124" s="60"/>
      <c r="K124" s="60"/>
      <c r="L124" s="58"/>
      <c r="M124" s="216"/>
      <c r="N124" s="39"/>
      <c r="O124" s="39"/>
      <c r="P124" s="39"/>
      <c r="Q124" s="39"/>
      <c r="R124" s="39"/>
      <c r="S124" s="39"/>
      <c r="T124" s="75"/>
      <c r="AT124" s="21" t="s">
        <v>154</v>
      </c>
      <c r="AU124" s="21" t="s">
        <v>79</v>
      </c>
    </row>
    <row r="125" spans="2:65" s="10" customFormat="1" ht="37.35" customHeight="1">
      <c r="B125" s="173"/>
      <c r="C125" s="174"/>
      <c r="D125" s="175" t="s">
        <v>68</v>
      </c>
      <c r="E125" s="176" t="s">
        <v>193</v>
      </c>
      <c r="F125" s="176" t="s">
        <v>516</v>
      </c>
      <c r="G125" s="174"/>
      <c r="H125" s="174"/>
      <c r="I125" s="177"/>
      <c r="J125" s="178">
        <f>BK125</f>
        <v>0</v>
      </c>
      <c r="K125" s="174"/>
      <c r="L125" s="179"/>
      <c r="M125" s="180"/>
      <c r="N125" s="181"/>
      <c r="O125" s="181"/>
      <c r="P125" s="182">
        <f>P126+P135</f>
        <v>0</v>
      </c>
      <c r="Q125" s="181"/>
      <c r="R125" s="182">
        <f>R126+R135</f>
        <v>5.5438999999999998</v>
      </c>
      <c r="S125" s="181"/>
      <c r="T125" s="183">
        <f>T126+T135</f>
        <v>0</v>
      </c>
      <c r="AR125" s="184" t="s">
        <v>147</v>
      </c>
      <c r="AT125" s="185" t="s">
        <v>68</v>
      </c>
      <c r="AU125" s="185" t="s">
        <v>69</v>
      </c>
      <c r="AY125" s="184" t="s">
        <v>132</v>
      </c>
      <c r="BK125" s="186">
        <f>BK126+BK135</f>
        <v>0</v>
      </c>
    </row>
    <row r="126" spans="2:65" s="10" customFormat="1" ht="19.899999999999999" customHeight="1">
      <c r="B126" s="173"/>
      <c r="C126" s="174"/>
      <c r="D126" s="187" t="s">
        <v>68</v>
      </c>
      <c r="E126" s="188" t="s">
        <v>517</v>
      </c>
      <c r="F126" s="188" t="s">
        <v>518</v>
      </c>
      <c r="G126" s="174"/>
      <c r="H126" s="174"/>
      <c r="I126" s="177"/>
      <c r="J126" s="189">
        <f>BK126</f>
        <v>0</v>
      </c>
      <c r="K126" s="174"/>
      <c r="L126" s="179"/>
      <c r="M126" s="180"/>
      <c r="N126" s="181"/>
      <c r="O126" s="181"/>
      <c r="P126" s="182">
        <f>SUM(P127:P134)</f>
        <v>0</v>
      </c>
      <c r="Q126" s="181"/>
      <c r="R126" s="182">
        <f>SUM(R127:R134)</f>
        <v>7.9000000000000001E-2</v>
      </c>
      <c r="S126" s="181"/>
      <c r="T126" s="183">
        <f>SUM(T127:T134)</f>
        <v>0</v>
      </c>
      <c r="AR126" s="184" t="s">
        <v>147</v>
      </c>
      <c r="AT126" s="185" t="s">
        <v>68</v>
      </c>
      <c r="AU126" s="185" t="s">
        <v>77</v>
      </c>
      <c r="AY126" s="184" t="s">
        <v>132</v>
      </c>
      <c r="BK126" s="186">
        <f>SUM(BK127:BK134)</f>
        <v>0</v>
      </c>
    </row>
    <row r="127" spans="2:65" s="1" customFormat="1" ht="22.5" customHeight="1">
      <c r="B127" s="38"/>
      <c r="C127" s="190" t="s">
        <v>367</v>
      </c>
      <c r="D127" s="190" t="s">
        <v>134</v>
      </c>
      <c r="E127" s="191" t="s">
        <v>519</v>
      </c>
      <c r="F127" s="192" t="s">
        <v>520</v>
      </c>
      <c r="G127" s="193" t="s">
        <v>253</v>
      </c>
      <c r="H127" s="194">
        <v>1</v>
      </c>
      <c r="I127" s="195"/>
      <c r="J127" s="196">
        <f>ROUND(I127*H127,2)</f>
        <v>0</v>
      </c>
      <c r="K127" s="192" t="s">
        <v>138</v>
      </c>
      <c r="L127" s="58"/>
      <c r="M127" s="197" t="s">
        <v>21</v>
      </c>
      <c r="N127" s="198" t="s">
        <v>40</v>
      </c>
      <c r="O127" s="39"/>
      <c r="P127" s="199">
        <f>O127*H127</f>
        <v>0</v>
      </c>
      <c r="Q127" s="199">
        <v>0</v>
      </c>
      <c r="R127" s="199">
        <f>Q127*H127</f>
        <v>0</v>
      </c>
      <c r="S127" s="199">
        <v>0</v>
      </c>
      <c r="T127" s="200">
        <f>S127*H127</f>
        <v>0</v>
      </c>
      <c r="AR127" s="21" t="s">
        <v>498</v>
      </c>
      <c r="AT127" s="21" t="s">
        <v>134</v>
      </c>
      <c r="AU127" s="21" t="s">
        <v>79</v>
      </c>
      <c r="AY127" s="21" t="s">
        <v>132</v>
      </c>
      <c r="BE127" s="201">
        <f>IF(N127="základní",J127,0)</f>
        <v>0</v>
      </c>
      <c r="BF127" s="201">
        <f>IF(N127="snížená",J127,0)</f>
        <v>0</v>
      </c>
      <c r="BG127" s="201">
        <f>IF(N127="zákl. přenesená",J127,0)</f>
        <v>0</v>
      </c>
      <c r="BH127" s="201">
        <f>IF(N127="sníž. přenesená",J127,0)</f>
        <v>0</v>
      </c>
      <c r="BI127" s="201">
        <f>IF(N127="nulová",J127,0)</f>
        <v>0</v>
      </c>
      <c r="BJ127" s="21" t="s">
        <v>77</v>
      </c>
      <c r="BK127" s="201">
        <f>ROUND(I127*H127,2)</f>
        <v>0</v>
      </c>
      <c r="BL127" s="21" t="s">
        <v>498</v>
      </c>
      <c r="BM127" s="21" t="s">
        <v>521</v>
      </c>
    </row>
    <row r="128" spans="2:65" s="1" customFormat="1" ht="22.5" customHeight="1">
      <c r="B128" s="38"/>
      <c r="C128" s="220" t="s">
        <v>382</v>
      </c>
      <c r="D128" s="220" t="s">
        <v>193</v>
      </c>
      <c r="E128" s="221" t="s">
        <v>522</v>
      </c>
      <c r="F128" s="222" t="s">
        <v>523</v>
      </c>
      <c r="G128" s="223" t="s">
        <v>253</v>
      </c>
      <c r="H128" s="224">
        <v>1</v>
      </c>
      <c r="I128" s="225"/>
      <c r="J128" s="226">
        <f>ROUND(I128*H128,2)</f>
        <v>0</v>
      </c>
      <c r="K128" s="222" t="s">
        <v>138</v>
      </c>
      <c r="L128" s="227"/>
      <c r="M128" s="228" t="s">
        <v>21</v>
      </c>
      <c r="N128" s="229" t="s">
        <v>40</v>
      </c>
      <c r="O128" s="39"/>
      <c r="P128" s="199">
        <f>O128*H128</f>
        <v>0</v>
      </c>
      <c r="Q128" s="199">
        <v>7.9000000000000001E-2</v>
      </c>
      <c r="R128" s="199">
        <f>Q128*H128</f>
        <v>7.9000000000000001E-2</v>
      </c>
      <c r="S128" s="199">
        <v>0</v>
      </c>
      <c r="T128" s="200">
        <f>S128*H128</f>
        <v>0</v>
      </c>
      <c r="AR128" s="21" t="s">
        <v>524</v>
      </c>
      <c r="AT128" s="21" t="s">
        <v>193</v>
      </c>
      <c r="AU128" s="21" t="s">
        <v>79</v>
      </c>
      <c r="AY128" s="21" t="s">
        <v>132</v>
      </c>
      <c r="BE128" s="201">
        <f>IF(N128="základní",J128,0)</f>
        <v>0</v>
      </c>
      <c r="BF128" s="201">
        <f>IF(N128="snížená",J128,0)</f>
        <v>0</v>
      </c>
      <c r="BG128" s="201">
        <f>IF(N128="zákl. přenesená",J128,0)</f>
        <v>0</v>
      </c>
      <c r="BH128" s="201">
        <f>IF(N128="sníž. přenesená",J128,0)</f>
        <v>0</v>
      </c>
      <c r="BI128" s="201">
        <f>IF(N128="nulová",J128,0)</f>
        <v>0</v>
      </c>
      <c r="BJ128" s="21" t="s">
        <v>77</v>
      </c>
      <c r="BK128" s="201">
        <f>ROUND(I128*H128,2)</f>
        <v>0</v>
      </c>
      <c r="BL128" s="21" t="s">
        <v>498</v>
      </c>
      <c r="BM128" s="21" t="s">
        <v>525</v>
      </c>
    </row>
    <row r="129" spans="2:65" s="1" customFormat="1" ht="22.5" customHeight="1">
      <c r="B129" s="38"/>
      <c r="C129" s="190" t="s">
        <v>326</v>
      </c>
      <c r="D129" s="190" t="s">
        <v>134</v>
      </c>
      <c r="E129" s="191" t="s">
        <v>526</v>
      </c>
      <c r="F129" s="192" t="s">
        <v>527</v>
      </c>
      <c r="G129" s="193" t="s">
        <v>253</v>
      </c>
      <c r="H129" s="194">
        <v>7</v>
      </c>
      <c r="I129" s="195"/>
      <c r="J129" s="196">
        <f>ROUND(I129*H129,2)</f>
        <v>0</v>
      </c>
      <c r="K129" s="192" t="s">
        <v>21</v>
      </c>
      <c r="L129" s="58"/>
      <c r="M129" s="197" t="s">
        <v>21</v>
      </c>
      <c r="N129" s="198" t="s">
        <v>40</v>
      </c>
      <c r="O129" s="39"/>
      <c r="P129" s="199">
        <f>O129*H129</f>
        <v>0</v>
      </c>
      <c r="Q129" s="199">
        <v>0</v>
      </c>
      <c r="R129" s="199">
        <f>Q129*H129</f>
        <v>0</v>
      </c>
      <c r="S129" s="199">
        <v>0</v>
      </c>
      <c r="T129" s="200">
        <f>S129*H129</f>
        <v>0</v>
      </c>
      <c r="AR129" s="21" t="s">
        <v>498</v>
      </c>
      <c r="AT129" s="21" t="s">
        <v>134</v>
      </c>
      <c r="AU129" s="21" t="s">
        <v>79</v>
      </c>
      <c r="AY129" s="21" t="s">
        <v>132</v>
      </c>
      <c r="BE129" s="201">
        <f>IF(N129="základní",J129,0)</f>
        <v>0</v>
      </c>
      <c r="BF129" s="201">
        <f>IF(N129="snížená",J129,0)</f>
        <v>0</v>
      </c>
      <c r="BG129" s="201">
        <f>IF(N129="zákl. přenesená",J129,0)</f>
        <v>0</v>
      </c>
      <c r="BH129" s="201">
        <f>IF(N129="sníž. přenesená",J129,0)</f>
        <v>0</v>
      </c>
      <c r="BI129" s="201">
        <f>IF(N129="nulová",J129,0)</f>
        <v>0</v>
      </c>
      <c r="BJ129" s="21" t="s">
        <v>77</v>
      </c>
      <c r="BK129" s="201">
        <f>ROUND(I129*H129,2)</f>
        <v>0</v>
      </c>
      <c r="BL129" s="21" t="s">
        <v>498</v>
      </c>
      <c r="BM129" s="21" t="s">
        <v>528</v>
      </c>
    </row>
    <row r="130" spans="2:65" s="1" customFormat="1" ht="27">
      <c r="B130" s="38"/>
      <c r="C130" s="60"/>
      <c r="D130" s="204" t="s">
        <v>220</v>
      </c>
      <c r="E130" s="60"/>
      <c r="F130" s="234" t="s">
        <v>529</v>
      </c>
      <c r="G130" s="60"/>
      <c r="H130" s="60"/>
      <c r="I130" s="160"/>
      <c r="J130" s="60"/>
      <c r="K130" s="60"/>
      <c r="L130" s="58"/>
      <c r="M130" s="216"/>
      <c r="N130" s="39"/>
      <c r="O130" s="39"/>
      <c r="P130" s="39"/>
      <c r="Q130" s="39"/>
      <c r="R130" s="39"/>
      <c r="S130" s="39"/>
      <c r="T130" s="75"/>
      <c r="AT130" s="21" t="s">
        <v>220</v>
      </c>
      <c r="AU130" s="21" t="s">
        <v>79</v>
      </c>
    </row>
    <row r="131" spans="2:65" s="1" customFormat="1" ht="31.5" customHeight="1">
      <c r="B131" s="38"/>
      <c r="C131" s="220" t="s">
        <v>321</v>
      </c>
      <c r="D131" s="220" t="s">
        <v>193</v>
      </c>
      <c r="E131" s="221" t="s">
        <v>530</v>
      </c>
      <c r="F131" s="222" t="s">
        <v>531</v>
      </c>
      <c r="G131" s="223" t="s">
        <v>390</v>
      </c>
      <c r="H131" s="224">
        <v>6</v>
      </c>
      <c r="I131" s="225"/>
      <c r="J131" s="226">
        <f>ROUND(I131*H131,2)</f>
        <v>0</v>
      </c>
      <c r="K131" s="222" t="s">
        <v>21</v>
      </c>
      <c r="L131" s="227"/>
      <c r="M131" s="228" t="s">
        <v>21</v>
      </c>
      <c r="N131" s="229" t="s">
        <v>40</v>
      </c>
      <c r="O131" s="39"/>
      <c r="P131" s="199">
        <f>O131*H131</f>
        <v>0</v>
      </c>
      <c r="Q131" s="199">
        <v>0</v>
      </c>
      <c r="R131" s="199">
        <f>Q131*H131</f>
        <v>0</v>
      </c>
      <c r="S131" s="199">
        <v>0</v>
      </c>
      <c r="T131" s="200">
        <f>S131*H131</f>
        <v>0</v>
      </c>
      <c r="AR131" s="21" t="s">
        <v>524</v>
      </c>
      <c r="AT131" s="21" t="s">
        <v>193</v>
      </c>
      <c r="AU131" s="21" t="s">
        <v>79</v>
      </c>
      <c r="AY131" s="21" t="s">
        <v>132</v>
      </c>
      <c r="BE131" s="201">
        <f>IF(N131="základní",J131,0)</f>
        <v>0</v>
      </c>
      <c r="BF131" s="201">
        <f>IF(N131="snížená",J131,0)</f>
        <v>0</v>
      </c>
      <c r="BG131" s="201">
        <f>IF(N131="zákl. přenesená",J131,0)</f>
        <v>0</v>
      </c>
      <c r="BH131" s="201">
        <f>IF(N131="sníž. přenesená",J131,0)</f>
        <v>0</v>
      </c>
      <c r="BI131" s="201">
        <f>IF(N131="nulová",J131,0)</f>
        <v>0</v>
      </c>
      <c r="BJ131" s="21" t="s">
        <v>77</v>
      </c>
      <c r="BK131" s="201">
        <f>ROUND(I131*H131,2)</f>
        <v>0</v>
      </c>
      <c r="BL131" s="21" t="s">
        <v>498</v>
      </c>
      <c r="BM131" s="21" t="s">
        <v>532</v>
      </c>
    </row>
    <row r="132" spans="2:65" s="1" customFormat="1" ht="31.5" customHeight="1">
      <c r="B132" s="38"/>
      <c r="C132" s="220" t="s">
        <v>9</v>
      </c>
      <c r="D132" s="220" t="s">
        <v>193</v>
      </c>
      <c r="E132" s="221" t="s">
        <v>533</v>
      </c>
      <c r="F132" s="222" t="s">
        <v>534</v>
      </c>
      <c r="G132" s="223" t="s">
        <v>390</v>
      </c>
      <c r="H132" s="224">
        <v>6</v>
      </c>
      <c r="I132" s="225"/>
      <c r="J132" s="226">
        <f>ROUND(I132*H132,2)</f>
        <v>0</v>
      </c>
      <c r="K132" s="222" t="s">
        <v>21</v>
      </c>
      <c r="L132" s="227"/>
      <c r="M132" s="228" t="s">
        <v>21</v>
      </c>
      <c r="N132" s="229" t="s">
        <v>40</v>
      </c>
      <c r="O132" s="39"/>
      <c r="P132" s="199">
        <f>O132*H132</f>
        <v>0</v>
      </c>
      <c r="Q132" s="199">
        <v>0</v>
      </c>
      <c r="R132" s="199">
        <f>Q132*H132</f>
        <v>0</v>
      </c>
      <c r="S132" s="199">
        <v>0</v>
      </c>
      <c r="T132" s="200">
        <f>S132*H132</f>
        <v>0</v>
      </c>
      <c r="AR132" s="21" t="s">
        <v>524</v>
      </c>
      <c r="AT132" s="21" t="s">
        <v>193</v>
      </c>
      <c r="AU132" s="21" t="s">
        <v>79</v>
      </c>
      <c r="AY132" s="21" t="s">
        <v>132</v>
      </c>
      <c r="BE132" s="201">
        <f>IF(N132="základní",J132,0)</f>
        <v>0</v>
      </c>
      <c r="BF132" s="201">
        <f>IF(N132="snížená",J132,0)</f>
        <v>0</v>
      </c>
      <c r="BG132" s="201">
        <f>IF(N132="zákl. přenesená",J132,0)</f>
        <v>0</v>
      </c>
      <c r="BH132" s="201">
        <f>IF(N132="sníž. přenesená",J132,0)</f>
        <v>0</v>
      </c>
      <c r="BI132" s="201">
        <f>IF(N132="nulová",J132,0)</f>
        <v>0</v>
      </c>
      <c r="BJ132" s="21" t="s">
        <v>77</v>
      </c>
      <c r="BK132" s="201">
        <f>ROUND(I132*H132,2)</f>
        <v>0</v>
      </c>
      <c r="BL132" s="21" t="s">
        <v>498</v>
      </c>
      <c r="BM132" s="21" t="s">
        <v>535</v>
      </c>
    </row>
    <row r="133" spans="2:65" s="1" customFormat="1" ht="22.5" customHeight="1">
      <c r="B133" s="38"/>
      <c r="C133" s="220" t="s">
        <v>377</v>
      </c>
      <c r="D133" s="220" t="s">
        <v>193</v>
      </c>
      <c r="E133" s="221" t="s">
        <v>536</v>
      </c>
      <c r="F133" s="222" t="s">
        <v>537</v>
      </c>
      <c r="G133" s="223" t="s">
        <v>390</v>
      </c>
      <c r="H133" s="224">
        <v>6</v>
      </c>
      <c r="I133" s="225"/>
      <c r="J133" s="226">
        <f>ROUND(I133*H133,2)</f>
        <v>0</v>
      </c>
      <c r="K133" s="222" t="s">
        <v>21</v>
      </c>
      <c r="L133" s="227"/>
      <c r="M133" s="228" t="s">
        <v>21</v>
      </c>
      <c r="N133" s="229" t="s">
        <v>40</v>
      </c>
      <c r="O133" s="39"/>
      <c r="P133" s="199">
        <f>O133*H133</f>
        <v>0</v>
      </c>
      <c r="Q133" s="199">
        <v>0</v>
      </c>
      <c r="R133" s="199">
        <f>Q133*H133</f>
        <v>0</v>
      </c>
      <c r="S133" s="199">
        <v>0</v>
      </c>
      <c r="T133" s="200">
        <f>S133*H133</f>
        <v>0</v>
      </c>
      <c r="AR133" s="21" t="s">
        <v>524</v>
      </c>
      <c r="AT133" s="21" t="s">
        <v>193</v>
      </c>
      <c r="AU133" s="21" t="s">
        <v>79</v>
      </c>
      <c r="AY133" s="21" t="s">
        <v>132</v>
      </c>
      <c r="BE133" s="201">
        <f>IF(N133="základní",J133,0)</f>
        <v>0</v>
      </c>
      <c r="BF133" s="201">
        <f>IF(N133="snížená",J133,0)</f>
        <v>0</v>
      </c>
      <c r="BG133" s="201">
        <f>IF(N133="zákl. přenesená",J133,0)</f>
        <v>0</v>
      </c>
      <c r="BH133" s="201">
        <f>IF(N133="sníž. přenesená",J133,0)</f>
        <v>0</v>
      </c>
      <c r="BI133" s="201">
        <f>IF(N133="nulová",J133,0)</f>
        <v>0</v>
      </c>
      <c r="BJ133" s="21" t="s">
        <v>77</v>
      </c>
      <c r="BK133" s="201">
        <f>ROUND(I133*H133,2)</f>
        <v>0</v>
      </c>
      <c r="BL133" s="21" t="s">
        <v>498</v>
      </c>
      <c r="BM133" s="21" t="s">
        <v>538</v>
      </c>
    </row>
    <row r="134" spans="2:65" s="1" customFormat="1" ht="31.5" customHeight="1">
      <c r="B134" s="38"/>
      <c r="C134" s="220" t="s">
        <v>315</v>
      </c>
      <c r="D134" s="220" t="s">
        <v>193</v>
      </c>
      <c r="E134" s="221" t="s">
        <v>539</v>
      </c>
      <c r="F134" s="222" t="s">
        <v>540</v>
      </c>
      <c r="G134" s="223" t="s">
        <v>390</v>
      </c>
      <c r="H134" s="224">
        <v>1</v>
      </c>
      <c r="I134" s="225"/>
      <c r="J134" s="226">
        <f>ROUND(I134*H134,2)</f>
        <v>0</v>
      </c>
      <c r="K134" s="222" t="s">
        <v>21</v>
      </c>
      <c r="L134" s="227"/>
      <c r="M134" s="228" t="s">
        <v>21</v>
      </c>
      <c r="N134" s="229" t="s">
        <v>40</v>
      </c>
      <c r="O134" s="39"/>
      <c r="P134" s="199">
        <f>O134*H134</f>
        <v>0</v>
      </c>
      <c r="Q134" s="199">
        <v>0</v>
      </c>
      <c r="R134" s="199">
        <f>Q134*H134</f>
        <v>0</v>
      </c>
      <c r="S134" s="199">
        <v>0</v>
      </c>
      <c r="T134" s="200">
        <f>S134*H134</f>
        <v>0</v>
      </c>
      <c r="AR134" s="21" t="s">
        <v>524</v>
      </c>
      <c r="AT134" s="21" t="s">
        <v>193</v>
      </c>
      <c r="AU134" s="21" t="s">
        <v>79</v>
      </c>
      <c r="AY134" s="21" t="s">
        <v>132</v>
      </c>
      <c r="BE134" s="201">
        <f>IF(N134="základní",J134,0)</f>
        <v>0</v>
      </c>
      <c r="BF134" s="201">
        <f>IF(N134="snížená",J134,0)</f>
        <v>0</v>
      </c>
      <c r="BG134" s="201">
        <f>IF(N134="zákl. přenesená",J134,0)</f>
        <v>0</v>
      </c>
      <c r="BH134" s="201">
        <f>IF(N134="sníž. přenesená",J134,0)</f>
        <v>0</v>
      </c>
      <c r="BI134" s="201">
        <f>IF(N134="nulová",J134,0)</f>
        <v>0</v>
      </c>
      <c r="BJ134" s="21" t="s">
        <v>77</v>
      </c>
      <c r="BK134" s="201">
        <f>ROUND(I134*H134,2)</f>
        <v>0</v>
      </c>
      <c r="BL134" s="21" t="s">
        <v>498</v>
      </c>
      <c r="BM134" s="21" t="s">
        <v>541</v>
      </c>
    </row>
    <row r="135" spans="2:65" s="10" customFormat="1" ht="29.85" customHeight="1">
      <c r="B135" s="173"/>
      <c r="C135" s="174"/>
      <c r="D135" s="187" t="s">
        <v>68</v>
      </c>
      <c r="E135" s="188" t="s">
        <v>542</v>
      </c>
      <c r="F135" s="188" t="s">
        <v>543</v>
      </c>
      <c r="G135" s="174"/>
      <c r="H135" s="174"/>
      <c r="I135" s="177"/>
      <c r="J135" s="189">
        <f>BK135</f>
        <v>0</v>
      </c>
      <c r="K135" s="174"/>
      <c r="L135" s="179"/>
      <c r="M135" s="180"/>
      <c r="N135" s="181"/>
      <c r="O135" s="181"/>
      <c r="P135" s="182">
        <f>SUM(P136:P139)</f>
        <v>0</v>
      </c>
      <c r="Q135" s="181"/>
      <c r="R135" s="182">
        <f>SUM(R136:R139)</f>
        <v>5.4649000000000001</v>
      </c>
      <c r="S135" s="181"/>
      <c r="T135" s="183">
        <f>SUM(T136:T139)</f>
        <v>0</v>
      </c>
      <c r="AR135" s="184" t="s">
        <v>147</v>
      </c>
      <c r="AT135" s="185" t="s">
        <v>68</v>
      </c>
      <c r="AU135" s="185" t="s">
        <v>77</v>
      </c>
      <c r="AY135" s="184" t="s">
        <v>132</v>
      </c>
      <c r="BK135" s="186">
        <f>SUM(BK136:BK139)</f>
        <v>0</v>
      </c>
    </row>
    <row r="136" spans="2:65" s="1" customFormat="1" ht="31.5" customHeight="1">
      <c r="B136" s="38"/>
      <c r="C136" s="190" t="s">
        <v>311</v>
      </c>
      <c r="D136" s="190" t="s">
        <v>134</v>
      </c>
      <c r="E136" s="191" t="s">
        <v>544</v>
      </c>
      <c r="F136" s="192" t="s">
        <v>545</v>
      </c>
      <c r="G136" s="193" t="s">
        <v>190</v>
      </c>
      <c r="H136" s="194">
        <v>35</v>
      </c>
      <c r="I136" s="195"/>
      <c r="J136" s="196">
        <f>ROUND(I136*H136,2)</f>
        <v>0</v>
      </c>
      <c r="K136" s="192" t="s">
        <v>138</v>
      </c>
      <c r="L136" s="58"/>
      <c r="M136" s="197" t="s">
        <v>21</v>
      </c>
      <c r="N136" s="198" t="s">
        <v>40</v>
      </c>
      <c r="O136" s="39"/>
      <c r="P136" s="199">
        <f>O136*H136</f>
        <v>0</v>
      </c>
      <c r="Q136" s="199">
        <v>0.15614</v>
      </c>
      <c r="R136" s="199">
        <f>Q136*H136</f>
        <v>5.4649000000000001</v>
      </c>
      <c r="S136" s="199">
        <v>0</v>
      </c>
      <c r="T136" s="200">
        <f>S136*H136</f>
        <v>0</v>
      </c>
      <c r="AR136" s="21" t="s">
        <v>498</v>
      </c>
      <c r="AT136" s="21" t="s">
        <v>134</v>
      </c>
      <c r="AU136" s="21" t="s">
        <v>79</v>
      </c>
      <c r="AY136" s="21" t="s">
        <v>132</v>
      </c>
      <c r="BE136" s="201">
        <f>IF(N136="základní",J136,0)</f>
        <v>0</v>
      </c>
      <c r="BF136" s="201">
        <f>IF(N136="snížená",J136,0)</f>
        <v>0</v>
      </c>
      <c r="BG136" s="201">
        <f>IF(N136="zákl. přenesená",J136,0)</f>
        <v>0</v>
      </c>
      <c r="BH136" s="201">
        <f>IF(N136="sníž. přenesená",J136,0)</f>
        <v>0</v>
      </c>
      <c r="BI136" s="201">
        <f>IF(N136="nulová",J136,0)</f>
        <v>0</v>
      </c>
      <c r="BJ136" s="21" t="s">
        <v>77</v>
      </c>
      <c r="BK136" s="201">
        <f>ROUND(I136*H136,2)</f>
        <v>0</v>
      </c>
      <c r="BL136" s="21" t="s">
        <v>498</v>
      </c>
      <c r="BM136" s="21" t="s">
        <v>546</v>
      </c>
    </row>
    <row r="137" spans="2:65" s="1" customFormat="1" ht="40.5">
      <c r="B137" s="38"/>
      <c r="C137" s="60"/>
      <c r="D137" s="204" t="s">
        <v>154</v>
      </c>
      <c r="E137" s="60"/>
      <c r="F137" s="234" t="s">
        <v>547</v>
      </c>
      <c r="G137" s="60"/>
      <c r="H137" s="60"/>
      <c r="I137" s="160"/>
      <c r="J137" s="60"/>
      <c r="K137" s="60"/>
      <c r="L137" s="58"/>
      <c r="M137" s="216"/>
      <c r="N137" s="39"/>
      <c r="O137" s="39"/>
      <c r="P137" s="39"/>
      <c r="Q137" s="39"/>
      <c r="R137" s="39"/>
      <c r="S137" s="39"/>
      <c r="T137" s="75"/>
      <c r="AT137" s="21" t="s">
        <v>154</v>
      </c>
      <c r="AU137" s="21" t="s">
        <v>79</v>
      </c>
    </row>
    <row r="138" spans="2:65" s="1" customFormat="1" ht="31.5" customHeight="1">
      <c r="B138" s="38"/>
      <c r="C138" s="190" t="s">
        <v>10</v>
      </c>
      <c r="D138" s="190" t="s">
        <v>134</v>
      </c>
      <c r="E138" s="191" t="s">
        <v>548</v>
      </c>
      <c r="F138" s="192" t="s">
        <v>549</v>
      </c>
      <c r="G138" s="193" t="s">
        <v>190</v>
      </c>
      <c r="H138" s="194">
        <v>35</v>
      </c>
      <c r="I138" s="195"/>
      <c r="J138" s="196">
        <f>ROUND(I138*H138,2)</f>
        <v>0</v>
      </c>
      <c r="K138" s="192" t="s">
        <v>138</v>
      </c>
      <c r="L138" s="58"/>
      <c r="M138" s="197" t="s">
        <v>21</v>
      </c>
      <c r="N138" s="198" t="s">
        <v>40</v>
      </c>
      <c r="O138" s="39"/>
      <c r="P138" s="199">
        <f>O138*H138</f>
        <v>0</v>
      </c>
      <c r="Q138" s="199">
        <v>0</v>
      </c>
      <c r="R138" s="199">
        <f>Q138*H138</f>
        <v>0</v>
      </c>
      <c r="S138" s="199">
        <v>0</v>
      </c>
      <c r="T138" s="200">
        <f>S138*H138</f>
        <v>0</v>
      </c>
      <c r="AR138" s="21" t="s">
        <v>498</v>
      </c>
      <c r="AT138" s="21" t="s">
        <v>134</v>
      </c>
      <c r="AU138" s="21" t="s">
        <v>79</v>
      </c>
      <c r="AY138" s="21" t="s">
        <v>132</v>
      </c>
      <c r="BE138" s="201">
        <f>IF(N138="základní",J138,0)</f>
        <v>0</v>
      </c>
      <c r="BF138" s="201">
        <f>IF(N138="snížená",J138,0)</f>
        <v>0</v>
      </c>
      <c r="BG138" s="201">
        <f>IF(N138="zákl. přenesená",J138,0)</f>
        <v>0</v>
      </c>
      <c r="BH138" s="201">
        <f>IF(N138="sníž. přenesená",J138,0)</f>
        <v>0</v>
      </c>
      <c r="BI138" s="201">
        <f>IF(N138="nulová",J138,0)</f>
        <v>0</v>
      </c>
      <c r="BJ138" s="21" t="s">
        <v>77</v>
      </c>
      <c r="BK138" s="201">
        <f>ROUND(I138*H138,2)</f>
        <v>0</v>
      </c>
      <c r="BL138" s="21" t="s">
        <v>498</v>
      </c>
      <c r="BM138" s="21" t="s">
        <v>550</v>
      </c>
    </row>
    <row r="139" spans="2:65" s="11" customFormat="1" ht="13.5">
      <c r="B139" s="202"/>
      <c r="C139" s="203"/>
      <c r="D139" s="214" t="s">
        <v>141</v>
      </c>
      <c r="E139" s="217" t="s">
        <v>21</v>
      </c>
      <c r="F139" s="218" t="s">
        <v>396</v>
      </c>
      <c r="G139" s="203"/>
      <c r="H139" s="219">
        <v>35</v>
      </c>
      <c r="I139" s="208"/>
      <c r="J139" s="203"/>
      <c r="K139" s="203"/>
      <c r="L139" s="209"/>
      <c r="M139" s="237"/>
      <c r="N139" s="238"/>
      <c r="O139" s="238"/>
      <c r="P139" s="238"/>
      <c r="Q139" s="238"/>
      <c r="R139" s="238"/>
      <c r="S139" s="238"/>
      <c r="T139" s="239"/>
      <c r="AT139" s="213" t="s">
        <v>141</v>
      </c>
      <c r="AU139" s="213" t="s">
        <v>79</v>
      </c>
      <c r="AV139" s="11" t="s">
        <v>79</v>
      </c>
      <c r="AW139" s="11" t="s">
        <v>33</v>
      </c>
      <c r="AX139" s="11" t="s">
        <v>77</v>
      </c>
      <c r="AY139" s="213" t="s">
        <v>132</v>
      </c>
    </row>
    <row r="140" spans="2:65" s="1" customFormat="1" ht="6.95" customHeight="1">
      <c r="B140" s="53"/>
      <c r="C140" s="54"/>
      <c r="D140" s="54"/>
      <c r="E140" s="54"/>
      <c r="F140" s="54"/>
      <c r="G140" s="54"/>
      <c r="H140" s="54"/>
      <c r="I140" s="136"/>
      <c r="J140" s="54"/>
      <c r="K140" s="54"/>
      <c r="L140" s="58"/>
    </row>
  </sheetData>
  <sheetProtection algorithmName="SHA-512" hashValue="QTWXHV/1eDHZrXszsutYL1jPJGPmEfQsSdX5RaPOcMU4srrpVTv2xln7Qd/7/09Sih3hLRjs9ZuXNwlpOywMPQ==" saltValue="YJLCQ2s8CH4g1oR4lov+dw==" spinCount="100000" sheet="1" objects="1" scenarios="1" formatCells="0" formatColumns="0" formatRows="0" sort="0" autoFilter="0"/>
  <autoFilter ref="C85:K139" xr:uid="{00000000-0009-0000-0000-000006000000}"/>
  <mergeCells count="9">
    <mergeCell ref="E76:H76"/>
    <mergeCell ref="E78:H78"/>
    <mergeCell ref="G1:H1"/>
    <mergeCell ref="L2:V2"/>
    <mergeCell ref="E7:H7"/>
    <mergeCell ref="E9:H9"/>
    <mergeCell ref="E24:H24"/>
    <mergeCell ref="E45:H45"/>
    <mergeCell ref="E47:H47"/>
  </mergeCells>
  <hyperlinks>
    <hyperlink ref="F1:G1" location="C2" display="1) Krycí list soupisu" xr:uid="{00000000-0004-0000-0600-000000000000}"/>
    <hyperlink ref="G1:H1" location="C54" display="2) Rekapitulace" xr:uid="{00000000-0004-0000-0600-000001000000}"/>
    <hyperlink ref="J1" location="C85" display="3) Soupis prací" xr:uid="{00000000-0004-0000-0600-000002000000}"/>
    <hyperlink ref="L1:V1" location="'Rekapitulace stavby'!C2" display="Rekapitulace stavby" xr:uid="{00000000-0004-0000-06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R8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8"/>
      <c r="B1" s="109"/>
      <c r="C1" s="109"/>
      <c r="D1" s="110" t="s">
        <v>1</v>
      </c>
      <c r="E1" s="109"/>
      <c r="F1" s="111" t="s">
        <v>98</v>
      </c>
      <c r="G1" s="363" t="s">
        <v>99</v>
      </c>
      <c r="H1" s="363"/>
      <c r="I1" s="112"/>
      <c r="J1" s="111" t="s">
        <v>100</v>
      </c>
      <c r="K1" s="110" t="s">
        <v>101</v>
      </c>
      <c r="L1" s="111" t="s">
        <v>102</v>
      </c>
      <c r="M1" s="111"/>
      <c r="N1" s="111"/>
      <c r="O1" s="111"/>
      <c r="P1" s="111"/>
      <c r="Q1" s="111"/>
      <c r="R1" s="111"/>
      <c r="S1" s="111"/>
      <c r="T1" s="111"/>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c r="L2" s="355"/>
      <c r="M2" s="355"/>
      <c r="N2" s="355"/>
      <c r="O2" s="355"/>
      <c r="P2" s="355"/>
      <c r="Q2" s="355"/>
      <c r="R2" s="355"/>
      <c r="S2" s="355"/>
      <c r="T2" s="355"/>
      <c r="U2" s="355"/>
      <c r="V2" s="355"/>
      <c r="AT2" s="21" t="s">
        <v>97</v>
      </c>
    </row>
    <row r="3" spans="1:70" ht="6.95" customHeight="1">
      <c r="B3" s="22"/>
      <c r="C3" s="23"/>
      <c r="D3" s="23"/>
      <c r="E3" s="23"/>
      <c r="F3" s="23"/>
      <c r="G3" s="23"/>
      <c r="H3" s="23"/>
      <c r="I3" s="113"/>
      <c r="J3" s="23"/>
      <c r="K3" s="24"/>
      <c r="AT3" s="21" t="s">
        <v>79</v>
      </c>
    </row>
    <row r="4" spans="1:70" ht="36.950000000000003" customHeight="1">
      <c r="B4" s="25"/>
      <c r="C4" s="26"/>
      <c r="D4" s="27" t="s">
        <v>103</v>
      </c>
      <c r="E4" s="26"/>
      <c r="F4" s="26"/>
      <c r="G4" s="26"/>
      <c r="H4" s="26"/>
      <c r="I4" s="114"/>
      <c r="J4" s="26"/>
      <c r="K4" s="28"/>
      <c r="M4" s="29" t="s">
        <v>12</v>
      </c>
      <c r="AT4" s="21" t="s">
        <v>6</v>
      </c>
    </row>
    <row r="5" spans="1:70" ht="6.95" customHeight="1">
      <c r="B5" s="25"/>
      <c r="C5" s="26"/>
      <c r="D5" s="26"/>
      <c r="E5" s="26"/>
      <c r="F5" s="26"/>
      <c r="G5" s="26"/>
      <c r="H5" s="26"/>
      <c r="I5" s="114"/>
      <c r="J5" s="26"/>
      <c r="K5" s="28"/>
    </row>
    <row r="6" spans="1:70">
      <c r="B6" s="25"/>
      <c r="C6" s="26"/>
      <c r="D6" s="34" t="s">
        <v>18</v>
      </c>
      <c r="E6" s="26"/>
      <c r="F6" s="26"/>
      <c r="G6" s="26"/>
      <c r="H6" s="26"/>
      <c r="I6" s="114"/>
      <c r="J6" s="26"/>
      <c r="K6" s="28"/>
    </row>
    <row r="7" spans="1:70" ht="22.5" customHeight="1">
      <c r="B7" s="25"/>
      <c r="C7" s="26"/>
      <c r="D7" s="26"/>
      <c r="E7" s="356" t="str">
        <f>'Rekapitulace stavby'!K6</f>
        <v>Revitalizace území Zálabská skála - Práchovna</v>
      </c>
      <c r="F7" s="357"/>
      <c r="G7" s="357"/>
      <c r="H7" s="357"/>
      <c r="I7" s="114"/>
      <c r="J7" s="26"/>
      <c r="K7" s="28"/>
    </row>
    <row r="8" spans="1:70" s="1" customFormat="1">
      <c r="B8" s="38"/>
      <c r="C8" s="39"/>
      <c r="D8" s="34" t="s">
        <v>104</v>
      </c>
      <c r="E8" s="39"/>
      <c r="F8" s="39"/>
      <c r="G8" s="39"/>
      <c r="H8" s="39"/>
      <c r="I8" s="115"/>
      <c r="J8" s="39"/>
      <c r="K8" s="42"/>
    </row>
    <row r="9" spans="1:70" s="1" customFormat="1" ht="36.950000000000003" customHeight="1">
      <c r="B9" s="38"/>
      <c r="C9" s="39"/>
      <c r="D9" s="39"/>
      <c r="E9" s="358" t="s">
        <v>551</v>
      </c>
      <c r="F9" s="359"/>
      <c r="G9" s="359"/>
      <c r="H9" s="359"/>
      <c r="I9" s="115"/>
      <c r="J9" s="39"/>
      <c r="K9" s="42"/>
    </row>
    <row r="10" spans="1:70" s="1" customFormat="1" ht="13.5">
      <c r="B10" s="38"/>
      <c r="C10" s="39"/>
      <c r="D10" s="39"/>
      <c r="E10" s="39"/>
      <c r="F10" s="39"/>
      <c r="G10" s="39"/>
      <c r="H10" s="39"/>
      <c r="I10" s="115"/>
      <c r="J10" s="39"/>
      <c r="K10" s="42"/>
    </row>
    <row r="11" spans="1:70" s="1" customFormat="1" ht="14.45" customHeight="1">
      <c r="B11" s="38"/>
      <c r="C11" s="39"/>
      <c r="D11" s="34" t="s">
        <v>20</v>
      </c>
      <c r="E11" s="39"/>
      <c r="F11" s="32" t="s">
        <v>21</v>
      </c>
      <c r="G11" s="39"/>
      <c r="H11" s="39"/>
      <c r="I11" s="116" t="s">
        <v>22</v>
      </c>
      <c r="J11" s="32" t="s">
        <v>21</v>
      </c>
      <c r="K11" s="42"/>
    </row>
    <row r="12" spans="1:70" s="1" customFormat="1" ht="14.45" customHeight="1">
      <c r="B12" s="38"/>
      <c r="C12" s="39"/>
      <c r="D12" s="34" t="s">
        <v>23</v>
      </c>
      <c r="E12" s="39"/>
      <c r="F12" s="32" t="s">
        <v>24</v>
      </c>
      <c r="G12" s="39"/>
      <c r="H12" s="39"/>
      <c r="I12" s="116" t="s">
        <v>25</v>
      </c>
      <c r="J12" s="117" t="str">
        <f>'Rekapitulace stavby'!AN8</f>
        <v>8. 1. 2019</v>
      </c>
      <c r="K12" s="42"/>
    </row>
    <row r="13" spans="1:70" s="1" customFormat="1" ht="10.9" customHeight="1">
      <c r="B13" s="38"/>
      <c r="C13" s="39"/>
      <c r="D13" s="39"/>
      <c r="E13" s="39"/>
      <c r="F13" s="39"/>
      <c r="G13" s="39"/>
      <c r="H13" s="39"/>
      <c r="I13" s="115"/>
      <c r="J13" s="39"/>
      <c r="K13" s="42"/>
    </row>
    <row r="14" spans="1:70" s="1" customFormat="1" ht="14.45" customHeight="1">
      <c r="B14" s="38"/>
      <c r="C14" s="39"/>
      <c r="D14" s="34" t="s">
        <v>27</v>
      </c>
      <c r="E14" s="39"/>
      <c r="F14" s="39"/>
      <c r="G14" s="39"/>
      <c r="H14" s="39"/>
      <c r="I14" s="116" t="s">
        <v>28</v>
      </c>
      <c r="J14" s="32" t="str">
        <f>IF('Rekapitulace stavby'!AN10="","",'Rekapitulace stavby'!AN10)</f>
        <v/>
      </c>
      <c r="K14" s="42"/>
    </row>
    <row r="15" spans="1:70" s="1" customFormat="1" ht="18" customHeight="1">
      <c r="B15" s="38"/>
      <c r="C15" s="39"/>
      <c r="D15" s="39"/>
      <c r="E15" s="32" t="str">
        <f>IF('Rekapitulace stavby'!E11="","",'Rekapitulace stavby'!E11)</f>
        <v xml:space="preserve"> </v>
      </c>
      <c r="F15" s="39"/>
      <c r="G15" s="39"/>
      <c r="H15" s="39"/>
      <c r="I15" s="116" t="s">
        <v>29</v>
      </c>
      <c r="J15" s="32" t="str">
        <f>IF('Rekapitulace stavby'!AN11="","",'Rekapitulace stavby'!AN11)</f>
        <v/>
      </c>
      <c r="K15" s="42"/>
    </row>
    <row r="16" spans="1:70" s="1" customFormat="1" ht="6.95" customHeight="1">
      <c r="B16" s="38"/>
      <c r="C16" s="39"/>
      <c r="D16" s="39"/>
      <c r="E16" s="39"/>
      <c r="F16" s="39"/>
      <c r="G16" s="39"/>
      <c r="H16" s="39"/>
      <c r="I16" s="115"/>
      <c r="J16" s="39"/>
      <c r="K16" s="42"/>
    </row>
    <row r="17" spans="2:11" s="1" customFormat="1" ht="14.45" customHeight="1">
      <c r="B17" s="38"/>
      <c r="C17" s="39"/>
      <c r="D17" s="34" t="s">
        <v>30</v>
      </c>
      <c r="E17" s="39"/>
      <c r="F17" s="39"/>
      <c r="G17" s="39"/>
      <c r="H17" s="39"/>
      <c r="I17" s="116" t="s">
        <v>28</v>
      </c>
      <c r="J17" s="32" t="str">
        <f>IF('Rekapitulace stavby'!AN13="Vyplň údaj","",IF('Rekapitulace stavby'!AN13="","",'Rekapitulace stavby'!AN13))</f>
        <v/>
      </c>
      <c r="K17" s="42"/>
    </row>
    <row r="18" spans="2:11" s="1" customFormat="1" ht="18" customHeight="1">
      <c r="B18" s="38"/>
      <c r="C18" s="39"/>
      <c r="D18" s="39"/>
      <c r="E18" s="32" t="str">
        <f>IF('Rekapitulace stavby'!E14="Vyplň údaj","",IF('Rekapitulace stavby'!E14="","",'Rekapitulace stavby'!E14))</f>
        <v/>
      </c>
      <c r="F18" s="39"/>
      <c r="G18" s="39"/>
      <c r="H18" s="39"/>
      <c r="I18" s="116" t="s">
        <v>29</v>
      </c>
      <c r="J18" s="32" t="str">
        <f>IF('Rekapitulace stavby'!AN14="Vyplň údaj","",IF('Rekapitulace stavby'!AN14="","",'Rekapitulace stavby'!AN14))</f>
        <v/>
      </c>
      <c r="K18" s="42"/>
    </row>
    <row r="19" spans="2:11" s="1" customFormat="1" ht="6.95" customHeight="1">
      <c r="B19" s="38"/>
      <c r="C19" s="39"/>
      <c r="D19" s="39"/>
      <c r="E19" s="39"/>
      <c r="F19" s="39"/>
      <c r="G19" s="39"/>
      <c r="H19" s="39"/>
      <c r="I19" s="115"/>
      <c r="J19" s="39"/>
      <c r="K19" s="42"/>
    </row>
    <row r="20" spans="2:11" s="1" customFormat="1" ht="14.45" customHeight="1">
      <c r="B20" s="38"/>
      <c r="C20" s="39"/>
      <c r="D20" s="34" t="s">
        <v>32</v>
      </c>
      <c r="E20" s="39"/>
      <c r="F20" s="39"/>
      <c r="G20" s="39"/>
      <c r="H20" s="39"/>
      <c r="I20" s="116" t="s">
        <v>28</v>
      </c>
      <c r="J20" s="32" t="str">
        <f>IF('Rekapitulace stavby'!AN16="","",'Rekapitulace stavby'!AN16)</f>
        <v/>
      </c>
      <c r="K20" s="42"/>
    </row>
    <row r="21" spans="2:11" s="1" customFormat="1" ht="18" customHeight="1">
      <c r="B21" s="38"/>
      <c r="C21" s="39"/>
      <c r="D21" s="39"/>
      <c r="E21" s="32" t="str">
        <f>IF('Rekapitulace stavby'!E17="","",'Rekapitulace stavby'!E17)</f>
        <v xml:space="preserve"> </v>
      </c>
      <c r="F21" s="39"/>
      <c r="G21" s="39"/>
      <c r="H21" s="39"/>
      <c r="I21" s="116" t="s">
        <v>29</v>
      </c>
      <c r="J21" s="32" t="str">
        <f>IF('Rekapitulace stavby'!AN17="","",'Rekapitulace stavby'!AN17)</f>
        <v/>
      </c>
      <c r="K21" s="42"/>
    </row>
    <row r="22" spans="2:11" s="1" customFormat="1" ht="6.95" customHeight="1">
      <c r="B22" s="38"/>
      <c r="C22" s="39"/>
      <c r="D22" s="39"/>
      <c r="E22" s="39"/>
      <c r="F22" s="39"/>
      <c r="G22" s="39"/>
      <c r="H22" s="39"/>
      <c r="I22" s="115"/>
      <c r="J22" s="39"/>
      <c r="K22" s="42"/>
    </row>
    <row r="23" spans="2:11" s="1" customFormat="1" ht="14.45" customHeight="1">
      <c r="B23" s="38"/>
      <c r="C23" s="39"/>
      <c r="D23" s="34" t="s">
        <v>34</v>
      </c>
      <c r="E23" s="39"/>
      <c r="F23" s="39"/>
      <c r="G23" s="39"/>
      <c r="H23" s="39"/>
      <c r="I23" s="115"/>
      <c r="J23" s="39"/>
      <c r="K23" s="42"/>
    </row>
    <row r="24" spans="2:11" s="6" customFormat="1" ht="22.5" customHeight="1">
      <c r="B24" s="118"/>
      <c r="C24" s="119"/>
      <c r="D24" s="119"/>
      <c r="E24" s="325" t="s">
        <v>21</v>
      </c>
      <c r="F24" s="325"/>
      <c r="G24" s="325"/>
      <c r="H24" s="325"/>
      <c r="I24" s="120"/>
      <c r="J24" s="119"/>
      <c r="K24" s="121"/>
    </row>
    <row r="25" spans="2:11" s="1" customFormat="1" ht="6.95" customHeight="1">
      <c r="B25" s="38"/>
      <c r="C25" s="39"/>
      <c r="D25" s="39"/>
      <c r="E25" s="39"/>
      <c r="F25" s="39"/>
      <c r="G25" s="39"/>
      <c r="H25" s="39"/>
      <c r="I25" s="115"/>
      <c r="J25" s="39"/>
      <c r="K25" s="42"/>
    </row>
    <row r="26" spans="2:11" s="1" customFormat="1" ht="6.95" customHeight="1">
      <c r="B26" s="38"/>
      <c r="C26" s="39"/>
      <c r="D26" s="82"/>
      <c r="E26" s="82"/>
      <c r="F26" s="82"/>
      <c r="G26" s="82"/>
      <c r="H26" s="82"/>
      <c r="I26" s="122"/>
      <c r="J26" s="82"/>
      <c r="K26" s="123"/>
    </row>
    <row r="27" spans="2:11" s="1" customFormat="1" ht="25.35" customHeight="1">
      <c r="B27" s="38"/>
      <c r="C27" s="39"/>
      <c r="D27" s="124" t="s">
        <v>35</v>
      </c>
      <c r="E27" s="39"/>
      <c r="F27" s="39"/>
      <c r="G27" s="39"/>
      <c r="H27" s="39"/>
      <c r="I27" s="115"/>
      <c r="J27" s="125">
        <f>ROUND(J80,2)</f>
        <v>0</v>
      </c>
      <c r="K27" s="42"/>
    </row>
    <row r="28" spans="2:11" s="1" customFormat="1" ht="6.95" customHeight="1">
      <c r="B28" s="38"/>
      <c r="C28" s="39"/>
      <c r="D28" s="82"/>
      <c r="E28" s="82"/>
      <c r="F28" s="82"/>
      <c r="G28" s="82"/>
      <c r="H28" s="82"/>
      <c r="I28" s="122"/>
      <c r="J28" s="82"/>
      <c r="K28" s="123"/>
    </row>
    <row r="29" spans="2:11" s="1" customFormat="1" ht="14.45" customHeight="1">
      <c r="B29" s="38"/>
      <c r="C29" s="39"/>
      <c r="D29" s="39"/>
      <c r="E29" s="39"/>
      <c r="F29" s="43" t="s">
        <v>37</v>
      </c>
      <c r="G29" s="39"/>
      <c r="H29" s="39"/>
      <c r="I29" s="126" t="s">
        <v>36</v>
      </c>
      <c r="J29" s="43" t="s">
        <v>38</v>
      </c>
      <c r="K29" s="42"/>
    </row>
    <row r="30" spans="2:11" s="1" customFormat="1" ht="14.45" customHeight="1">
      <c r="B30" s="38"/>
      <c r="C30" s="39"/>
      <c r="D30" s="46" t="s">
        <v>39</v>
      </c>
      <c r="E30" s="46" t="s">
        <v>40</v>
      </c>
      <c r="F30" s="127">
        <f>ROUND(SUM(BE80:BE87), 2)</f>
        <v>0</v>
      </c>
      <c r="G30" s="39"/>
      <c r="H30" s="39"/>
      <c r="I30" s="128">
        <v>0.21</v>
      </c>
      <c r="J30" s="127">
        <f>ROUND(ROUND((SUM(BE80:BE87)), 2)*I30, 2)</f>
        <v>0</v>
      </c>
      <c r="K30" s="42"/>
    </row>
    <row r="31" spans="2:11" s="1" customFormat="1" ht="14.45" customHeight="1">
      <c r="B31" s="38"/>
      <c r="C31" s="39"/>
      <c r="D31" s="39"/>
      <c r="E31" s="46" t="s">
        <v>41</v>
      </c>
      <c r="F31" s="127">
        <f>ROUND(SUM(BF80:BF87), 2)</f>
        <v>0</v>
      </c>
      <c r="G31" s="39"/>
      <c r="H31" s="39"/>
      <c r="I31" s="128">
        <v>0.15</v>
      </c>
      <c r="J31" s="127">
        <f>ROUND(ROUND((SUM(BF80:BF87)), 2)*I31, 2)</f>
        <v>0</v>
      </c>
      <c r="K31" s="42"/>
    </row>
    <row r="32" spans="2:11" s="1" customFormat="1" ht="14.45" hidden="1" customHeight="1">
      <c r="B32" s="38"/>
      <c r="C32" s="39"/>
      <c r="D32" s="39"/>
      <c r="E32" s="46" t="s">
        <v>42</v>
      </c>
      <c r="F32" s="127">
        <f>ROUND(SUM(BG80:BG87), 2)</f>
        <v>0</v>
      </c>
      <c r="G32" s="39"/>
      <c r="H32" s="39"/>
      <c r="I32" s="128">
        <v>0.21</v>
      </c>
      <c r="J32" s="127">
        <v>0</v>
      </c>
      <c r="K32" s="42"/>
    </row>
    <row r="33" spans="2:11" s="1" customFormat="1" ht="14.45" hidden="1" customHeight="1">
      <c r="B33" s="38"/>
      <c r="C33" s="39"/>
      <c r="D33" s="39"/>
      <c r="E33" s="46" t="s">
        <v>43</v>
      </c>
      <c r="F33" s="127">
        <f>ROUND(SUM(BH80:BH87), 2)</f>
        <v>0</v>
      </c>
      <c r="G33" s="39"/>
      <c r="H33" s="39"/>
      <c r="I33" s="128">
        <v>0.15</v>
      </c>
      <c r="J33" s="127">
        <v>0</v>
      </c>
      <c r="K33" s="42"/>
    </row>
    <row r="34" spans="2:11" s="1" customFormat="1" ht="14.45" hidden="1" customHeight="1">
      <c r="B34" s="38"/>
      <c r="C34" s="39"/>
      <c r="D34" s="39"/>
      <c r="E34" s="46" t="s">
        <v>44</v>
      </c>
      <c r="F34" s="127">
        <f>ROUND(SUM(BI80:BI87), 2)</f>
        <v>0</v>
      </c>
      <c r="G34" s="39"/>
      <c r="H34" s="39"/>
      <c r="I34" s="128">
        <v>0</v>
      </c>
      <c r="J34" s="127">
        <v>0</v>
      </c>
      <c r="K34" s="42"/>
    </row>
    <row r="35" spans="2:11" s="1" customFormat="1" ht="6.95" customHeight="1">
      <c r="B35" s="38"/>
      <c r="C35" s="39"/>
      <c r="D35" s="39"/>
      <c r="E35" s="39"/>
      <c r="F35" s="39"/>
      <c r="G35" s="39"/>
      <c r="H35" s="39"/>
      <c r="I35" s="115"/>
      <c r="J35" s="39"/>
      <c r="K35" s="42"/>
    </row>
    <row r="36" spans="2:11" s="1" customFormat="1" ht="25.35" customHeight="1">
      <c r="B36" s="38"/>
      <c r="C36" s="129"/>
      <c r="D36" s="130" t="s">
        <v>45</v>
      </c>
      <c r="E36" s="76"/>
      <c r="F36" s="76"/>
      <c r="G36" s="131" t="s">
        <v>46</v>
      </c>
      <c r="H36" s="132" t="s">
        <v>47</v>
      </c>
      <c r="I36" s="133"/>
      <c r="J36" s="134">
        <f>SUM(J27:J34)</f>
        <v>0</v>
      </c>
      <c r="K36" s="135"/>
    </row>
    <row r="37" spans="2:11" s="1" customFormat="1" ht="14.45" customHeight="1">
      <c r="B37" s="53"/>
      <c r="C37" s="54"/>
      <c r="D37" s="54"/>
      <c r="E37" s="54"/>
      <c r="F37" s="54"/>
      <c r="G37" s="54"/>
      <c r="H37" s="54"/>
      <c r="I37" s="136"/>
      <c r="J37" s="54"/>
      <c r="K37" s="55"/>
    </row>
    <row r="41" spans="2:11" s="1" customFormat="1" ht="6.95" customHeight="1">
      <c r="B41" s="137"/>
      <c r="C41" s="138"/>
      <c r="D41" s="138"/>
      <c r="E41" s="138"/>
      <c r="F41" s="138"/>
      <c r="G41" s="138"/>
      <c r="H41" s="138"/>
      <c r="I41" s="139"/>
      <c r="J41" s="138"/>
      <c r="K41" s="140"/>
    </row>
    <row r="42" spans="2:11" s="1" customFormat="1" ht="36.950000000000003" customHeight="1">
      <c r="B42" s="38"/>
      <c r="C42" s="27" t="s">
        <v>106</v>
      </c>
      <c r="D42" s="39"/>
      <c r="E42" s="39"/>
      <c r="F42" s="39"/>
      <c r="G42" s="39"/>
      <c r="H42" s="39"/>
      <c r="I42" s="115"/>
      <c r="J42" s="39"/>
      <c r="K42" s="42"/>
    </row>
    <row r="43" spans="2:11" s="1" customFormat="1" ht="6.95" customHeight="1">
      <c r="B43" s="38"/>
      <c r="C43" s="39"/>
      <c r="D43" s="39"/>
      <c r="E43" s="39"/>
      <c r="F43" s="39"/>
      <c r="G43" s="39"/>
      <c r="H43" s="39"/>
      <c r="I43" s="115"/>
      <c r="J43" s="39"/>
      <c r="K43" s="42"/>
    </row>
    <row r="44" spans="2:11" s="1" customFormat="1" ht="14.45" customHeight="1">
      <c r="B44" s="38"/>
      <c r="C44" s="34" t="s">
        <v>18</v>
      </c>
      <c r="D44" s="39"/>
      <c r="E44" s="39"/>
      <c r="F44" s="39"/>
      <c r="G44" s="39"/>
      <c r="H44" s="39"/>
      <c r="I44" s="115"/>
      <c r="J44" s="39"/>
      <c r="K44" s="42"/>
    </row>
    <row r="45" spans="2:11" s="1" customFormat="1" ht="22.5" customHeight="1">
      <c r="B45" s="38"/>
      <c r="C45" s="39"/>
      <c r="D45" s="39"/>
      <c r="E45" s="356" t="str">
        <f>E7</f>
        <v>Revitalizace území Zálabská skála - Práchovna</v>
      </c>
      <c r="F45" s="357"/>
      <c r="G45" s="357"/>
      <c r="H45" s="357"/>
      <c r="I45" s="115"/>
      <c r="J45" s="39"/>
      <c r="K45" s="42"/>
    </row>
    <row r="46" spans="2:11" s="1" customFormat="1" ht="14.45" customHeight="1">
      <c r="B46" s="38"/>
      <c r="C46" s="34" t="s">
        <v>104</v>
      </c>
      <c r="D46" s="39"/>
      <c r="E46" s="39"/>
      <c r="F46" s="39"/>
      <c r="G46" s="39"/>
      <c r="H46" s="39"/>
      <c r="I46" s="115"/>
      <c r="J46" s="39"/>
      <c r="K46" s="42"/>
    </row>
    <row r="47" spans="2:11" s="1" customFormat="1" ht="23.25" customHeight="1">
      <c r="B47" s="38"/>
      <c r="C47" s="39"/>
      <c r="D47" s="39"/>
      <c r="E47" s="358" t="str">
        <f>E9</f>
        <v>07 - VRN</v>
      </c>
      <c r="F47" s="359"/>
      <c r="G47" s="359"/>
      <c r="H47" s="359"/>
      <c r="I47" s="115"/>
      <c r="J47" s="39"/>
      <c r="K47" s="42"/>
    </row>
    <row r="48" spans="2:11" s="1" customFormat="1" ht="6.95" customHeight="1">
      <c r="B48" s="38"/>
      <c r="C48" s="39"/>
      <c r="D48" s="39"/>
      <c r="E48" s="39"/>
      <c r="F48" s="39"/>
      <c r="G48" s="39"/>
      <c r="H48" s="39"/>
      <c r="I48" s="115"/>
      <c r="J48" s="39"/>
      <c r="K48" s="42"/>
    </row>
    <row r="49" spans="2:47" s="1" customFormat="1" ht="18" customHeight="1">
      <c r="B49" s="38"/>
      <c r="C49" s="34" t="s">
        <v>23</v>
      </c>
      <c r="D49" s="39"/>
      <c r="E49" s="39"/>
      <c r="F49" s="32" t="str">
        <f>F12</f>
        <v xml:space="preserve"> </v>
      </c>
      <c r="G49" s="39"/>
      <c r="H49" s="39"/>
      <c r="I49" s="116" t="s">
        <v>25</v>
      </c>
      <c r="J49" s="117" t="str">
        <f>IF(J12="","",J12)</f>
        <v>8. 1. 2019</v>
      </c>
      <c r="K49" s="42"/>
    </row>
    <row r="50" spans="2:47" s="1" customFormat="1" ht="6.95" customHeight="1">
      <c r="B50" s="38"/>
      <c r="C50" s="39"/>
      <c r="D50" s="39"/>
      <c r="E50" s="39"/>
      <c r="F50" s="39"/>
      <c r="G50" s="39"/>
      <c r="H50" s="39"/>
      <c r="I50" s="115"/>
      <c r="J50" s="39"/>
      <c r="K50" s="42"/>
    </row>
    <row r="51" spans="2:47" s="1" customFormat="1">
      <c r="B51" s="38"/>
      <c r="C51" s="34" t="s">
        <v>27</v>
      </c>
      <c r="D51" s="39"/>
      <c r="E51" s="39"/>
      <c r="F51" s="32" t="str">
        <f>E15</f>
        <v xml:space="preserve"> </v>
      </c>
      <c r="G51" s="39"/>
      <c r="H51" s="39"/>
      <c r="I51" s="116" t="s">
        <v>32</v>
      </c>
      <c r="J51" s="32" t="str">
        <f>E21</f>
        <v xml:space="preserve"> </v>
      </c>
      <c r="K51" s="42"/>
    </row>
    <row r="52" spans="2:47" s="1" customFormat="1" ht="14.45" customHeight="1">
      <c r="B52" s="38"/>
      <c r="C52" s="34" t="s">
        <v>30</v>
      </c>
      <c r="D52" s="39"/>
      <c r="E52" s="39"/>
      <c r="F52" s="32" t="str">
        <f>IF(E18="","",E18)</f>
        <v/>
      </c>
      <c r="G52" s="39"/>
      <c r="H52" s="39"/>
      <c r="I52" s="115"/>
      <c r="J52" s="39"/>
      <c r="K52" s="42"/>
    </row>
    <row r="53" spans="2:47" s="1" customFormat="1" ht="10.35" customHeight="1">
      <c r="B53" s="38"/>
      <c r="C53" s="39"/>
      <c r="D53" s="39"/>
      <c r="E53" s="39"/>
      <c r="F53" s="39"/>
      <c r="G53" s="39"/>
      <c r="H53" s="39"/>
      <c r="I53" s="115"/>
      <c r="J53" s="39"/>
      <c r="K53" s="42"/>
    </row>
    <row r="54" spans="2:47" s="1" customFormat="1" ht="29.25" customHeight="1">
      <c r="B54" s="38"/>
      <c r="C54" s="141" t="s">
        <v>107</v>
      </c>
      <c r="D54" s="129"/>
      <c r="E54" s="129"/>
      <c r="F54" s="129"/>
      <c r="G54" s="129"/>
      <c r="H54" s="129"/>
      <c r="I54" s="142"/>
      <c r="J54" s="143" t="s">
        <v>108</v>
      </c>
      <c r="K54" s="144"/>
    </row>
    <row r="55" spans="2:47" s="1" customFormat="1" ht="10.35" customHeight="1">
      <c r="B55" s="38"/>
      <c r="C55" s="39"/>
      <c r="D55" s="39"/>
      <c r="E55" s="39"/>
      <c r="F55" s="39"/>
      <c r="G55" s="39"/>
      <c r="H55" s="39"/>
      <c r="I55" s="115"/>
      <c r="J55" s="39"/>
      <c r="K55" s="42"/>
    </row>
    <row r="56" spans="2:47" s="1" customFormat="1" ht="29.25" customHeight="1">
      <c r="B56" s="38"/>
      <c r="C56" s="145" t="s">
        <v>109</v>
      </c>
      <c r="D56" s="39"/>
      <c r="E56" s="39"/>
      <c r="F56" s="39"/>
      <c r="G56" s="39"/>
      <c r="H56" s="39"/>
      <c r="I56" s="115"/>
      <c r="J56" s="125">
        <f>J80</f>
        <v>0</v>
      </c>
      <c r="K56" s="42"/>
      <c r="AU56" s="21" t="s">
        <v>110</v>
      </c>
    </row>
    <row r="57" spans="2:47" s="7" customFormat="1" ht="24.95" customHeight="1">
      <c r="B57" s="146"/>
      <c r="C57" s="147"/>
      <c r="D57" s="148" t="s">
        <v>552</v>
      </c>
      <c r="E57" s="149"/>
      <c r="F57" s="149"/>
      <c r="G57" s="149"/>
      <c r="H57" s="149"/>
      <c r="I57" s="150"/>
      <c r="J57" s="151">
        <f>J81</f>
        <v>0</v>
      </c>
      <c r="K57" s="152"/>
    </row>
    <row r="58" spans="2:47" s="8" customFormat="1" ht="19.899999999999999" customHeight="1">
      <c r="B58" s="153"/>
      <c r="C58" s="154"/>
      <c r="D58" s="155" t="s">
        <v>553</v>
      </c>
      <c r="E58" s="156"/>
      <c r="F58" s="156"/>
      <c r="G58" s="156"/>
      <c r="H58" s="156"/>
      <c r="I58" s="157"/>
      <c r="J58" s="158">
        <f>J82</f>
        <v>0</v>
      </c>
      <c r="K58" s="159"/>
    </row>
    <row r="59" spans="2:47" s="8" customFormat="1" ht="19.899999999999999" customHeight="1">
      <c r="B59" s="153"/>
      <c r="C59" s="154"/>
      <c r="D59" s="155" t="s">
        <v>554</v>
      </c>
      <c r="E59" s="156"/>
      <c r="F59" s="156"/>
      <c r="G59" s="156"/>
      <c r="H59" s="156"/>
      <c r="I59" s="157"/>
      <c r="J59" s="158">
        <f>J84</f>
        <v>0</v>
      </c>
      <c r="K59" s="159"/>
    </row>
    <row r="60" spans="2:47" s="8" customFormat="1" ht="19.899999999999999" customHeight="1">
      <c r="B60" s="153"/>
      <c r="C60" s="154"/>
      <c r="D60" s="155" t="s">
        <v>555</v>
      </c>
      <c r="E60" s="156"/>
      <c r="F60" s="156"/>
      <c r="G60" s="156"/>
      <c r="H60" s="156"/>
      <c r="I60" s="157"/>
      <c r="J60" s="158">
        <f>J86</f>
        <v>0</v>
      </c>
      <c r="K60" s="159"/>
    </row>
    <row r="61" spans="2:47" s="1" customFormat="1" ht="21.75" customHeight="1">
      <c r="B61" s="38"/>
      <c r="C61" s="39"/>
      <c r="D61" s="39"/>
      <c r="E61" s="39"/>
      <c r="F61" s="39"/>
      <c r="G61" s="39"/>
      <c r="H61" s="39"/>
      <c r="I61" s="115"/>
      <c r="J61" s="39"/>
      <c r="K61" s="42"/>
    </row>
    <row r="62" spans="2:47" s="1" customFormat="1" ht="6.95" customHeight="1">
      <c r="B62" s="53"/>
      <c r="C62" s="54"/>
      <c r="D62" s="54"/>
      <c r="E62" s="54"/>
      <c r="F62" s="54"/>
      <c r="G62" s="54"/>
      <c r="H62" s="54"/>
      <c r="I62" s="136"/>
      <c r="J62" s="54"/>
      <c r="K62" s="55"/>
    </row>
    <row r="66" spans="2:63" s="1" customFormat="1" ht="6.95" customHeight="1">
      <c r="B66" s="56"/>
      <c r="C66" s="57"/>
      <c r="D66" s="57"/>
      <c r="E66" s="57"/>
      <c r="F66" s="57"/>
      <c r="G66" s="57"/>
      <c r="H66" s="57"/>
      <c r="I66" s="139"/>
      <c r="J66" s="57"/>
      <c r="K66" s="57"/>
      <c r="L66" s="58"/>
    </row>
    <row r="67" spans="2:63" s="1" customFormat="1" ht="36.950000000000003" customHeight="1">
      <c r="B67" s="38"/>
      <c r="C67" s="59" t="s">
        <v>116</v>
      </c>
      <c r="D67" s="60"/>
      <c r="E67" s="60"/>
      <c r="F67" s="60"/>
      <c r="G67" s="60"/>
      <c r="H67" s="60"/>
      <c r="I67" s="160"/>
      <c r="J67" s="60"/>
      <c r="K67" s="60"/>
      <c r="L67" s="58"/>
    </row>
    <row r="68" spans="2:63" s="1" customFormat="1" ht="6.95" customHeight="1">
      <c r="B68" s="38"/>
      <c r="C68" s="60"/>
      <c r="D68" s="60"/>
      <c r="E68" s="60"/>
      <c r="F68" s="60"/>
      <c r="G68" s="60"/>
      <c r="H68" s="60"/>
      <c r="I68" s="160"/>
      <c r="J68" s="60"/>
      <c r="K68" s="60"/>
      <c r="L68" s="58"/>
    </row>
    <row r="69" spans="2:63" s="1" customFormat="1" ht="14.45" customHeight="1">
      <c r="B69" s="38"/>
      <c r="C69" s="62" t="s">
        <v>18</v>
      </c>
      <c r="D69" s="60"/>
      <c r="E69" s="60"/>
      <c r="F69" s="60"/>
      <c r="G69" s="60"/>
      <c r="H69" s="60"/>
      <c r="I69" s="160"/>
      <c r="J69" s="60"/>
      <c r="K69" s="60"/>
      <c r="L69" s="58"/>
    </row>
    <row r="70" spans="2:63" s="1" customFormat="1" ht="22.5" customHeight="1">
      <c r="B70" s="38"/>
      <c r="C70" s="60"/>
      <c r="D70" s="60"/>
      <c r="E70" s="360" t="str">
        <f>E7</f>
        <v>Revitalizace území Zálabská skála - Práchovna</v>
      </c>
      <c r="F70" s="361"/>
      <c r="G70" s="361"/>
      <c r="H70" s="361"/>
      <c r="I70" s="160"/>
      <c r="J70" s="60"/>
      <c r="K70" s="60"/>
      <c r="L70" s="58"/>
    </row>
    <row r="71" spans="2:63" s="1" customFormat="1" ht="14.45" customHeight="1">
      <c r="B71" s="38"/>
      <c r="C71" s="62" t="s">
        <v>104</v>
      </c>
      <c r="D71" s="60"/>
      <c r="E71" s="60"/>
      <c r="F71" s="60"/>
      <c r="G71" s="60"/>
      <c r="H71" s="60"/>
      <c r="I71" s="160"/>
      <c r="J71" s="60"/>
      <c r="K71" s="60"/>
      <c r="L71" s="58"/>
    </row>
    <row r="72" spans="2:63" s="1" customFormat="1" ht="23.25" customHeight="1">
      <c r="B72" s="38"/>
      <c r="C72" s="60"/>
      <c r="D72" s="60"/>
      <c r="E72" s="336" t="str">
        <f>E9</f>
        <v>07 - VRN</v>
      </c>
      <c r="F72" s="362"/>
      <c r="G72" s="362"/>
      <c r="H72" s="362"/>
      <c r="I72" s="160"/>
      <c r="J72" s="60"/>
      <c r="K72" s="60"/>
      <c r="L72" s="58"/>
    </row>
    <row r="73" spans="2:63" s="1" customFormat="1" ht="6.95" customHeight="1">
      <c r="B73" s="38"/>
      <c r="C73" s="60"/>
      <c r="D73" s="60"/>
      <c r="E73" s="60"/>
      <c r="F73" s="60"/>
      <c r="G73" s="60"/>
      <c r="H73" s="60"/>
      <c r="I73" s="160"/>
      <c r="J73" s="60"/>
      <c r="K73" s="60"/>
      <c r="L73" s="58"/>
    </row>
    <row r="74" spans="2:63" s="1" customFormat="1" ht="18" customHeight="1">
      <c r="B74" s="38"/>
      <c r="C74" s="62" t="s">
        <v>23</v>
      </c>
      <c r="D74" s="60"/>
      <c r="E74" s="60"/>
      <c r="F74" s="161" t="str">
        <f>F12</f>
        <v xml:space="preserve"> </v>
      </c>
      <c r="G74" s="60"/>
      <c r="H74" s="60"/>
      <c r="I74" s="162" t="s">
        <v>25</v>
      </c>
      <c r="J74" s="70" t="str">
        <f>IF(J12="","",J12)</f>
        <v>8. 1. 2019</v>
      </c>
      <c r="K74" s="60"/>
      <c r="L74" s="58"/>
    </row>
    <row r="75" spans="2:63" s="1" customFormat="1" ht="6.95" customHeight="1">
      <c r="B75" s="38"/>
      <c r="C75" s="60"/>
      <c r="D75" s="60"/>
      <c r="E75" s="60"/>
      <c r="F75" s="60"/>
      <c r="G75" s="60"/>
      <c r="H75" s="60"/>
      <c r="I75" s="160"/>
      <c r="J75" s="60"/>
      <c r="K75" s="60"/>
      <c r="L75" s="58"/>
    </row>
    <row r="76" spans="2:63" s="1" customFormat="1">
      <c r="B76" s="38"/>
      <c r="C76" s="62" t="s">
        <v>27</v>
      </c>
      <c r="D76" s="60"/>
      <c r="E76" s="60"/>
      <c r="F76" s="161" t="str">
        <f>E15</f>
        <v xml:space="preserve"> </v>
      </c>
      <c r="G76" s="60"/>
      <c r="H76" s="60"/>
      <c r="I76" s="162" t="s">
        <v>32</v>
      </c>
      <c r="J76" s="161" t="str">
        <f>E21</f>
        <v xml:space="preserve"> </v>
      </c>
      <c r="K76" s="60"/>
      <c r="L76" s="58"/>
    </row>
    <row r="77" spans="2:63" s="1" customFormat="1" ht="14.45" customHeight="1">
      <c r="B77" s="38"/>
      <c r="C77" s="62" t="s">
        <v>30</v>
      </c>
      <c r="D77" s="60"/>
      <c r="E77" s="60"/>
      <c r="F77" s="161" t="str">
        <f>IF(E18="","",E18)</f>
        <v/>
      </c>
      <c r="G77" s="60"/>
      <c r="H77" s="60"/>
      <c r="I77" s="160"/>
      <c r="J77" s="60"/>
      <c r="K77" s="60"/>
      <c r="L77" s="58"/>
    </row>
    <row r="78" spans="2:63" s="1" customFormat="1" ht="10.35" customHeight="1">
      <c r="B78" s="38"/>
      <c r="C78" s="60"/>
      <c r="D78" s="60"/>
      <c r="E78" s="60"/>
      <c r="F78" s="60"/>
      <c r="G78" s="60"/>
      <c r="H78" s="60"/>
      <c r="I78" s="160"/>
      <c r="J78" s="60"/>
      <c r="K78" s="60"/>
      <c r="L78" s="58"/>
    </row>
    <row r="79" spans="2:63" s="9" customFormat="1" ht="29.25" customHeight="1">
      <c r="B79" s="163"/>
      <c r="C79" s="164" t="s">
        <v>117</v>
      </c>
      <c r="D79" s="165" t="s">
        <v>54</v>
      </c>
      <c r="E79" s="165" t="s">
        <v>50</v>
      </c>
      <c r="F79" s="165" t="s">
        <v>118</v>
      </c>
      <c r="G79" s="165" t="s">
        <v>119</v>
      </c>
      <c r="H79" s="165" t="s">
        <v>120</v>
      </c>
      <c r="I79" s="166" t="s">
        <v>121</v>
      </c>
      <c r="J79" s="165" t="s">
        <v>108</v>
      </c>
      <c r="K79" s="167" t="s">
        <v>122</v>
      </c>
      <c r="L79" s="168"/>
      <c r="M79" s="78" t="s">
        <v>123</v>
      </c>
      <c r="N79" s="79" t="s">
        <v>39</v>
      </c>
      <c r="O79" s="79" t="s">
        <v>124</v>
      </c>
      <c r="P79" s="79" t="s">
        <v>125</v>
      </c>
      <c r="Q79" s="79" t="s">
        <v>126</v>
      </c>
      <c r="R79" s="79" t="s">
        <v>127</v>
      </c>
      <c r="S79" s="79" t="s">
        <v>128</v>
      </c>
      <c r="T79" s="80" t="s">
        <v>129</v>
      </c>
    </row>
    <row r="80" spans="2:63" s="1" customFormat="1" ht="29.25" customHeight="1">
      <c r="B80" s="38"/>
      <c r="C80" s="84" t="s">
        <v>109</v>
      </c>
      <c r="D80" s="60"/>
      <c r="E80" s="60"/>
      <c r="F80" s="60"/>
      <c r="G80" s="60"/>
      <c r="H80" s="60"/>
      <c r="I80" s="160"/>
      <c r="J80" s="169">
        <f>BK80</f>
        <v>0</v>
      </c>
      <c r="K80" s="60"/>
      <c r="L80" s="58"/>
      <c r="M80" s="81"/>
      <c r="N80" s="82"/>
      <c r="O80" s="82"/>
      <c r="P80" s="170">
        <f>P81</f>
        <v>0</v>
      </c>
      <c r="Q80" s="82"/>
      <c r="R80" s="170">
        <f>R81</f>
        <v>0</v>
      </c>
      <c r="S80" s="82"/>
      <c r="T80" s="171">
        <f>T81</f>
        <v>0</v>
      </c>
      <c r="AT80" s="21" t="s">
        <v>68</v>
      </c>
      <c r="AU80" s="21" t="s">
        <v>110</v>
      </c>
      <c r="BK80" s="172">
        <f>BK81</f>
        <v>0</v>
      </c>
    </row>
    <row r="81" spans="2:65" s="10" customFormat="1" ht="37.35" customHeight="1">
      <c r="B81" s="173"/>
      <c r="C81" s="174"/>
      <c r="D81" s="175" t="s">
        <v>68</v>
      </c>
      <c r="E81" s="176" t="s">
        <v>96</v>
      </c>
      <c r="F81" s="176" t="s">
        <v>556</v>
      </c>
      <c r="G81" s="174"/>
      <c r="H81" s="174"/>
      <c r="I81" s="177"/>
      <c r="J81" s="178">
        <f>BK81</f>
        <v>0</v>
      </c>
      <c r="K81" s="174"/>
      <c r="L81" s="179"/>
      <c r="M81" s="180"/>
      <c r="N81" s="181"/>
      <c r="O81" s="181"/>
      <c r="P81" s="182">
        <f>P82+P84+P86</f>
        <v>0</v>
      </c>
      <c r="Q81" s="181"/>
      <c r="R81" s="182">
        <f>R82+R84+R86</f>
        <v>0</v>
      </c>
      <c r="S81" s="181"/>
      <c r="T81" s="183">
        <f>T82+T84+T86</f>
        <v>0</v>
      </c>
      <c r="AR81" s="184" t="s">
        <v>157</v>
      </c>
      <c r="AT81" s="185" t="s">
        <v>68</v>
      </c>
      <c r="AU81" s="185" t="s">
        <v>69</v>
      </c>
      <c r="AY81" s="184" t="s">
        <v>132</v>
      </c>
      <c r="BK81" s="186">
        <f>BK82+BK84+BK86</f>
        <v>0</v>
      </c>
    </row>
    <row r="82" spans="2:65" s="10" customFormat="1" ht="19.899999999999999" customHeight="1">
      <c r="B82" s="173"/>
      <c r="C82" s="174"/>
      <c r="D82" s="187" t="s">
        <v>68</v>
      </c>
      <c r="E82" s="188" t="s">
        <v>557</v>
      </c>
      <c r="F82" s="188" t="s">
        <v>558</v>
      </c>
      <c r="G82" s="174"/>
      <c r="H82" s="174"/>
      <c r="I82" s="177"/>
      <c r="J82" s="189">
        <f>BK82</f>
        <v>0</v>
      </c>
      <c r="K82" s="174"/>
      <c r="L82" s="179"/>
      <c r="M82" s="180"/>
      <c r="N82" s="181"/>
      <c r="O82" s="181"/>
      <c r="P82" s="182">
        <f>P83</f>
        <v>0</v>
      </c>
      <c r="Q82" s="181"/>
      <c r="R82" s="182">
        <f>R83</f>
        <v>0</v>
      </c>
      <c r="S82" s="181"/>
      <c r="T82" s="183">
        <f>T83</f>
        <v>0</v>
      </c>
      <c r="AR82" s="184" t="s">
        <v>157</v>
      </c>
      <c r="AT82" s="185" t="s">
        <v>68</v>
      </c>
      <c r="AU82" s="185" t="s">
        <v>77</v>
      </c>
      <c r="AY82" s="184" t="s">
        <v>132</v>
      </c>
      <c r="BK82" s="186">
        <f>BK83</f>
        <v>0</v>
      </c>
    </row>
    <row r="83" spans="2:65" s="1" customFormat="1" ht="31.5" customHeight="1">
      <c r="B83" s="38"/>
      <c r="C83" s="190" t="s">
        <v>77</v>
      </c>
      <c r="D83" s="190" t="s">
        <v>134</v>
      </c>
      <c r="E83" s="191" t="s">
        <v>559</v>
      </c>
      <c r="F83" s="192" t="s">
        <v>560</v>
      </c>
      <c r="G83" s="193" t="s">
        <v>457</v>
      </c>
      <c r="H83" s="194">
        <v>1</v>
      </c>
      <c r="I83" s="195"/>
      <c r="J83" s="196">
        <f>ROUND(I83*H83,2)</f>
        <v>0</v>
      </c>
      <c r="K83" s="192" t="s">
        <v>138</v>
      </c>
      <c r="L83" s="58"/>
      <c r="M83" s="197" t="s">
        <v>21</v>
      </c>
      <c r="N83" s="198" t="s">
        <v>40</v>
      </c>
      <c r="O83" s="39"/>
      <c r="P83" s="199">
        <f>O83*H83</f>
        <v>0</v>
      </c>
      <c r="Q83" s="199">
        <v>0</v>
      </c>
      <c r="R83" s="199">
        <f>Q83*H83</f>
        <v>0</v>
      </c>
      <c r="S83" s="199">
        <v>0</v>
      </c>
      <c r="T83" s="200">
        <f>S83*H83</f>
        <v>0</v>
      </c>
      <c r="AR83" s="21" t="s">
        <v>561</v>
      </c>
      <c r="AT83" s="21" t="s">
        <v>134</v>
      </c>
      <c r="AU83" s="21" t="s">
        <v>79</v>
      </c>
      <c r="AY83" s="21" t="s">
        <v>132</v>
      </c>
      <c r="BE83" s="201">
        <f>IF(N83="základní",J83,0)</f>
        <v>0</v>
      </c>
      <c r="BF83" s="201">
        <f>IF(N83="snížená",J83,0)</f>
        <v>0</v>
      </c>
      <c r="BG83" s="201">
        <f>IF(N83="zákl. přenesená",J83,0)</f>
        <v>0</v>
      </c>
      <c r="BH83" s="201">
        <f>IF(N83="sníž. přenesená",J83,0)</f>
        <v>0</v>
      </c>
      <c r="BI83" s="201">
        <f>IF(N83="nulová",J83,0)</f>
        <v>0</v>
      </c>
      <c r="BJ83" s="21" t="s">
        <v>77</v>
      </c>
      <c r="BK83" s="201">
        <f>ROUND(I83*H83,2)</f>
        <v>0</v>
      </c>
      <c r="BL83" s="21" t="s">
        <v>561</v>
      </c>
      <c r="BM83" s="21" t="s">
        <v>562</v>
      </c>
    </row>
    <row r="84" spans="2:65" s="10" customFormat="1" ht="29.85" customHeight="1">
      <c r="B84" s="173"/>
      <c r="C84" s="174"/>
      <c r="D84" s="187" t="s">
        <v>68</v>
      </c>
      <c r="E84" s="188" t="s">
        <v>563</v>
      </c>
      <c r="F84" s="188" t="s">
        <v>564</v>
      </c>
      <c r="G84" s="174"/>
      <c r="H84" s="174"/>
      <c r="I84" s="177"/>
      <c r="J84" s="189">
        <f>BK84</f>
        <v>0</v>
      </c>
      <c r="K84" s="174"/>
      <c r="L84" s="179"/>
      <c r="M84" s="180"/>
      <c r="N84" s="181"/>
      <c r="O84" s="181"/>
      <c r="P84" s="182">
        <f>P85</f>
        <v>0</v>
      </c>
      <c r="Q84" s="181"/>
      <c r="R84" s="182">
        <f>R85</f>
        <v>0</v>
      </c>
      <c r="S84" s="181"/>
      <c r="T84" s="183">
        <f>T85</f>
        <v>0</v>
      </c>
      <c r="AR84" s="184" t="s">
        <v>157</v>
      </c>
      <c r="AT84" s="185" t="s">
        <v>68</v>
      </c>
      <c r="AU84" s="185" t="s">
        <v>77</v>
      </c>
      <c r="AY84" s="184" t="s">
        <v>132</v>
      </c>
      <c r="BK84" s="186">
        <f>BK85</f>
        <v>0</v>
      </c>
    </row>
    <row r="85" spans="2:65" s="1" customFormat="1" ht="22.5" customHeight="1">
      <c r="B85" s="38"/>
      <c r="C85" s="190" t="s">
        <v>79</v>
      </c>
      <c r="D85" s="190" t="s">
        <v>134</v>
      </c>
      <c r="E85" s="191" t="s">
        <v>565</v>
      </c>
      <c r="F85" s="192" t="s">
        <v>566</v>
      </c>
      <c r="G85" s="193" t="s">
        <v>457</v>
      </c>
      <c r="H85" s="194">
        <v>1</v>
      </c>
      <c r="I85" s="195"/>
      <c r="J85" s="196">
        <f>ROUND(I85*H85,2)</f>
        <v>0</v>
      </c>
      <c r="K85" s="192" t="s">
        <v>138</v>
      </c>
      <c r="L85" s="58"/>
      <c r="M85" s="197" t="s">
        <v>21</v>
      </c>
      <c r="N85" s="198" t="s">
        <v>40</v>
      </c>
      <c r="O85" s="39"/>
      <c r="P85" s="199">
        <f>O85*H85</f>
        <v>0</v>
      </c>
      <c r="Q85" s="199">
        <v>0</v>
      </c>
      <c r="R85" s="199">
        <f>Q85*H85</f>
        <v>0</v>
      </c>
      <c r="S85" s="199">
        <v>0</v>
      </c>
      <c r="T85" s="200">
        <f>S85*H85</f>
        <v>0</v>
      </c>
      <c r="AR85" s="21" t="s">
        <v>561</v>
      </c>
      <c r="AT85" s="21" t="s">
        <v>134</v>
      </c>
      <c r="AU85" s="21" t="s">
        <v>79</v>
      </c>
      <c r="AY85" s="21" t="s">
        <v>132</v>
      </c>
      <c r="BE85" s="201">
        <f>IF(N85="základní",J85,0)</f>
        <v>0</v>
      </c>
      <c r="BF85" s="201">
        <f>IF(N85="snížená",J85,0)</f>
        <v>0</v>
      </c>
      <c r="BG85" s="201">
        <f>IF(N85="zákl. přenesená",J85,0)</f>
        <v>0</v>
      </c>
      <c r="BH85" s="201">
        <f>IF(N85="sníž. přenesená",J85,0)</f>
        <v>0</v>
      </c>
      <c r="BI85" s="201">
        <f>IF(N85="nulová",J85,0)</f>
        <v>0</v>
      </c>
      <c r="BJ85" s="21" t="s">
        <v>77</v>
      </c>
      <c r="BK85" s="201">
        <f>ROUND(I85*H85,2)</f>
        <v>0</v>
      </c>
      <c r="BL85" s="21" t="s">
        <v>561</v>
      </c>
      <c r="BM85" s="21" t="s">
        <v>567</v>
      </c>
    </row>
    <row r="86" spans="2:65" s="10" customFormat="1" ht="29.85" customHeight="1">
      <c r="B86" s="173"/>
      <c r="C86" s="174"/>
      <c r="D86" s="187" t="s">
        <v>68</v>
      </c>
      <c r="E86" s="188" t="s">
        <v>568</v>
      </c>
      <c r="F86" s="188" t="s">
        <v>569</v>
      </c>
      <c r="G86" s="174"/>
      <c r="H86" s="174"/>
      <c r="I86" s="177"/>
      <c r="J86" s="189">
        <f>BK86</f>
        <v>0</v>
      </c>
      <c r="K86" s="174"/>
      <c r="L86" s="179"/>
      <c r="M86" s="180"/>
      <c r="N86" s="181"/>
      <c r="O86" s="181"/>
      <c r="P86" s="182">
        <f>P87</f>
        <v>0</v>
      </c>
      <c r="Q86" s="181"/>
      <c r="R86" s="182">
        <f>R87</f>
        <v>0</v>
      </c>
      <c r="S86" s="181"/>
      <c r="T86" s="183">
        <f>T87</f>
        <v>0</v>
      </c>
      <c r="AR86" s="184" t="s">
        <v>157</v>
      </c>
      <c r="AT86" s="185" t="s">
        <v>68</v>
      </c>
      <c r="AU86" s="185" t="s">
        <v>77</v>
      </c>
      <c r="AY86" s="184" t="s">
        <v>132</v>
      </c>
      <c r="BK86" s="186">
        <f>BK87</f>
        <v>0</v>
      </c>
    </row>
    <row r="87" spans="2:65" s="1" customFormat="1" ht="22.5" customHeight="1">
      <c r="B87" s="38"/>
      <c r="C87" s="190" t="s">
        <v>147</v>
      </c>
      <c r="D87" s="190" t="s">
        <v>134</v>
      </c>
      <c r="E87" s="191" t="s">
        <v>570</v>
      </c>
      <c r="F87" s="192" t="s">
        <v>571</v>
      </c>
      <c r="G87" s="193" t="s">
        <v>457</v>
      </c>
      <c r="H87" s="194">
        <v>1</v>
      </c>
      <c r="I87" s="195"/>
      <c r="J87" s="196">
        <f>ROUND(I87*H87,2)</f>
        <v>0</v>
      </c>
      <c r="K87" s="192" t="s">
        <v>138</v>
      </c>
      <c r="L87" s="58"/>
      <c r="M87" s="197" t="s">
        <v>21</v>
      </c>
      <c r="N87" s="230" t="s">
        <v>40</v>
      </c>
      <c r="O87" s="231"/>
      <c r="P87" s="232">
        <f>O87*H87</f>
        <v>0</v>
      </c>
      <c r="Q87" s="232">
        <v>0</v>
      </c>
      <c r="R87" s="232">
        <f>Q87*H87</f>
        <v>0</v>
      </c>
      <c r="S87" s="232">
        <v>0</v>
      </c>
      <c r="T87" s="233">
        <f>S87*H87</f>
        <v>0</v>
      </c>
      <c r="AR87" s="21" t="s">
        <v>561</v>
      </c>
      <c r="AT87" s="21" t="s">
        <v>134</v>
      </c>
      <c r="AU87" s="21" t="s">
        <v>79</v>
      </c>
      <c r="AY87" s="21" t="s">
        <v>132</v>
      </c>
      <c r="BE87" s="201">
        <f>IF(N87="základní",J87,0)</f>
        <v>0</v>
      </c>
      <c r="BF87" s="201">
        <f>IF(N87="snížená",J87,0)</f>
        <v>0</v>
      </c>
      <c r="BG87" s="201">
        <f>IF(N87="zákl. přenesená",J87,0)</f>
        <v>0</v>
      </c>
      <c r="BH87" s="201">
        <f>IF(N87="sníž. přenesená",J87,0)</f>
        <v>0</v>
      </c>
      <c r="BI87" s="201">
        <f>IF(N87="nulová",J87,0)</f>
        <v>0</v>
      </c>
      <c r="BJ87" s="21" t="s">
        <v>77</v>
      </c>
      <c r="BK87" s="201">
        <f>ROUND(I87*H87,2)</f>
        <v>0</v>
      </c>
      <c r="BL87" s="21" t="s">
        <v>561</v>
      </c>
      <c r="BM87" s="21" t="s">
        <v>572</v>
      </c>
    </row>
    <row r="88" spans="2:65" s="1" customFormat="1" ht="6.95" customHeight="1">
      <c r="B88" s="53"/>
      <c r="C88" s="54"/>
      <c r="D88" s="54"/>
      <c r="E88" s="54"/>
      <c r="F88" s="54"/>
      <c r="G88" s="54"/>
      <c r="H88" s="54"/>
      <c r="I88" s="136"/>
      <c r="J88" s="54"/>
      <c r="K88" s="54"/>
      <c r="L88" s="58"/>
    </row>
  </sheetData>
  <sheetProtection algorithmName="SHA-512" hashValue="w8NLr0SWp8jxXbIDs1x8Tr+8ANksInied1imFywAQlPlMhx3I/ZAZMk5F/AziKAtl8M8yikClqLSf70yvCgNUA==" saltValue="B5kUBo/c2SR02AzXwGdHqA==" spinCount="100000" sheet="1" objects="1" scenarios="1" formatCells="0" formatColumns="0" formatRows="0" sort="0" autoFilter="0"/>
  <autoFilter ref="C79:K87" xr:uid="{00000000-0009-0000-0000-000007000000}"/>
  <mergeCells count="9">
    <mergeCell ref="E70:H70"/>
    <mergeCell ref="E72:H72"/>
    <mergeCell ref="G1:H1"/>
    <mergeCell ref="L2:V2"/>
    <mergeCell ref="E7:H7"/>
    <mergeCell ref="E9:H9"/>
    <mergeCell ref="E24:H24"/>
    <mergeCell ref="E45:H45"/>
    <mergeCell ref="E47:H47"/>
  </mergeCells>
  <hyperlinks>
    <hyperlink ref="F1:G1" location="C2" display="1) Krycí list soupisu" xr:uid="{00000000-0004-0000-0700-000000000000}"/>
    <hyperlink ref="G1:H1" location="C54" display="2) Rekapitulace" xr:uid="{00000000-0004-0000-0700-000001000000}"/>
    <hyperlink ref="J1" location="C79" display="3) Soupis prací" xr:uid="{00000000-0004-0000-0700-000002000000}"/>
    <hyperlink ref="L1:V1" location="'Rekapitulace stavby'!C2" display="Rekapitulace stavby" xr:uid="{00000000-0004-0000-07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16"/>
  <sheetViews>
    <sheetView showGridLines="0" zoomScaleNormal="100" workbookViewId="0"/>
  </sheetViews>
  <sheetFormatPr defaultRowHeight="13.5"/>
  <cols>
    <col min="1" max="1" width="8.33203125" style="240" customWidth="1"/>
    <col min="2" max="2" width="1.6640625" style="240" customWidth="1"/>
    <col min="3" max="4" width="5" style="240" customWidth="1"/>
    <col min="5" max="5" width="11.6640625" style="240" customWidth="1"/>
    <col min="6" max="6" width="9.1640625" style="240" customWidth="1"/>
    <col min="7" max="7" width="5" style="240" customWidth="1"/>
    <col min="8" max="8" width="77.83203125" style="240" customWidth="1"/>
    <col min="9" max="10" width="20" style="240" customWidth="1"/>
    <col min="11" max="11" width="1.6640625" style="240" customWidth="1"/>
  </cols>
  <sheetData>
    <row r="1" spans="2:11" ht="37.5" customHeight="1"/>
    <row r="2" spans="2:11" ht="7.5" customHeight="1">
      <c r="B2" s="241"/>
      <c r="C2" s="242"/>
      <c r="D2" s="242"/>
      <c r="E2" s="242"/>
      <c r="F2" s="242"/>
      <c r="G2" s="242"/>
      <c r="H2" s="242"/>
      <c r="I2" s="242"/>
      <c r="J2" s="242"/>
      <c r="K2" s="243"/>
    </row>
    <row r="3" spans="2:11" s="12" customFormat="1" ht="45" customHeight="1">
      <c r="B3" s="244"/>
      <c r="C3" s="367" t="s">
        <v>573</v>
      </c>
      <c r="D3" s="367"/>
      <c r="E3" s="367"/>
      <c r="F3" s="367"/>
      <c r="G3" s="367"/>
      <c r="H3" s="367"/>
      <c r="I3" s="367"/>
      <c r="J3" s="367"/>
      <c r="K3" s="245"/>
    </row>
    <row r="4" spans="2:11" ht="25.5" customHeight="1">
      <c r="B4" s="246"/>
      <c r="C4" s="371" t="s">
        <v>574</v>
      </c>
      <c r="D4" s="371"/>
      <c r="E4" s="371"/>
      <c r="F4" s="371"/>
      <c r="G4" s="371"/>
      <c r="H4" s="371"/>
      <c r="I4" s="371"/>
      <c r="J4" s="371"/>
      <c r="K4" s="247"/>
    </row>
    <row r="5" spans="2:11" ht="5.25" customHeight="1">
      <c r="B5" s="246"/>
      <c r="C5" s="248"/>
      <c r="D5" s="248"/>
      <c r="E5" s="248"/>
      <c r="F5" s="248"/>
      <c r="G5" s="248"/>
      <c r="H5" s="248"/>
      <c r="I5" s="248"/>
      <c r="J5" s="248"/>
      <c r="K5" s="247"/>
    </row>
    <row r="6" spans="2:11" ht="15" customHeight="1">
      <c r="B6" s="246"/>
      <c r="C6" s="370" t="s">
        <v>575</v>
      </c>
      <c r="D6" s="370"/>
      <c r="E6" s="370"/>
      <c r="F6" s="370"/>
      <c r="G6" s="370"/>
      <c r="H6" s="370"/>
      <c r="I6" s="370"/>
      <c r="J6" s="370"/>
      <c r="K6" s="247"/>
    </row>
    <row r="7" spans="2:11" ht="15" customHeight="1">
      <c r="B7" s="250"/>
      <c r="C7" s="370" t="s">
        <v>576</v>
      </c>
      <c r="D7" s="370"/>
      <c r="E7" s="370"/>
      <c r="F7" s="370"/>
      <c r="G7" s="370"/>
      <c r="H7" s="370"/>
      <c r="I7" s="370"/>
      <c r="J7" s="370"/>
      <c r="K7" s="247"/>
    </row>
    <row r="8" spans="2:11" ht="12.75" customHeight="1">
      <c r="B8" s="250"/>
      <c r="C8" s="249"/>
      <c r="D8" s="249"/>
      <c r="E8" s="249"/>
      <c r="F8" s="249"/>
      <c r="G8" s="249"/>
      <c r="H8" s="249"/>
      <c r="I8" s="249"/>
      <c r="J8" s="249"/>
      <c r="K8" s="247"/>
    </row>
    <row r="9" spans="2:11" ht="15" customHeight="1">
      <c r="B9" s="250"/>
      <c r="C9" s="370" t="s">
        <v>577</v>
      </c>
      <c r="D9" s="370"/>
      <c r="E9" s="370"/>
      <c r="F9" s="370"/>
      <c r="G9" s="370"/>
      <c r="H9" s="370"/>
      <c r="I9" s="370"/>
      <c r="J9" s="370"/>
      <c r="K9" s="247"/>
    </row>
    <row r="10" spans="2:11" ht="15" customHeight="1">
      <c r="B10" s="250"/>
      <c r="C10" s="249"/>
      <c r="D10" s="370" t="s">
        <v>578</v>
      </c>
      <c r="E10" s="370"/>
      <c r="F10" s="370"/>
      <c r="G10" s="370"/>
      <c r="H10" s="370"/>
      <c r="I10" s="370"/>
      <c r="J10" s="370"/>
      <c r="K10" s="247"/>
    </row>
    <row r="11" spans="2:11" ht="15" customHeight="1">
      <c r="B11" s="250"/>
      <c r="C11" s="251"/>
      <c r="D11" s="370" t="s">
        <v>579</v>
      </c>
      <c r="E11" s="370"/>
      <c r="F11" s="370"/>
      <c r="G11" s="370"/>
      <c r="H11" s="370"/>
      <c r="I11" s="370"/>
      <c r="J11" s="370"/>
      <c r="K11" s="247"/>
    </row>
    <row r="12" spans="2:11" ht="12.75" customHeight="1">
      <c r="B12" s="250"/>
      <c r="C12" s="251"/>
      <c r="D12" s="251"/>
      <c r="E12" s="251"/>
      <c r="F12" s="251"/>
      <c r="G12" s="251"/>
      <c r="H12" s="251"/>
      <c r="I12" s="251"/>
      <c r="J12" s="251"/>
      <c r="K12" s="247"/>
    </row>
    <row r="13" spans="2:11" ht="15" customHeight="1">
      <c r="B13" s="250"/>
      <c r="C13" s="251"/>
      <c r="D13" s="370" t="s">
        <v>580</v>
      </c>
      <c r="E13" s="370"/>
      <c r="F13" s="370"/>
      <c r="G13" s="370"/>
      <c r="H13" s="370"/>
      <c r="I13" s="370"/>
      <c r="J13" s="370"/>
      <c r="K13" s="247"/>
    </row>
    <row r="14" spans="2:11" ht="15" customHeight="1">
      <c r="B14" s="250"/>
      <c r="C14" s="251"/>
      <c r="D14" s="370" t="s">
        <v>581</v>
      </c>
      <c r="E14" s="370"/>
      <c r="F14" s="370"/>
      <c r="G14" s="370"/>
      <c r="H14" s="370"/>
      <c r="I14" s="370"/>
      <c r="J14" s="370"/>
      <c r="K14" s="247"/>
    </row>
    <row r="15" spans="2:11" ht="15" customHeight="1">
      <c r="B15" s="250"/>
      <c r="C15" s="251"/>
      <c r="D15" s="370" t="s">
        <v>582</v>
      </c>
      <c r="E15" s="370"/>
      <c r="F15" s="370"/>
      <c r="G15" s="370"/>
      <c r="H15" s="370"/>
      <c r="I15" s="370"/>
      <c r="J15" s="370"/>
      <c r="K15" s="247"/>
    </row>
    <row r="16" spans="2:11" ht="15" customHeight="1">
      <c r="B16" s="250"/>
      <c r="C16" s="251"/>
      <c r="D16" s="251"/>
      <c r="E16" s="252" t="s">
        <v>76</v>
      </c>
      <c r="F16" s="370" t="s">
        <v>583</v>
      </c>
      <c r="G16" s="370"/>
      <c r="H16" s="370"/>
      <c r="I16" s="370"/>
      <c r="J16" s="370"/>
      <c r="K16" s="247"/>
    </row>
    <row r="17" spans="2:11" ht="15" customHeight="1">
      <c r="B17" s="250"/>
      <c r="C17" s="251"/>
      <c r="D17" s="251"/>
      <c r="E17" s="252" t="s">
        <v>584</v>
      </c>
      <c r="F17" s="370" t="s">
        <v>585</v>
      </c>
      <c r="G17" s="370"/>
      <c r="H17" s="370"/>
      <c r="I17" s="370"/>
      <c r="J17" s="370"/>
      <c r="K17" s="247"/>
    </row>
    <row r="18" spans="2:11" ht="15" customHeight="1">
      <c r="B18" s="250"/>
      <c r="C18" s="251"/>
      <c r="D18" s="251"/>
      <c r="E18" s="252" t="s">
        <v>586</v>
      </c>
      <c r="F18" s="370" t="s">
        <v>587</v>
      </c>
      <c r="G18" s="370"/>
      <c r="H18" s="370"/>
      <c r="I18" s="370"/>
      <c r="J18" s="370"/>
      <c r="K18" s="247"/>
    </row>
    <row r="19" spans="2:11" ht="15" customHeight="1">
      <c r="B19" s="250"/>
      <c r="C19" s="251"/>
      <c r="D19" s="251"/>
      <c r="E19" s="252" t="s">
        <v>588</v>
      </c>
      <c r="F19" s="370" t="s">
        <v>589</v>
      </c>
      <c r="G19" s="370"/>
      <c r="H19" s="370"/>
      <c r="I19" s="370"/>
      <c r="J19" s="370"/>
      <c r="K19" s="247"/>
    </row>
    <row r="20" spans="2:11" ht="15" customHeight="1">
      <c r="B20" s="250"/>
      <c r="C20" s="251"/>
      <c r="D20" s="251"/>
      <c r="E20" s="252" t="s">
        <v>590</v>
      </c>
      <c r="F20" s="370" t="s">
        <v>591</v>
      </c>
      <c r="G20" s="370"/>
      <c r="H20" s="370"/>
      <c r="I20" s="370"/>
      <c r="J20" s="370"/>
      <c r="K20" s="247"/>
    </row>
    <row r="21" spans="2:11" ht="15" customHeight="1">
      <c r="B21" s="250"/>
      <c r="C21" s="251"/>
      <c r="D21" s="251"/>
      <c r="E21" s="252" t="s">
        <v>592</v>
      </c>
      <c r="F21" s="370" t="s">
        <v>593</v>
      </c>
      <c r="G21" s="370"/>
      <c r="H21" s="370"/>
      <c r="I21" s="370"/>
      <c r="J21" s="370"/>
      <c r="K21" s="247"/>
    </row>
    <row r="22" spans="2:11" ht="12.75" customHeight="1">
      <c r="B22" s="250"/>
      <c r="C22" s="251"/>
      <c r="D22" s="251"/>
      <c r="E22" s="251"/>
      <c r="F22" s="251"/>
      <c r="G22" s="251"/>
      <c r="H22" s="251"/>
      <c r="I22" s="251"/>
      <c r="J22" s="251"/>
      <c r="K22" s="247"/>
    </row>
    <row r="23" spans="2:11" ht="15" customHeight="1">
      <c r="B23" s="250"/>
      <c r="C23" s="370" t="s">
        <v>594</v>
      </c>
      <c r="D23" s="370"/>
      <c r="E23" s="370"/>
      <c r="F23" s="370"/>
      <c r="G23" s="370"/>
      <c r="H23" s="370"/>
      <c r="I23" s="370"/>
      <c r="J23" s="370"/>
      <c r="K23" s="247"/>
    </row>
    <row r="24" spans="2:11" ht="15" customHeight="1">
      <c r="B24" s="250"/>
      <c r="C24" s="370" t="s">
        <v>595</v>
      </c>
      <c r="D24" s="370"/>
      <c r="E24" s="370"/>
      <c r="F24" s="370"/>
      <c r="G24" s="370"/>
      <c r="H24" s="370"/>
      <c r="I24" s="370"/>
      <c r="J24" s="370"/>
      <c r="K24" s="247"/>
    </row>
    <row r="25" spans="2:11" ht="15" customHeight="1">
      <c r="B25" s="250"/>
      <c r="C25" s="249"/>
      <c r="D25" s="370" t="s">
        <v>596</v>
      </c>
      <c r="E25" s="370"/>
      <c r="F25" s="370"/>
      <c r="G25" s="370"/>
      <c r="H25" s="370"/>
      <c r="I25" s="370"/>
      <c r="J25" s="370"/>
      <c r="K25" s="247"/>
    </row>
    <row r="26" spans="2:11" ht="15" customHeight="1">
      <c r="B26" s="250"/>
      <c r="C26" s="251"/>
      <c r="D26" s="370" t="s">
        <v>597</v>
      </c>
      <c r="E26" s="370"/>
      <c r="F26" s="370"/>
      <c r="G26" s="370"/>
      <c r="H26" s="370"/>
      <c r="I26" s="370"/>
      <c r="J26" s="370"/>
      <c r="K26" s="247"/>
    </row>
    <row r="27" spans="2:11" ht="12.75" customHeight="1">
      <c r="B27" s="250"/>
      <c r="C27" s="251"/>
      <c r="D27" s="251"/>
      <c r="E27" s="251"/>
      <c r="F27" s="251"/>
      <c r="G27" s="251"/>
      <c r="H27" s="251"/>
      <c r="I27" s="251"/>
      <c r="J27" s="251"/>
      <c r="K27" s="247"/>
    </row>
    <row r="28" spans="2:11" ht="15" customHeight="1">
      <c r="B28" s="250"/>
      <c r="C28" s="251"/>
      <c r="D28" s="370" t="s">
        <v>598</v>
      </c>
      <c r="E28" s="370"/>
      <c r="F28" s="370"/>
      <c r="G28" s="370"/>
      <c r="H28" s="370"/>
      <c r="I28" s="370"/>
      <c r="J28" s="370"/>
      <c r="K28" s="247"/>
    </row>
    <row r="29" spans="2:11" ht="15" customHeight="1">
      <c r="B29" s="250"/>
      <c r="C29" s="251"/>
      <c r="D29" s="370" t="s">
        <v>599</v>
      </c>
      <c r="E29" s="370"/>
      <c r="F29" s="370"/>
      <c r="G29" s="370"/>
      <c r="H29" s="370"/>
      <c r="I29" s="370"/>
      <c r="J29" s="370"/>
      <c r="K29" s="247"/>
    </row>
    <row r="30" spans="2:11" ht="12.75" customHeight="1">
      <c r="B30" s="250"/>
      <c r="C30" s="251"/>
      <c r="D30" s="251"/>
      <c r="E30" s="251"/>
      <c r="F30" s="251"/>
      <c r="G30" s="251"/>
      <c r="H30" s="251"/>
      <c r="I30" s="251"/>
      <c r="J30" s="251"/>
      <c r="K30" s="247"/>
    </row>
    <row r="31" spans="2:11" ht="15" customHeight="1">
      <c r="B31" s="250"/>
      <c r="C31" s="251"/>
      <c r="D31" s="370" t="s">
        <v>600</v>
      </c>
      <c r="E31" s="370"/>
      <c r="F31" s="370"/>
      <c r="G31" s="370"/>
      <c r="H31" s="370"/>
      <c r="I31" s="370"/>
      <c r="J31" s="370"/>
      <c r="K31" s="247"/>
    </row>
    <row r="32" spans="2:11" ht="15" customHeight="1">
      <c r="B32" s="250"/>
      <c r="C32" s="251"/>
      <c r="D32" s="370" t="s">
        <v>601</v>
      </c>
      <c r="E32" s="370"/>
      <c r="F32" s="370"/>
      <c r="G32" s="370"/>
      <c r="H32" s="370"/>
      <c r="I32" s="370"/>
      <c r="J32" s="370"/>
      <c r="K32" s="247"/>
    </row>
    <row r="33" spans="2:11" ht="15" customHeight="1">
      <c r="B33" s="250"/>
      <c r="C33" s="251"/>
      <c r="D33" s="370" t="s">
        <v>602</v>
      </c>
      <c r="E33" s="370"/>
      <c r="F33" s="370"/>
      <c r="G33" s="370"/>
      <c r="H33" s="370"/>
      <c r="I33" s="370"/>
      <c r="J33" s="370"/>
      <c r="K33" s="247"/>
    </row>
    <row r="34" spans="2:11" ht="15" customHeight="1">
      <c r="B34" s="250"/>
      <c r="C34" s="251"/>
      <c r="D34" s="249"/>
      <c r="E34" s="253" t="s">
        <v>117</v>
      </c>
      <c r="F34" s="249"/>
      <c r="G34" s="370" t="s">
        <v>603</v>
      </c>
      <c r="H34" s="370"/>
      <c r="I34" s="370"/>
      <c r="J34" s="370"/>
      <c r="K34" s="247"/>
    </row>
    <row r="35" spans="2:11" ht="30.75" customHeight="1">
      <c r="B35" s="250"/>
      <c r="C35" s="251"/>
      <c r="D35" s="249"/>
      <c r="E35" s="253" t="s">
        <v>604</v>
      </c>
      <c r="F35" s="249"/>
      <c r="G35" s="370" t="s">
        <v>605</v>
      </c>
      <c r="H35" s="370"/>
      <c r="I35" s="370"/>
      <c r="J35" s="370"/>
      <c r="K35" s="247"/>
    </row>
    <row r="36" spans="2:11" ht="15" customHeight="1">
      <c r="B36" s="250"/>
      <c r="C36" s="251"/>
      <c r="D36" s="249"/>
      <c r="E36" s="253" t="s">
        <v>50</v>
      </c>
      <c r="F36" s="249"/>
      <c r="G36" s="370" t="s">
        <v>606</v>
      </c>
      <c r="H36" s="370"/>
      <c r="I36" s="370"/>
      <c r="J36" s="370"/>
      <c r="K36" s="247"/>
    </row>
    <row r="37" spans="2:11" ht="15" customHeight="1">
      <c r="B37" s="250"/>
      <c r="C37" s="251"/>
      <c r="D37" s="249"/>
      <c r="E37" s="253" t="s">
        <v>118</v>
      </c>
      <c r="F37" s="249"/>
      <c r="G37" s="370" t="s">
        <v>607</v>
      </c>
      <c r="H37" s="370"/>
      <c r="I37" s="370"/>
      <c r="J37" s="370"/>
      <c r="K37" s="247"/>
    </row>
    <row r="38" spans="2:11" ht="15" customHeight="1">
      <c r="B38" s="250"/>
      <c r="C38" s="251"/>
      <c r="D38" s="249"/>
      <c r="E38" s="253" t="s">
        <v>119</v>
      </c>
      <c r="F38" s="249"/>
      <c r="G38" s="370" t="s">
        <v>608</v>
      </c>
      <c r="H38" s="370"/>
      <c r="I38" s="370"/>
      <c r="J38" s="370"/>
      <c r="K38" s="247"/>
    </row>
    <row r="39" spans="2:11" ht="15" customHeight="1">
      <c r="B39" s="250"/>
      <c r="C39" s="251"/>
      <c r="D39" s="249"/>
      <c r="E39" s="253" t="s">
        <v>120</v>
      </c>
      <c r="F39" s="249"/>
      <c r="G39" s="370" t="s">
        <v>609</v>
      </c>
      <c r="H39" s="370"/>
      <c r="I39" s="370"/>
      <c r="J39" s="370"/>
      <c r="K39" s="247"/>
    </row>
    <row r="40" spans="2:11" ht="15" customHeight="1">
      <c r="B40" s="250"/>
      <c r="C40" s="251"/>
      <c r="D40" s="249"/>
      <c r="E40" s="253" t="s">
        <v>610</v>
      </c>
      <c r="F40" s="249"/>
      <c r="G40" s="370" t="s">
        <v>611</v>
      </c>
      <c r="H40" s="370"/>
      <c r="I40" s="370"/>
      <c r="J40" s="370"/>
      <c r="K40" s="247"/>
    </row>
    <row r="41" spans="2:11" ht="15" customHeight="1">
      <c r="B41" s="250"/>
      <c r="C41" s="251"/>
      <c r="D41" s="249"/>
      <c r="E41" s="253"/>
      <c r="F41" s="249"/>
      <c r="G41" s="370" t="s">
        <v>612</v>
      </c>
      <c r="H41" s="370"/>
      <c r="I41" s="370"/>
      <c r="J41" s="370"/>
      <c r="K41" s="247"/>
    </row>
    <row r="42" spans="2:11" ht="15" customHeight="1">
      <c r="B42" s="250"/>
      <c r="C42" s="251"/>
      <c r="D42" s="249"/>
      <c r="E42" s="253" t="s">
        <v>613</v>
      </c>
      <c r="F42" s="249"/>
      <c r="G42" s="370" t="s">
        <v>614</v>
      </c>
      <c r="H42" s="370"/>
      <c r="I42" s="370"/>
      <c r="J42" s="370"/>
      <c r="K42" s="247"/>
    </row>
    <row r="43" spans="2:11" ht="15" customHeight="1">
      <c r="B43" s="250"/>
      <c r="C43" s="251"/>
      <c r="D43" s="249"/>
      <c r="E43" s="253" t="s">
        <v>122</v>
      </c>
      <c r="F43" s="249"/>
      <c r="G43" s="370" t="s">
        <v>615</v>
      </c>
      <c r="H43" s="370"/>
      <c r="I43" s="370"/>
      <c r="J43" s="370"/>
      <c r="K43" s="247"/>
    </row>
    <row r="44" spans="2:11" ht="12.75" customHeight="1">
      <c r="B44" s="250"/>
      <c r="C44" s="251"/>
      <c r="D44" s="249"/>
      <c r="E44" s="249"/>
      <c r="F44" s="249"/>
      <c r="G44" s="249"/>
      <c r="H44" s="249"/>
      <c r="I44" s="249"/>
      <c r="J44" s="249"/>
      <c r="K44" s="247"/>
    </row>
    <row r="45" spans="2:11" ht="15" customHeight="1">
      <c r="B45" s="250"/>
      <c r="C45" s="251"/>
      <c r="D45" s="370" t="s">
        <v>616</v>
      </c>
      <c r="E45" s="370"/>
      <c r="F45" s="370"/>
      <c r="G45" s="370"/>
      <c r="H45" s="370"/>
      <c r="I45" s="370"/>
      <c r="J45" s="370"/>
      <c r="K45" s="247"/>
    </row>
    <row r="46" spans="2:11" ht="15" customHeight="1">
      <c r="B46" s="250"/>
      <c r="C46" s="251"/>
      <c r="D46" s="251"/>
      <c r="E46" s="370" t="s">
        <v>617</v>
      </c>
      <c r="F46" s="370"/>
      <c r="G46" s="370"/>
      <c r="H46" s="370"/>
      <c r="I46" s="370"/>
      <c r="J46" s="370"/>
      <c r="K46" s="247"/>
    </row>
    <row r="47" spans="2:11" ht="15" customHeight="1">
      <c r="B47" s="250"/>
      <c r="C47" s="251"/>
      <c r="D47" s="251"/>
      <c r="E47" s="370" t="s">
        <v>618</v>
      </c>
      <c r="F47" s="370"/>
      <c r="G47" s="370"/>
      <c r="H47" s="370"/>
      <c r="I47" s="370"/>
      <c r="J47" s="370"/>
      <c r="K47" s="247"/>
    </row>
    <row r="48" spans="2:11" ht="15" customHeight="1">
      <c r="B48" s="250"/>
      <c r="C48" s="251"/>
      <c r="D48" s="251"/>
      <c r="E48" s="370" t="s">
        <v>619</v>
      </c>
      <c r="F48" s="370"/>
      <c r="G48" s="370"/>
      <c r="H48" s="370"/>
      <c r="I48" s="370"/>
      <c r="J48" s="370"/>
      <c r="K48" s="247"/>
    </row>
    <row r="49" spans="2:11" ht="15" customHeight="1">
      <c r="B49" s="250"/>
      <c r="C49" s="251"/>
      <c r="D49" s="370" t="s">
        <v>620</v>
      </c>
      <c r="E49" s="370"/>
      <c r="F49" s="370"/>
      <c r="G49" s="370"/>
      <c r="H49" s="370"/>
      <c r="I49" s="370"/>
      <c r="J49" s="370"/>
      <c r="K49" s="247"/>
    </row>
    <row r="50" spans="2:11" ht="25.5" customHeight="1">
      <c r="B50" s="246"/>
      <c r="C50" s="371" t="s">
        <v>621</v>
      </c>
      <c r="D50" s="371"/>
      <c r="E50" s="371"/>
      <c r="F50" s="371"/>
      <c r="G50" s="371"/>
      <c r="H50" s="371"/>
      <c r="I50" s="371"/>
      <c r="J50" s="371"/>
      <c r="K50" s="247"/>
    </row>
    <row r="51" spans="2:11" ht="5.25" customHeight="1">
      <c r="B51" s="246"/>
      <c r="C51" s="248"/>
      <c r="D51" s="248"/>
      <c r="E51" s="248"/>
      <c r="F51" s="248"/>
      <c r="G51" s="248"/>
      <c r="H51" s="248"/>
      <c r="I51" s="248"/>
      <c r="J51" s="248"/>
      <c r="K51" s="247"/>
    </row>
    <row r="52" spans="2:11" ht="15" customHeight="1">
      <c r="B52" s="246"/>
      <c r="C52" s="370" t="s">
        <v>622</v>
      </c>
      <c r="D52" s="370"/>
      <c r="E52" s="370"/>
      <c r="F52" s="370"/>
      <c r="G52" s="370"/>
      <c r="H52" s="370"/>
      <c r="I52" s="370"/>
      <c r="J52" s="370"/>
      <c r="K52" s="247"/>
    </row>
    <row r="53" spans="2:11" ht="15" customHeight="1">
      <c r="B53" s="246"/>
      <c r="C53" s="370" t="s">
        <v>623</v>
      </c>
      <c r="D53" s="370"/>
      <c r="E53" s="370"/>
      <c r="F53" s="370"/>
      <c r="G53" s="370"/>
      <c r="H53" s="370"/>
      <c r="I53" s="370"/>
      <c r="J53" s="370"/>
      <c r="K53" s="247"/>
    </row>
    <row r="54" spans="2:11" ht="12.75" customHeight="1">
      <c r="B54" s="246"/>
      <c r="C54" s="249"/>
      <c r="D54" s="249"/>
      <c r="E54" s="249"/>
      <c r="F54" s="249"/>
      <c r="G54" s="249"/>
      <c r="H54" s="249"/>
      <c r="I54" s="249"/>
      <c r="J54" s="249"/>
      <c r="K54" s="247"/>
    </row>
    <row r="55" spans="2:11" ht="15" customHeight="1">
      <c r="B55" s="246"/>
      <c r="C55" s="370" t="s">
        <v>624</v>
      </c>
      <c r="D55" s="370"/>
      <c r="E55" s="370"/>
      <c r="F55" s="370"/>
      <c r="G55" s="370"/>
      <c r="H55" s="370"/>
      <c r="I55" s="370"/>
      <c r="J55" s="370"/>
      <c r="K55" s="247"/>
    </row>
    <row r="56" spans="2:11" ht="15" customHeight="1">
      <c r="B56" s="246"/>
      <c r="C56" s="251"/>
      <c r="D56" s="370" t="s">
        <v>625</v>
      </c>
      <c r="E56" s="370"/>
      <c r="F56" s="370"/>
      <c r="G56" s="370"/>
      <c r="H56" s="370"/>
      <c r="I56" s="370"/>
      <c r="J56" s="370"/>
      <c r="K56" s="247"/>
    </row>
    <row r="57" spans="2:11" ht="15" customHeight="1">
      <c r="B57" s="246"/>
      <c r="C57" s="251"/>
      <c r="D57" s="370" t="s">
        <v>626</v>
      </c>
      <c r="E57" s="370"/>
      <c r="F57" s="370"/>
      <c r="G57" s="370"/>
      <c r="H57" s="370"/>
      <c r="I57" s="370"/>
      <c r="J57" s="370"/>
      <c r="K57" s="247"/>
    </row>
    <row r="58" spans="2:11" ht="15" customHeight="1">
      <c r="B58" s="246"/>
      <c r="C58" s="251"/>
      <c r="D58" s="370" t="s">
        <v>627</v>
      </c>
      <c r="E58" s="370"/>
      <c r="F58" s="370"/>
      <c r="G58" s="370"/>
      <c r="H58" s="370"/>
      <c r="I58" s="370"/>
      <c r="J58" s="370"/>
      <c r="K58" s="247"/>
    </row>
    <row r="59" spans="2:11" ht="15" customHeight="1">
      <c r="B59" s="246"/>
      <c r="C59" s="251"/>
      <c r="D59" s="370" t="s">
        <v>628</v>
      </c>
      <c r="E59" s="370"/>
      <c r="F59" s="370"/>
      <c r="G59" s="370"/>
      <c r="H59" s="370"/>
      <c r="I59" s="370"/>
      <c r="J59" s="370"/>
      <c r="K59" s="247"/>
    </row>
    <row r="60" spans="2:11" ht="15" customHeight="1">
      <c r="B60" s="246"/>
      <c r="C60" s="251"/>
      <c r="D60" s="369" t="s">
        <v>629</v>
      </c>
      <c r="E60" s="369"/>
      <c r="F60" s="369"/>
      <c r="G60" s="369"/>
      <c r="H60" s="369"/>
      <c r="I60" s="369"/>
      <c r="J60" s="369"/>
      <c r="K60" s="247"/>
    </row>
    <row r="61" spans="2:11" ht="15" customHeight="1">
      <c r="B61" s="246"/>
      <c r="C61" s="251"/>
      <c r="D61" s="370" t="s">
        <v>630</v>
      </c>
      <c r="E61" s="370"/>
      <c r="F61" s="370"/>
      <c r="G61" s="370"/>
      <c r="H61" s="370"/>
      <c r="I61" s="370"/>
      <c r="J61" s="370"/>
      <c r="K61" s="247"/>
    </row>
    <row r="62" spans="2:11" ht="12.75" customHeight="1">
      <c r="B62" s="246"/>
      <c r="C62" s="251"/>
      <c r="D62" s="251"/>
      <c r="E62" s="254"/>
      <c r="F62" s="251"/>
      <c r="G62" s="251"/>
      <c r="H62" s="251"/>
      <c r="I62" s="251"/>
      <c r="J62" s="251"/>
      <c r="K62" s="247"/>
    </row>
    <row r="63" spans="2:11" ht="15" customHeight="1">
      <c r="B63" s="246"/>
      <c r="C63" s="251"/>
      <c r="D63" s="370" t="s">
        <v>631</v>
      </c>
      <c r="E63" s="370"/>
      <c r="F63" s="370"/>
      <c r="G63" s="370"/>
      <c r="H63" s="370"/>
      <c r="I63" s="370"/>
      <c r="J63" s="370"/>
      <c r="K63" s="247"/>
    </row>
    <row r="64" spans="2:11" ht="15" customHeight="1">
      <c r="B64" s="246"/>
      <c r="C64" s="251"/>
      <c r="D64" s="369" t="s">
        <v>632</v>
      </c>
      <c r="E64" s="369"/>
      <c r="F64" s="369"/>
      <c r="G64" s="369"/>
      <c r="H64" s="369"/>
      <c r="I64" s="369"/>
      <c r="J64" s="369"/>
      <c r="K64" s="247"/>
    </row>
    <row r="65" spans="2:11" ht="15" customHeight="1">
      <c r="B65" s="246"/>
      <c r="C65" s="251"/>
      <c r="D65" s="370" t="s">
        <v>633</v>
      </c>
      <c r="E65" s="370"/>
      <c r="F65" s="370"/>
      <c r="G65" s="370"/>
      <c r="H65" s="370"/>
      <c r="I65" s="370"/>
      <c r="J65" s="370"/>
      <c r="K65" s="247"/>
    </row>
    <row r="66" spans="2:11" ht="15" customHeight="1">
      <c r="B66" s="246"/>
      <c r="C66" s="251"/>
      <c r="D66" s="370" t="s">
        <v>634</v>
      </c>
      <c r="E66" s="370"/>
      <c r="F66" s="370"/>
      <c r="G66" s="370"/>
      <c r="H66" s="370"/>
      <c r="I66" s="370"/>
      <c r="J66" s="370"/>
      <c r="K66" s="247"/>
    </row>
    <row r="67" spans="2:11" ht="15" customHeight="1">
      <c r="B67" s="246"/>
      <c r="C67" s="251"/>
      <c r="D67" s="370" t="s">
        <v>635</v>
      </c>
      <c r="E67" s="370"/>
      <c r="F67" s="370"/>
      <c r="G67" s="370"/>
      <c r="H67" s="370"/>
      <c r="I67" s="370"/>
      <c r="J67" s="370"/>
      <c r="K67" s="247"/>
    </row>
    <row r="68" spans="2:11" ht="15" customHeight="1">
      <c r="B68" s="246"/>
      <c r="C68" s="251"/>
      <c r="D68" s="370" t="s">
        <v>636</v>
      </c>
      <c r="E68" s="370"/>
      <c r="F68" s="370"/>
      <c r="G68" s="370"/>
      <c r="H68" s="370"/>
      <c r="I68" s="370"/>
      <c r="J68" s="370"/>
      <c r="K68" s="247"/>
    </row>
    <row r="69" spans="2:11" ht="12.75" customHeight="1">
      <c r="B69" s="255"/>
      <c r="C69" s="256"/>
      <c r="D69" s="256"/>
      <c r="E69" s="256"/>
      <c r="F69" s="256"/>
      <c r="G69" s="256"/>
      <c r="H69" s="256"/>
      <c r="I69" s="256"/>
      <c r="J69" s="256"/>
      <c r="K69" s="257"/>
    </row>
    <row r="70" spans="2:11" ht="18.75" customHeight="1">
      <c r="B70" s="258"/>
      <c r="C70" s="258"/>
      <c r="D70" s="258"/>
      <c r="E70" s="258"/>
      <c r="F70" s="258"/>
      <c r="G70" s="258"/>
      <c r="H70" s="258"/>
      <c r="I70" s="258"/>
      <c r="J70" s="258"/>
      <c r="K70" s="259"/>
    </row>
    <row r="71" spans="2:11" ht="18.75" customHeight="1">
      <c r="B71" s="259"/>
      <c r="C71" s="259"/>
      <c r="D71" s="259"/>
      <c r="E71" s="259"/>
      <c r="F71" s="259"/>
      <c r="G71" s="259"/>
      <c r="H71" s="259"/>
      <c r="I71" s="259"/>
      <c r="J71" s="259"/>
      <c r="K71" s="259"/>
    </row>
    <row r="72" spans="2:11" ht="7.5" customHeight="1">
      <c r="B72" s="260"/>
      <c r="C72" s="261"/>
      <c r="D72" s="261"/>
      <c r="E72" s="261"/>
      <c r="F72" s="261"/>
      <c r="G72" s="261"/>
      <c r="H72" s="261"/>
      <c r="I72" s="261"/>
      <c r="J72" s="261"/>
      <c r="K72" s="262"/>
    </row>
    <row r="73" spans="2:11" ht="45" customHeight="1">
      <c r="B73" s="263"/>
      <c r="C73" s="368" t="s">
        <v>102</v>
      </c>
      <c r="D73" s="368"/>
      <c r="E73" s="368"/>
      <c r="F73" s="368"/>
      <c r="G73" s="368"/>
      <c r="H73" s="368"/>
      <c r="I73" s="368"/>
      <c r="J73" s="368"/>
      <c r="K73" s="264"/>
    </row>
    <row r="74" spans="2:11" ht="17.25" customHeight="1">
      <c r="B74" s="263"/>
      <c r="C74" s="265" t="s">
        <v>637</v>
      </c>
      <c r="D74" s="265"/>
      <c r="E74" s="265"/>
      <c r="F74" s="265" t="s">
        <v>638</v>
      </c>
      <c r="G74" s="266"/>
      <c r="H74" s="265" t="s">
        <v>118</v>
      </c>
      <c r="I74" s="265" t="s">
        <v>54</v>
      </c>
      <c r="J74" s="265" t="s">
        <v>639</v>
      </c>
      <c r="K74" s="264"/>
    </row>
    <row r="75" spans="2:11" ht="17.25" customHeight="1">
      <c r="B75" s="263"/>
      <c r="C75" s="267" t="s">
        <v>640</v>
      </c>
      <c r="D75" s="267"/>
      <c r="E75" s="267"/>
      <c r="F75" s="268" t="s">
        <v>641</v>
      </c>
      <c r="G75" s="269"/>
      <c r="H75" s="267"/>
      <c r="I75" s="267"/>
      <c r="J75" s="267" t="s">
        <v>642</v>
      </c>
      <c r="K75" s="264"/>
    </row>
    <row r="76" spans="2:11" ht="5.25" customHeight="1">
      <c r="B76" s="263"/>
      <c r="C76" s="270"/>
      <c r="D76" s="270"/>
      <c r="E76" s="270"/>
      <c r="F76" s="270"/>
      <c r="G76" s="271"/>
      <c r="H76" s="270"/>
      <c r="I76" s="270"/>
      <c r="J76" s="270"/>
      <c r="K76" s="264"/>
    </row>
    <row r="77" spans="2:11" ht="15" customHeight="1">
      <c r="B77" s="263"/>
      <c r="C77" s="253" t="s">
        <v>50</v>
      </c>
      <c r="D77" s="270"/>
      <c r="E77" s="270"/>
      <c r="F77" s="272" t="s">
        <v>643</v>
      </c>
      <c r="G77" s="271"/>
      <c r="H77" s="253" t="s">
        <v>644</v>
      </c>
      <c r="I77" s="253" t="s">
        <v>645</v>
      </c>
      <c r="J77" s="253">
        <v>20</v>
      </c>
      <c r="K77" s="264"/>
    </row>
    <row r="78" spans="2:11" ht="15" customHeight="1">
      <c r="B78" s="263"/>
      <c r="C78" s="253" t="s">
        <v>646</v>
      </c>
      <c r="D78" s="253"/>
      <c r="E78" s="253"/>
      <c r="F78" s="272" t="s">
        <v>643</v>
      </c>
      <c r="G78" s="271"/>
      <c r="H78" s="253" t="s">
        <v>647</v>
      </c>
      <c r="I78" s="253" t="s">
        <v>645</v>
      </c>
      <c r="J78" s="253">
        <v>120</v>
      </c>
      <c r="K78" s="264"/>
    </row>
    <row r="79" spans="2:11" ht="15" customHeight="1">
      <c r="B79" s="273"/>
      <c r="C79" s="253" t="s">
        <v>648</v>
      </c>
      <c r="D79" s="253"/>
      <c r="E79" s="253"/>
      <c r="F79" s="272" t="s">
        <v>649</v>
      </c>
      <c r="G79" s="271"/>
      <c r="H79" s="253" t="s">
        <v>650</v>
      </c>
      <c r="I79" s="253" t="s">
        <v>645</v>
      </c>
      <c r="J79" s="253">
        <v>50</v>
      </c>
      <c r="K79" s="264"/>
    </row>
    <row r="80" spans="2:11" ht="15" customHeight="1">
      <c r="B80" s="273"/>
      <c r="C80" s="253" t="s">
        <v>651</v>
      </c>
      <c r="D80" s="253"/>
      <c r="E80" s="253"/>
      <c r="F80" s="272" t="s">
        <v>643</v>
      </c>
      <c r="G80" s="271"/>
      <c r="H80" s="253" t="s">
        <v>652</v>
      </c>
      <c r="I80" s="253" t="s">
        <v>653</v>
      </c>
      <c r="J80" s="253"/>
      <c r="K80" s="264"/>
    </row>
    <row r="81" spans="2:11" ht="15" customHeight="1">
      <c r="B81" s="273"/>
      <c r="C81" s="274" t="s">
        <v>654</v>
      </c>
      <c r="D81" s="274"/>
      <c r="E81" s="274"/>
      <c r="F81" s="275" t="s">
        <v>649</v>
      </c>
      <c r="G81" s="274"/>
      <c r="H81" s="274" t="s">
        <v>655</v>
      </c>
      <c r="I81" s="274" t="s">
        <v>645</v>
      </c>
      <c r="J81" s="274">
        <v>15</v>
      </c>
      <c r="K81" s="264"/>
    </row>
    <row r="82" spans="2:11" ht="15" customHeight="1">
      <c r="B82" s="273"/>
      <c r="C82" s="274" t="s">
        <v>656</v>
      </c>
      <c r="D82" s="274"/>
      <c r="E82" s="274"/>
      <c r="F82" s="275" t="s">
        <v>649</v>
      </c>
      <c r="G82" s="274"/>
      <c r="H82" s="274" t="s">
        <v>657</v>
      </c>
      <c r="I82" s="274" t="s">
        <v>645</v>
      </c>
      <c r="J82" s="274">
        <v>15</v>
      </c>
      <c r="K82" s="264"/>
    </row>
    <row r="83" spans="2:11" ht="15" customHeight="1">
      <c r="B83" s="273"/>
      <c r="C83" s="274" t="s">
        <v>658</v>
      </c>
      <c r="D83" s="274"/>
      <c r="E83" s="274"/>
      <c r="F83" s="275" t="s">
        <v>649</v>
      </c>
      <c r="G83" s="274"/>
      <c r="H83" s="274" t="s">
        <v>659</v>
      </c>
      <c r="I83" s="274" t="s">
        <v>645</v>
      </c>
      <c r="J83" s="274">
        <v>20</v>
      </c>
      <c r="K83" s="264"/>
    </row>
    <row r="84" spans="2:11" ht="15" customHeight="1">
      <c r="B84" s="273"/>
      <c r="C84" s="274" t="s">
        <v>660</v>
      </c>
      <c r="D84" s="274"/>
      <c r="E84" s="274"/>
      <c r="F84" s="275" t="s">
        <v>649</v>
      </c>
      <c r="G84" s="274"/>
      <c r="H84" s="274" t="s">
        <v>661</v>
      </c>
      <c r="I84" s="274" t="s">
        <v>645</v>
      </c>
      <c r="J84" s="274">
        <v>20</v>
      </c>
      <c r="K84" s="264"/>
    </row>
    <row r="85" spans="2:11" ht="15" customHeight="1">
      <c r="B85" s="273"/>
      <c r="C85" s="253" t="s">
        <v>662</v>
      </c>
      <c r="D85" s="253"/>
      <c r="E85" s="253"/>
      <c r="F85" s="272" t="s">
        <v>649</v>
      </c>
      <c r="G85" s="271"/>
      <c r="H85" s="253" t="s">
        <v>663</v>
      </c>
      <c r="I85" s="253" t="s">
        <v>645</v>
      </c>
      <c r="J85" s="253">
        <v>50</v>
      </c>
      <c r="K85" s="264"/>
    </row>
    <row r="86" spans="2:11" ht="15" customHeight="1">
      <c r="B86" s="273"/>
      <c r="C86" s="253" t="s">
        <v>664</v>
      </c>
      <c r="D86" s="253"/>
      <c r="E86" s="253"/>
      <c r="F86" s="272" t="s">
        <v>649</v>
      </c>
      <c r="G86" s="271"/>
      <c r="H86" s="253" t="s">
        <v>665</v>
      </c>
      <c r="I86" s="253" t="s">
        <v>645</v>
      </c>
      <c r="J86" s="253">
        <v>20</v>
      </c>
      <c r="K86" s="264"/>
    </row>
    <row r="87" spans="2:11" ht="15" customHeight="1">
      <c r="B87" s="273"/>
      <c r="C87" s="253" t="s">
        <v>666</v>
      </c>
      <c r="D87" s="253"/>
      <c r="E87" s="253"/>
      <c r="F87" s="272" t="s">
        <v>649</v>
      </c>
      <c r="G87" s="271"/>
      <c r="H87" s="253" t="s">
        <v>667</v>
      </c>
      <c r="I87" s="253" t="s">
        <v>645</v>
      </c>
      <c r="J87" s="253">
        <v>20</v>
      </c>
      <c r="K87" s="264"/>
    </row>
    <row r="88" spans="2:11" ht="15" customHeight="1">
      <c r="B88" s="273"/>
      <c r="C88" s="253" t="s">
        <v>668</v>
      </c>
      <c r="D88" s="253"/>
      <c r="E88" s="253"/>
      <c r="F88" s="272" t="s">
        <v>649</v>
      </c>
      <c r="G88" s="271"/>
      <c r="H88" s="253" t="s">
        <v>669</v>
      </c>
      <c r="I88" s="253" t="s">
        <v>645</v>
      </c>
      <c r="J88" s="253">
        <v>50</v>
      </c>
      <c r="K88" s="264"/>
    </row>
    <row r="89" spans="2:11" ht="15" customHeight="1">
      <c r="B89" s="273"/>
      <c r="C89" s="253" t="s">
        <v>670</v>
      </c>
      <c r="D89" s="253"/>
      <c r="E89" s="253"/>
      <c r="F89" s="272" t="s">
        <v>649</v>
      </c>
      <c r="G89" s="271"/>
      <c r="H89" s="253" t="s">
        <v>670</v>
      </c>
      <c r="I89" s="253" t="s">
        <v>645</v>
      </c>
      <c r="J89" s="253">
        <v>50</v>
      </c>
      <c r="K89" s="264"/>
    </row>
    <row r="90" spans="2:11" ht="15" customHeight="1">
      <c r="B90" s="273"/>
      <c r="C90" s="253" t="s">
        <v>123</v>
      </c>
      <c r="D90" s="253"/>
      <c r="E90" s="253"/>
      <c r="F90" s="272" t="s">
        <v>649</v>
      </c>
      <c r="G90" s="271"/>
      <c r="H90" s="253" t="s">
        <v>671</v>
      </c>
      <c r="I90" s="253" t="s">
        <v>645</v>
      </c>
      <c r="J90" s="253">
        <v>255</v>
      </c>
      <c r="K90" s="264"/>
    </row>
    <row r="91" spans="2:11" ht="15" customHeight="1">
      <c r="B91" s="273"/>
      <c r="C91" s="253" t="s">
        <v>672</v>
      </c>
      <c r="D91" s="253"/>
      <c r="E91" s="253"/>
      <c r="F91" s="272" t="s">
        <v>643</v>
      </c>
      <c r="G91" s="271"/>
      <c r="H91" s="253" t="s">
        <v>673</v>
      </c>
      <c r="I91" s="253" t="s">
        <v>674</v>
      </c>
      <c r="J91" s="253"/>
      <c r="K91" s="264"/>
    </row>
    <row r="92" spans="2:11" ht="15" customHeight="1">
      <c r="B92" s="273"/>
      <c r="C92" s="253" t="s">
        <v>675</v>
      </c>
      <c r="D92" s="253"/>
      <c r="E92" s="253"/>
      <c r="F92" s="272" t="s">
        <v>643</v>
      </c>
      <c r="G92" s="271"/>
      <c r="H92" s="253" t="s">
        <v>676</v>
      </c>
      <c r="I92" s="253" t="s">
        <v>677</v>
      </c>
      <c r="J92" s="253"/>
      <c r="K92" s="264"/>
    </row>
    <row r="93" spans="2:11" ht="15" customHeight="1">
      <c r="B93" s="273"/>
      <c r="C93" s="253" t="s">
        <v>678</v>
      </c>
      <c r="D93" s="253"/>
      <c r="E93" s="253"/>
      <c r="F93" s="272" t="s">
        <v>643</v>
      </c>
      <c r="G93" s="271"/>
      <c r="H93" s="253" t="s">
        <v>678</v>
      </c>
      <c r="I93" s="253" t="s">
        <v>677</v>
      </c>
      <c r="J93" s="253"/>
      <c r="K93" s="264"/>
    </row>
    <row r="94" spans="2:11" ht="15" customHeight="1">
      <c r="B94" s="273"/>
      <c r="C94" s="253" t="s">
        <v>35</v>
      </c>
      <c r="D94" s="253"/>
      <c r="E94" s="253"/>
      <c r="F94" s="272" t="s">
        <v>643</v>
      </c>
      <c r="G94" s="271"/>
      <c r="H94" s="253" t="s">
        <v>679</v>
      </c>
      <c r="I94" s="253" t="s">
        <v>677</v>
      </c>
      <c r="J94" s="253"/>
      <c r="K94" s="264"/>
    </row>
    <row r="95" spans="2:11" ht="15" customHeight="1">
      <c r="B95" s="273"/>
      <c r="C95" s="253" t="s">
        <v>45</v>
      </c>
      <c r="D95" s="253"/>
      <c r="E95" s="253"/>
      <c r="F95" s="272" t="s">
        <v>643</v>
      </c>
      <c r="G95" s="271"/>
      <c r="H95" s="253" t="s">
        <v>680</v>
      </c>
      <c r="I95" s="253" t="s">
        <v>677</v>
      </c>
      <c r="J95" s="253"/>
      <c r="K95" s="264"/>
    </row>
    <row r="96" spans="2:11" ht="15" customHeight="1">
      <c r="B96" s="276"/>
      <c r="C96" s="277"/>
      <c r="D96" s="277"/>
      <c r="E96" s="277"/>
      <c r="F96" s="277"/>
      <c r="G96" s="277"/>
      <c r="H96" s="277"/>
      <c r="I96" s="277"/>
      <c r="J96" s="277"/>
      <c r="K96" s="278"/>
    </row>
    <row r="97" spans="2:11" ht="18.75" customHeight="1">
      <c r="B97" s="279"/>
      <c r="C97" s="280"/>
      <c r="D97" s="280"/>
      <c r="E97" s="280"/>
      <c r="F97" s="280"/>
      <c r="G97" s="280"/>
      <c r="H97" s="280"/>
      <c r="I97" s="280"/>
      <c r="J97" s="280"/>
      <c r="K97" s="279"/>
    </row>
    <row r="98" spans="2:11" ht="18.75" customHeight="1">
      <c r="B98" s="259"/>
      <c r="C98" s="259"/>
      <c r="D98" s="259"/>
      <c r="E98" s="259"/>
      <c r="F98" s="259"/>
      <c r="G98" s="259"/>
      <c r="H98" s="259"/>
      <c r="I98" s="259"/>
      <c r="J98" s="259"/>
      <c r="K98" s="259"/>
    </row>
    <row r="99" spans="2:11" ht="7.5" customHeight="1">
      <c r="B99" s="260"/>
      <c r="C99" s="261"/>
      <c r="D99" s="261"/>
      <c r="E99" s="261"/>
      <c r="F99" s="261"/>
      <c r="G99" s="261"/>
      <c r="H99" s="261"/>
      <c r="I99" s="261"/>
      <c r="J99" s="261"/>
      <c r="K99" s="262"/>
    </row>
    <row r="100" spans="2:11" ht="45" customHeight="1">
      <c r="B100" s="263"/>
      <c r="C100" s="368" t="s">
        <v>681</v>
      </c>
      <c r="D100" s="368"/>
      <c r="E100" s="368"/>
      <c r="F100" s="368"/>
      <c r="G100" s="368"/>
      <c r="H100" s="368"/>
      <c r="I100" s="368"/>
      <c r="J100" s="368"/>
      <c r="K100" s="264"/>
    </row>
    <row r="101" spans="2:11" ht="17.25" customHeight="1">
      <c r="B101" s="263"/>
      <c r="C101" s="265" t="s">
        <v>637</v>
      </c>
      <c r="D101" s="265"/>
      <c r="E101" s="265"/>
      <c r="F101" s="265" t="s">
        <v>638</v>
      </c>
      <c r="G101" s="266"/>
      <c r="H101" s="265" t="s">
        <v>118</v>
      </c>
      <c r="I101" s="265" t="s">
        <v>54</v>
      </c>
      <c r="J101" s="265" t="s">
        <v>639</v>
      </c>
      <c r="K101" s="264"/>
    </row>
    <row r="102" spans="2:11" ht="17.25" customHeight="1">
      <c r="B102" s="263"/>
      <c r="C102" s="267" t="s">
        <v>640</v>
      </c>
      <c r="D102" s="267"/>
      <c r="E102" s="267"/>
      <c r="F102" s="268" t="s">
        <v>641</v>
      </c>
      <c r="G102" s="269"/>
      <c r="H102" s="267"/>
      <c r="I102" s="267"/>
      <c r="J102" s="267" t="s">
        <v>642</v>
      </c>
      <c r="K102" s="264"/>
    </row>
    <row r="103" spans="2:11" ht="5.25" customHeight="1">
      <c r="B103" s="263"/>
      <c r="C103" s="265"/>
      <c r="D103" s="265"/>
      <c r="E103" s="265"/>
      <c r="F103" s="265"/>
      <c r="G103" s="281"/>
      <c r="H103" s="265"/>
      <c r="I103" s="265"/>
      <c r="J103" s="265"/>
      <c r="K103" s="264"/>
    </row>
    <row r="104" spans="2:11" ht="15" customHeight="1">
      <c r="B104" s="263"/>
      <c r="C104" s="253" t="s">
        <v>50</v>
      </c>
      <c r="D104" s="270"/>
      <c r="E104" s="270"/>
      <c r="F104" s="272" t="s">
        <v>643</v>
      </c>
      <c r="G104" s="281"/>
      <c r="H104" s="253" t="s">
        <v>682</v>
      </c>
      <c r="I104" s="253" t="s">
        <v>645</v>
      </c>
      <c r="J104" s="253">
        <v>20</v>
      </c>
      <c r="K104" s="264"/>
    </row>
    <row r="105" spans="2:11" ht="15" customHeight="1">
      <c r="B105" s="263"/>
      <c r="C105" s="253" t="s">
        <v>646</v>
      </c>
      <c r="D105" s="253"/>
      <c r="E105" s="253"/>
      <c r="F105" s="272" t="s">
        <v>643</v>
      </c>
      <c r="G105" s="253"/>
      <c r="H105" s="253" t="s">
        <v>682</v>
      </c>
      <c r="I105" s="253" t="s">
        <v>645</v>
      </c>
      <c r="J105" s="253">
        <v>120</v>
      </c>
      <c r="K105" s="264"/>
    </row>
    <row r="106" spans="2:11" ht="15" customHeight="1">
      <c r="B106" s="273"/>
      <c r="C106" s="253" t="s">
        <v>648</v>
      </c>
      <c r="D106" s="253"/>
      <c r="E106" s="253"/>
      <c r="F106" s="272" t="s">
        <v>649</v>
      </c>
      <c r="G106" s="253"/>
      <c r="H106" s="253" t="s">
        <v>682</v>
      </c>
      <c r="I106" s="253" t="s">
        <v>645</v>
      </c>
      <c r="J106" s="253">
        <v>50</v>
      </c>
      <c r="K106" s="264"/>
    </row>
    <row r="107" spans="2:11" ht="15" customHeight="1">
      <c r="B107" s="273"/>
      <c r="C107" s="253" t="s">
        <v>651</v>
      </c>
      <c r="D107" s="253"/>
      <c r="E107" s="253"/>
      <c r="F107" s="272" t="s">
        <v>643</v>
      </c>
      <c r="G107" s="253"/>
      <c r="H107" s="253" t="s">
        <v>682</v>
      </c>
      <c r="I107" s="253" t="s">
        <v>653</v>
      </c>
      <c r="J107" s="253"/>
      <c r="K107" s="264"/>
    </row>
    <row r="108" spans="2:11" ht="15" customHeight="1">
      <c r="B108" s="273"/>
      <c r="C108" s="253" t="s">
        <v>662</v>
      </c>
      <c r="D108" s="253"/>
      <c r="E108" s="253"/>
      <c r="F108" s="272" t="s">
        <v>649</v>
      </c>
      <c r="G108" s="253"/>
      <c r="H108" s="253" t="s">
        <v>682</v>
      </c>
      <c r="I108" s="253" t="s">
        <v>645</v>
      </c>
      <c r="J108" s="253">
        <v>50</v>
      </c>
      <c r="K108" s="264"/>
    </row>
    <row r="109" spans="2:11" ht="15" customHeight="1">
      <c r="B109" s="273"/>
      <c r="C109" s="253" t="s">
        <v>670</v>
      </c>
      <c r="D109" s="253"/>
      <c r="E109" s="253"/>
      <c r="F109" s="272" t="s">
        <v>649</v>
      </c>
      <c r="G109" s="253"/>
      <c r="H109" s="253" t="s">
        <v>682</v>
      </c>
      <c r="I109" s="253" t="s">
        <v>645</v>
      </c>
      <c r="J109" s="253">
        <v>50</v>
      </c>
      <c r="K109" s="264"/>
    </row>
    <row r="110" spans="2:11" ht="15" customHeight="1">
      <c r="B110" s="273"/>
      <c r="C110" s="253" t="s">
        <v>668</v>
      </c>
      <c r="D110" s="253"/>
      <c r="E110" s="253"/>
      <c r="F110" s="272" t="s">
        <v>649</v>
      </c>
      <c r="G110" s="253"/>
      <c r="H110" s="253" t="s">
        <v>682</v>
      </c>
      <c r="I110" s="253" t="s">
        <v>645</v>
      </c>
      <c r="J110" s="253">
        <v>50</v>
      </c>
      <c r="K110" s="264"/>
    </row>
    <row r="111" spans="2:11" ht="15" customHeight="1">
      <c r="B111" s="273"/>
      <c r="C111" s="253" t="s">
        <v>50</v>
      </c>
      <c r="D111" s="253"/>
      <c r="E111" s="253"/>
      <c r="F111" s="272" t="s">
        <v>643</v>
      </c>
      <c r="G111" s="253"/>
      <c r="H111" s="253" t="s">
        <v>683</v>
      </c>
      <c r="I111" s="253" t="s">
        <v>645</v>
      </c>
      <c r="J111" s="253">
        <v>20</v>
      </c>
      <c r="K111" s="264"/>
    </row>
    <row r="112" spans="2:11" ht="15" customHeight="1">
      <c r="B112" s="273"/>
      <c r="C112" s="253" t="s">
        <v>684</v>
      </c>
      <c r="D112" s="253"/>
      <c r="E112" s="253"/>
      <c r="F112" s="272" t="s">
        <v>643</v>
      </c>
      <c r="G112" s="253"/>
      <c r="H112" s="253" t="s">
        <v>685</v>
      </c>
      <c r="I112" s="253" t="s">
        <v>645</v>
      </c>
      <c r="J112" s="253">
        <v>120</v>
      </c>
      <c r="K112" s="264"/>
    </row>
    <row r="113" spans="2:11" ht="15" customHeight="1">
      <c r="B113" s="273"/>
      <c r="C113" s="253" t="s">
        <v>35</v>
      </c>
      <c r="D113" s="253"/>
      <c r="E113" s="253"/>
      <c r="F113" s="272" t="s">
        <v>643</v>
      </c>
      <c r="G113" s="253"/>
      <c r="H113" s="253" t="s">
        <v>686</v>
      </c>
      <c r="I113" s="253" t="s">
        <v>677</v>
      </c>
      <c r="J113" s="253"/>
      <c r="K113" s="264"/>
    </row>
    <row r="114" spans="2:11" ht="15" customHeight="1">
      <c r="B114" s="273"/>
      <c r="C114" s="253" t="s">
        <v>45</v>
      </c>
      <c r="D114" s="253"/>
      <c r="E114" s="253"/>
      <c r="F114" s="272" t="s">
        <v>643</v>
      </c>
      <c r="G114" s="253"/>
      <c r="H114" s="253" t="s">
        <v>687</v>
      </c>
      <c r="I114" s="253" t="s">
        <v>677</v>
      </c>
      <c r="J114" s="253"/>
      <c r="K114" s="264"/>
    </row>
    <row r="115" spans="2:11" ht="15" customHeight="1">
      <c r="B115" s="273"/>
      <c r="C115" s="253" t="s">
        <v>54</v>
      </c>
      <c r="D115" s="253"/>
      <c r="E115" s="253"/>
      <c r="F115" s="272" t="s">
        <v>643</v>
      </c>
      <c r="G115" s="253"/>
      <c r="H115" s="253" t="s">
        <v>688</v>
      </c>
      <c r="I115" s="253" t="s">
        <v>689</v>
      </c>
      <c r="J115" s="253"/>
      <c r="K115" s="264"/>
    </row>
    <row r="116" spans="2:11" ht="15" customHeight="1">
      <c r="B116" s="276"/>
      <c r="C116" s="282"/>
      <c r="D116" s="282"/>
      <c r="E116" s="282"/>
      <c r="F116" s="282"/>
      <c r="G116" s="282"/>
      <c r="H116" s="282"/>
      <c r="I116" s="282"/>
      <c r="J116" s="282"/>
      <c r="K116" s="278"/>
    </row>
    <row r="117" spans="2:11" ht="18.75" customHeight="1">
      <c r="B117" s="283"/>
      <c r="C117" s="249"/>
      <c r="D117" s="249"/>
      <c r="E117" s="249"/>
      <c r="F117" s="284"/>
      <c r="G117" s="249"/>
      <c r="H117" s="249"/>
      <c r="I117" s="249"/>
      <c r="J117" s="249"/>
      <c r="K117" s="283"/>
    </row>
    <row r="118" spans="2:11" ht="18.75" customHeight="1">
      <c r="B118" s="259"/>
      <c r="C118" s="259"/>
      <c r="D118" s="259"/>
      <c r="E118" s="259"/>
      <c r="F118" s="259"/>
      <c r="G118" s="259"/>
      <c r="H118" s="259"/>
      <c r="I118" s="259"/>
      <c r="J118" s="259"/>
      <c r="K118" s="259"/>
    </row>
    <row r="119" spans="2:11" ht="7.5" customHeight="1">
      <c r="B119" s="285"/>
      <c r="C119" s="286"/>
      <c r="D119" s="286"/>
      <c r="E119" s="286"/>
      <c r="F119" s="286"/>
      <c r="G119" s="286"/>
      <c r="H119" s="286"/>
      <c r="I119" s="286"/>
      <c r="J119" s="286"/>
      <c r="K119" s="287"/>
    </row>
    <row r="120" spans="2:11" ht="45" customHeight="1">
      <c r="B120" s="288"/>
      <c r="C120" s="367" t="s">
        <v>690</v>
      </c>
      <c r="D120" s="367"/>
      <c r="E120" s="367"/>
      <c r="F120" s="367"/>
      <c r="G120" s="367"/>
      <c r="H120" s="367"/>
      <c r="I120" s="367"/>
      <c r="J120" s="367"/>
      <c r="K120" s="289"/>
    </row>
    <row r="121" spans="2:11" ht="17.25" customHeight="1">
      <c r="B121" s="290"/>
      <c r="C121" s="265" t="s">
        <v>637</v>
      </c>
      <c r="D121" s="265"/>
      <c r="E121" s="265"/>
      <c r="F121" s="265" t="s">
        <v>638</v>
      </c>
      <c r="G121" s="266"/>
      <c r="H121" s="265" t="s">
        <v>118</v>
      </c>
      <c r="I121" s="265" t="s">
        <v>54</v>
      </c>
      <c r="J121" s="265" t="s">
        <v>639</v>
      </c>
      <c r="K121" s="291"/>
    </row>
    <row r="122" spans="2:11" ht="17.25" customHeight="1">
      <c r="B122" s="290"/>
      <c r="C122" s="267" t="s">
        <v>640</v>
      </c>
      <c r="D122" s="267"/>
      <c r="E122" s="267"/>
      <c r="F122" s="268" t="s">
        <v>641</v>
      </c>
      <c r="G122" s="269"/>
      <c r="H122" s="267"/>
      <c r="I122" s="267"/>
      <c r="J122" s="267" t="s">
        <v>642</v>
      </c>
      <c r="K122" s="291"/>
    </row>
    <row r="123" spans="2:11" ht="5.25" customHeight="1">
      <c r="B123" s="292"/>
      <c r="C123" s="270"/>
      <c r="D123" s="270"/>
      <c r="E123" s="270"/>
      <c r="F123" s="270"/>
      <c r="G123" s="253"/>
      <c r="H123" s="270"/>
      <c r="I123" s="270"/>
      <c r="J123" s="270"/>
      <c r="K123" s="293"/>
    </row>
    <row r="124" spans="2:11" ht="15" customHeight="1">
      <c r="B124" s="292"/>
      <c r="C124" s="253" t="s">
        <v>646</v>
      </c>
      <c r="D124" s="270"/>
      <c r="E124" s="270"/>
      <c r="F124" s="272" t="s">
        <v>643</v>
      </c>
      <c r="G124" s="253"/>
      <c r="H124" s="253" t="s">
        <v>682</v>
      </c>
      <c r="I124" s="253" t="s">
        <v>645</v>
      </c>
      <c r="J124" s="253">
        <v>120</v>
      </c>
      <c r="K124" s="294"/>
    </row>
    <row r="125" spans="2:11" ht="15" customHeight="1">
      <c r="B125" s="292"/>
      <c r="C125" s="253" t="s">
        <v>691</v>
      </c>
      <c r="D125" s="253"/>
      <c r="E125" s="253"/>
      <c r="F125" s="272" t="s">
        <v>643</v>
      </c>
      <c r="G125" s="253"/>
      <c r="H125" s="253" t="s">
        <v>692</v>
      </c>
      <c r="I125" s="253" t="s">
        <v>645</v>
      </c>
      <c r="J125" s="253" t="s">
        <v>693</v>
      </c>
      <c r="K125" s="294"/>
    </row>
    <row r="126" spans="2:11" ht="15" customHeight="1">
      <c r="B126" s="292"/>
      <c r="C126" s="253" t="s">
        <v>592</v>
      </c>
      <c r="D126" s="253"/>
      <c r="E126" s="253"/>
      <c r="F126" s="272" t="s">
        <v>643</v>
      </c>
      <c r="G126" s="253"/>
      <c r="H126" s="253" t="s">
        <v>694</v>
      </c>
      <c r="I126" s="253" t="s">
        <v>645</v>
      </c>
      <c r="J126" s="253" t="s">
        <v>693</v>
      </c>
      <c r="K126" s="294"/>
    </row>
    <row r="127" spans="2:11" ht="15" customHeight="1">
      <c r="B127" s="292"/>
      <c r="C127" s="253" t="s">
        <v>654</v>
      </c>
      <c r="D127" s="253"/>
      <c r="E127" s="253"/>
      <c r="F127" s="272" t="s">
        <v>649</v>
      </c>
      <c r="G127" s="253"/>
      <c r="H127" s="253" t="s">
        <v>655</v>
      </c>
      <c r="I127" s="253" t="s">
        <v>645</v>
      </c>
      <c r="J127" s="253">
        <v>15</v>
      </c>
      <c r="K127" s="294"/>
    </row>
    <row r="128" spans="2:11" ht="15" customHeight="1">
      <c r="B128" s="292"/>
      <c r="C128" s="274" t="s">
        <v>656</v>
      </c>
      <c r="D128" s="274"/>
      <c r="E128" s="274"/>
      <c r="F128" s="275" t="s">
        <v>649</v>
      </c>
      <c r="G128" s="274"/>
      <c r="H128" s="274" t="s">
        <v>657</v>
      </c>
      <c r="I128" s="274" t="s">
        <v>645</v>
      </c>
      <c r="J128" s="274">
        <v>15</v>
      </c>
      <c r="K128" s="294"/>
    </row>
    <row r="129" spans="2:11" ht="15" customHeight="1">
      <c r="B129" s="292"/>
      <c r="C129" s="274" t="s">
        <v>658</v>
      </c>
      <c r="D129" s="274"/>
      <c r="E129" s="274"/>
      <c r="F129" s="275" t="s">
        <v>649</v>
      </c>
      <c r="G129" s="274"/>
      <c r="H129" s="274" t="s">
        <v>659</v>
      </c>
      <c r="I129" s="274" t="s">
        <v>645</v>
      </c>
      <c r="J129" s="274">
        <v>20</v>
      </c>
      <c r="K129" s="294"/>
    </row>
    <row r="130" spans="2:11" ht="15" customHeight="1">
      <c r="B130" s="292"/>
      <c r="C130" s="274" t="s">
        <v>660</v>
      </c>
      <c r="D130" s="274"/>
      <c r="E130" s="274"/>
      <c r="F130" s="275" t="s">
        <v>649</v>
      </c>
      <c r="G130" s="274"/>
      <c r="H130" s="274" t="s">
        <v>661</v>
      </c>
      <c r="I130" s="274" t="s">
        <v>645</v>
      </c>
      <c r="J130" s="274">
        <v>20</v>
      </c>
      <c r="K130" s="294"/>
    </row>
    <row r="131" spans="2:11" ht="15" customHeight="1">
      <c r="B131" s="292"/>
      <c r="C131" s="253" t="s">
        <v>648</v>
      </c>
      <c r="D131" s="253"/>
      <c r="E131" s="253"/>
      <c r="F131" s="272" t="s">
        <v>649</v>
      </c>
      <c r="G131" s="253"/>
      <c r="H131" s="253" t="s">
        <v>682</v>
      </c>
      <c r="I131" s="253" t="s">
        <v>645</v>
      </c>
      <c r="J131" s="253">
        <v>50</v>
      </c>
      <c r="K131" s="294"/>
    </row>
    <row r="132" spans="2:11" ht="15" customHeight="1">
      <c r="B132" s="292"/>
      <c r="C132" s="253" t="s">
        <v>662</v>
      </c>
      <c r="D132" s="253"/>
      <c r="E132" s="253"/>
      <c r="F132" s="272" t="s">
        <v>649</v>
      </c>
      <c r="G132" s="253"/>
      <c r="H132" s="253" t="s">
        <v>682</v>
      </c>
      <c r="I132" s="253" t="s">
        <v>645</v>
      </c>
      <c r="J132" s="253">
        <v>50</v>
      </c>
      <c r="K132" s="294"/>
    </row>
    <row r="133" spans="2:11" ht="15" customHeight="1">
      <c r="B133" s="292"/>
      <c r="C133" s="253" t="s">
        <v>668</v>
      </c>
      <c r="D133" s="253"/>
      <c r="E133" s="253"/>
      <c r="F133" s="272" t="s">
        <v>649</v>
      </c>
      <c r="G133" s="253"/>
      <c r="H133" s="253" t="s">
        <v>682</v>
      </c>
      <c r="I133" s="253" t="s">
        <v>645</v>
      </c>
      <c r="J133" s="253">
        <v>50</v>
      </c>
      <c r="K133" s="294"/>
    </row>
    <row r="134" spans="2:11" ht="15" customHeight="1">
      <c r="B134" s="292"/>
      <c r="C134" s="253" t="s">
        <v>670</v>
      </c>
      <c r="D134" s="253"/>
      <c r="E134" s="253"/>
      <c r="F134" s="272" t="s">
        <v>649</v>
      </c>
      <c r="G134" s="253"/>
      <c r="H134" s="253" t="s">
        <v>682</v>
      </c>
      <c r="I134" s="253" t="s">
        <v>645</v>
      </c>
      <c r="J134" s="253">
        <v>50</v>
      </c>
      <c r="K134" s="294"/>
    </row>
    <row r="135" spans="2:11" ht="15" customHeight="1">
      <c r="B135" s="292"/>
      <c r="C135" s="253" t="s">
        <v>123</v>
      </c>
      <c r="D135" s="253"/>
      <c r="E135" s="253"/>
      <c r="F135" s="272" t="s">
        <v>649</v>
      </c>
      <c r="G135" s="253"/>
      <c r="H135" s="253" t="s">
        <v>695</v>
      </c>
      <c r="I135" s="253" t="s">
        <v>645</v>
      </c>
      <c r="J135" s="253">
        <v>255</v>
      </c>
      <c r="K135" s="294"/>
    </row>
    <row r="136" spans="2:11" ht="15" customHeight="1">
      <c r="B136" s="292"/>
      <c r="C136" s="253" t="s">
        <v>672</v>
      </c>
      <c r="D136" s="253"/>
      <c r="E136" s="253"/>
      <c r="F136" s="272" t="s">
        <v>643</v>
      </c>
      <c r="G136" s="253"/>
      <c r="H136" s="253" t="s">
        <v>696</v>
      </c>
      <c r="I136" s="253" t="s">
        <v>674</v>
      </c>
      <c r="J136" s="253"/>
      <c r="K136" s="294"/>
    </row>
    <row r="137" spans="2:11" ht="15" customHeight="1">
      <c r="B137" s="292"/>
      <c r="C137" s="253" t="s">
        <v>675</v>
      </c>
      <c r="D137" s="253"/>
      <c r="E137" s="253"/>
      <c r="F137" s="272" t="s">
        <v>643</v>
      </c>
      <c r="G137" s="253"/>
      <c r="H137" s="253" t="s">
        <v>697</v>
      </c>
      <c r="I137" s="253" t="s">
        <v>677</v>
      </c>
      <c r="J137" s="253"/>
      <c r="K137" s="294"/>
    </row>
    <row r="138" spans="2:11" ht="15" customHeight="1">
      <c r="B138" s="292"/>
      <c r="C138" s="253" t="s">
        <v>678</v>
      </c>
      <c r="D138" s="253"/>
      <c r="E138" s="253"/>
      <c r="F138" s="272" t="s">
        <v>643</v>
      </c>
      <c r="G138" s="253"/>
      <c r="H138" s="253" t="s">
        <v>678</v>
      </c>
      <c r="I138" s="253" t="s">
        <v>677</v>
      </c>
      <c r="J138" s="253"/>
      <c r="K138" s="294"/>
    </row>
    <row r="139" spans="2:11" ht="15" customHeight="1">
      <c r="B139" s="292"/>
      <c r="C139" s="253" t="s">
        <v>35</v>
      </c>
      <c r="D139" s="253"/>
      <c r="E139" s="253"/>
      <c r="F139" s="272" t="s">
        <v>643</v>
      </c>
      <c r="G139" s="253"/>
      <c r="H139" s="253" t="s">
        <v>698</v>
      </c>
      <c r="I139" s="253" t="s">
        <v>677</v>
      </c>
      <c r="J139" s="253"/>
      <c r="K139" s="294"/>
    </row>
    <row r="140" spans="2:11" ht="15" customHeight="1">
      <c r="B140" s="292"/>
      <c r="C140" s="253" t="s">
        <v>699</v>
      </c>
      <c r="D140" s="253"/>
      <c r="E140" s="253"/>
      <c r="F140" s="272" t="s">
        <v>643</v>
      </c>
      <c r="G140" s="253"/>
      <c r="H140" s="253" t="s">
        <v>700</v>
      </c>
      <c r="I140" s="253" t="s">
        <v>677</v>
      </c>
      <c r="J140" s="253"/>
      <c r="K140" s="294"/>
    </row>
    <row r="141" spans="2:11" ht="15" customHeight="1">
      <c r="B141" s="295"/>
      <c r="C141" s="296"/>
      <c r="D141" s="296"/>
      <c r="E141" s="296"/>
      <c r="F141" s="296"/>
      <c r="G141" s="296"/>
      <c r="H141" s="296"/>
      <c r="I141" s="296"/>
      <c r="J141" s="296"/>
      <c r="K141" s="297"/>
    </row>
    <row r="142" spans="2:11" ht="18.75" customHeight="1">
      <c r="B142" s="249"/>
      <c r="C142" s="249"/>
      <c r="D142" s="249"/>
      <c r="E142" s="249"/>
      <c r="F142" s="284"/>
      <c r="G142" s="249"/>
      <c r="H142" s="249"/>
      <c r="I142" s="249"/>
      <c r="J142" s="249"/>
      <c r="K142" s="249"/>
    </row>
    <row r="143" spans="2:11" ht="18.75" customHeight="1">
      <c r="B143" s="259"/>
      <c r="C143" s="259"/>
      <c r="D143" s="259"/>
      <c r="E143" s="259"/>
      <c r="F143" s="259"/>
      <c r="G143" s="259"/>
      <c r="H143" s="259"/>
      <c r="I143" s="259"/>
      <c r="J143" s="259"/>
      <c r="K143" s="259"/>
    </row>
    <row r="144" spans="2:11" ht="7.5" customHeight="1">
      <c r="B144" s="260"/>
      <c r="C144" s="261"/>
      <c r="D144" s="261"/>
      <c r="E144" s="261"/>
      <c r="F144" s="261"/>
      <c r="G144" s="261"/>
      <c r="H144" s="261"/>
      <c r="I144" s="261"/>
      <c r="J144" s="261"/>
      <c r="K144" s="262"/>
    </row>
    <row r="145" spans="2:11" ht="45" customHeight="1">
      <c r="B145" s="263"/>
      <c r="C145" s="368" t="s">
        <v>701</v>
      </c>
      <c r="D145" s="368"/>
      <c r="E145" s="368"/>
      <c r="F145" s="368"/>
      <c r="G145" s="368"/>
      <c r="H145" s="368"/>
      <c r="I145" s="368"/>
      <c r="J145" s="368"/>
      <c r="K145" s="264"/>
    </row>
    <row r="146" spans="2:11" ht="17.25" customHeight="1">
      <c r="B146" s="263"/>
      <c r="C146" s="265" t="s">
        <v>637</v>
      </c>
      <c r="D146" s="265"/>
      <c r="E146" s="265"/>
      <c r="F146" s="265" t="s">
        <v>638</v>
      </c>
      <c r="G146" s="266"/>
      <c r="H146" s="265" t="s">
        <v>118</v>
      </c>
      <c r="I146" s="265" t="s">
        <v>54</v>
      </c>
      <c r="J146" s="265" t="s">
        <v>639</v>
      </c>
      <c r="K146" s="264"/>
    </row>
    <row r="147" spans="2:11" ht="17.25" customHeight="1">
      <c r="B147" s="263"/>
      <c r="C147" s="267" t="s">
        <v>640</v>
      </c>
      <c r="D147" s="267"/>
      <c r="E147" s="267"/>
      <c r="F147" s="268" t="s">
        <v>641</v>
      </c>
      <c r="G147" s="269"/>
      <c r="H147" s="267"/>
      <c r="I147" s="267"/>
      <c r="J147" s="267" t="s">
        <v>642</v>
      </c>
      <c r="K147" s="264"/>
    </row>
    <row r="148" spans="2:11" ht="5.25" customHeight="1">
      <c r="B148" s="273"/>
      <c r="C148" s="270"/>
      <c r="D148" s="270"/>
      <c r="E148" s="270"/>
      <c r="F148" s="270"/>
      <c r="G148" s="271"/>
      <c r="H148" s="270"/>
      <c r="I148" s="270"/>
      <c r="J148" s="270"/>
      <c r="K148" s="294"/>
    </row>
    <row r="149" spans="2:11" ht="15" customHeight="1">
      <c r="B149" s="273"/>
      <c r="C149" s="298" t="s">
        <v>646</v>
      </c>
      <c r="D149" s="253"/>
      <c r="E149" s="253"/>
      <c r="F149" s="299" t="s">
        <v>643</v>
      </c>
      <c r="G149" s="253"/>
      <c r="H149" s="298" t="s">
        <v>682</v>
      </c>
      <c r="I149" s="298" t="s">
        <v>645</v>
      </c>
      <c r="J149" s="298">
        <v>120</v>
      </c>
      <c r="K149" s="294"/>
    </row>
    <row r="150" spans="2:11" ht="15" customHeight="1">
      <c r="B150" s="273"/>
      <c r="C150" s="298" t="s">
        <v>691</v>
      </c>
      <c r="D150" s="253"/>
      <c r="E150" s="253"/>
      <c r="F150" s="299" t="s">
        <v>643</v>
      </c>
      <c r="G150" s="253"/>
      <c r="H150" s="298" t="s">
        <v>702</v>
      </c>
      <c r="I150" s="298" t="s">
        <v>645</v>
      </c>
      <c r="J150" s="298" t="s">
        <v>693</v>
      </c>
      <c r="K150" s="294"/>
    </row>
    <row r="151" spans="2:11" ht="15" customHeight="1">
      <c r="B151" s="273"/>
      <c r="C151" s="298" t="s">
        <v>592</v>
      </c>
      <c r="D151" s="253"/>
      <c r="E151" s="253"/>
      <c r="F151" s="299" t="s">
        <v>643</v>
      </c>
      <c r="G151" s="253"/>
      <c r="H151" s="298" t="s">
        <v>703</v>
      </c>
      <c r="I151" s="298" t="s">
        <v>645</v>
      </c>
      <c r="J151" s="298" t="s">
        <v>693</v>
      </c>
      <c r="K151" s="294"/>
    </row>
    <row r="152" spans="2:11" ht="15" customHeight="1">
      <c r="B152" s="273"/>
      <c r="C152" s="298" t="s">
        <v>648</v>
      </c>
      <c r="D152" s="253"/>
      <c r="E152" s="253"/>
      <c r="F152" s="299" t="s">
        <v>649</v>
      </c>
      <c r="G152" s="253"/>
      <c r="H152" s="298" t="s">
        <v>682</v>
      </c>
      <c r="I152" s="298" t="s">
        <v>645</v>
      </c>
      <c r="J152" s="298">
        <v>50</v>
      </c>
      <c r="K152" s="294"/>
    </row>
    <row r="153" spans="2:11" ht="15" customHeight="1">
      <c r="B153" s="273"/>
      <c r="C153" s="298" t="s">
        <v>651</v>
      </c>
      <c r="D153" s="253"/>
      <c r="E153" s="253"/>
      <c r="F153" s="299" t="s">
        <v>643</v>
      </c>
      <c r="G153" s="253"/>
      <c r="H153" s="298" t="s">
        <v>682</v>
      </c>
      <c r="I153" s="298" t="s">
        <v>653</v>
      </c>
      <c r="J153" s="298"/>
      <c r="K153" s="294"/>
    </row>
    <row r="154" spans="2:11" ht="15" customHeight="1">
      <c r="B154" s="273"/>
      <c r="C154" s="298" t="s">
        <v>662</v>
      </c>
      <c r="D154" s="253"/>
      <c r="E154" s="253"/>
      <c r="F154" s="299" t="s">
        <v>649</v>
      </c>
      <c r="G154" s="253"/>
      <c r="H154" s="298" t="s">
        <v>682</v>
      </c>
      <c r="I154" s="298" t="s">
        <v>645</v>
      </c>
      <c r="J154" s="298">
        <v>50</v>
      </c>
      <c r="K154" s="294"/>
    </row>
    <row r="155" spans="2:11" ht="15" customHeight="1">
      <c r="B155" s="273"/>
      <c r="C155" s="298" t="s">
        <v>670</v>
      </c>
      <c r="D155" s="253"/>
      <c r="E155" s="253"/>
      <c r="F155" s="299" t="s">
        <v>649</v>
      </c>
      <c r="G155" s="253"/>
      <c r="H155" s="298" t="s">
        <v>682</v>
      </c>
      <c r="I155" s="298" t="s">
        <v>645</v>
      </c>
      <c r="J155" s="298">
        <v>50</v>
      </c>
      <c r="K155" s="294"/>
    </row>
    <row r="156" spans="2:11" ht="15" customHeight="1">
      <c r="B156" s="273"/>
      <c r="C156" s="298" t="s">
        <v>668</v>
      </c>
      <c r="D156" s="253"/>
      <c r="E156" s="253"/>
      <c r="F156" s="299" t="s">
        <v>649</v>
      </c>
      <c r="G156" s="253"/>
      <c r="H156" s="298" t="s">
        <v>682</v>
      </c>
      <c r="I156" s="298" t="s">
        <v>645</v>
      </c>
      <c r="J156" s="298">
        <v>50</v>
      </c>
      <c r="K156" s="294"/>
    </row>
    <row r="157" spans="2:11" ht="15" customHeight="1">
      <c r="B157" s="273"/>
      <c r="C157" s="298" t="s">
        <v>107</v>
      </c>
      <c r="D157" s="253"/>
      <c r="E157" s="253"/>
      <c r="F157" s="299" t="s">
        <v>643</v>
      </c>
      <c r="G157" s="253"/>
      <c r="H157" s="298" t="s">
        <v>704</v>
      </c>
      <c r="I157" s="298" t="s">
        <v>645</v>
      </c>
      <c r="J157" s="298" t="s">
        <v>705</v>
      </c>
      <c r="K157" s="294"/>
    </row>
    <row r="158" spans="2:11" ht="15" customHeight="1">
      <c r="B158" s="273"/>
      <c r="C158" s="298" t="s">
        <v>706</v>
      </c>
      <c r="D158" s="253"/>
      <c r="E158" s="253"/>
      <c r="F158" s="299" t="s">
        <v>643</v>
      </c>
      <c r="G158" s="253"/>
      <c r="H158" s="298" t="s">
        <v>707</v>
      </c>
      <c r="I158" s="298" t="s">
        <v>677</v>
      </c>
      <c r="J158" s="298"/>
      <c r="K158" s="294"/>
    </row>
    <row r="159" spans="2:11" ht="15" customHeight="1">
      <c r="B159" s="300"/>
      <c r="C159" s="282"/>
      <c r="D159" s="282"/>
      <c r="E159" s="282"/>
      <c r="F159" s="282"/>
      <c r="G159" s="282"/>
      <c r="H159" s="282"/>
      <c r="I159" s="282"/>
      <c r="J159" s="282"/>
      <c r="K159" s="301"/>
    </row>
    <row r="160" spans="2:11" ht="18.75" customHeight="1">
      <c r="B160" s="249"/>
      <c r="C160" s="253"/>
      <c r="D160" s="253"/>
      <c r="E160" s="253"/>
      <c r="F160" s="272"/>
      <c r="G160" s="253"/>
      <c r="H160" s="253"/>
      <c r="I160" s="253"/>
      <c r="J160" s="253"/>
      <c r="K160" s="249"/>
    </row>
    <row r="161" spans="2:11" ht="18.75" customHeight="1">
      <c r="B161" s="259"/>
      <c r="C161" s="259"/>
      <c r="D161" s="259"/>
      <c r="E161" s="259"/>
      <c r="F161" s="259"/>
      <c r="G161" s="259"/>
      <c r="H161" s="259"/>
      <c r="I161" s="259"/>
      <c r="J161" s="259"/>
      <c r="K161" s="259"/>
    </row>
    <row r="162" spans="2:11" ht="7.5" customHeight="1">
      <c r="B162" s="241"/>
      <c r="C162" s="242"/>
      <c r="D162" s="242"/>
      <c r="E162" s="242"/>
      <c r="F162" s="242"/>
      <c r="G162" s="242"/>
      <c r="H162" s="242"/>
      <c r="I162" s="242"/>
      <c r="J162" s="242"/>
      <c r="K162" s="243"/>
    </row>
    <row r="163" spans="2:11" ht="45" customHeight="1">
      <c r="B163" s="244"/>
      <c r="C163" s="367" t="s">
        <v>708</v>
      </c>
      <c r="D163" s="367"/>
      <c r="E163" s="367"/>
      <c r="F163" s="367"/>
      <c r="G163" s="367"/>
      <c r="H163" s="367"/>
      <c r="I163" s="367"/>
      <c r="J163" s="367"/>
      <c r="K163" s="245"/>
    </row>
    <row r="164" spans="2:11" ht="17.25" customHeight="1">
      <c r="B164" s="244"/>
      <c r="C164" s="265" t="s">
        <v>637</v>
      </c>
      <c r="D164" s="265"/>
      <c r="E164" s="265"/>
      <c r="F164" s="265" t="s">
        <v>638</v>
      </c>
      <c r="G164" s="302"/>
      <c r="H164" s="303" t="s">
        <v>118</v>
      </c>
      <c r="I164" s="303" t="s">
        <v>54</v>
      </c>
      <c r="J164" s="265" t="s">
        <v>639</v>
      </c>
      <c r="K164" s="245"/>
    </row>
    <row r="165" spans="2:11" ht="17.25" customHeight="1">
      <c r="B165" s="246"/>
      <c r="C165" s="267" t="s">
        <v>640</v>
      </c>
      <c r="D165" s="267"/>
      <c r="E165" s="267"/>
      <c r="F165" s="268" t="s">
        <v>641</v>
      </c>
      <c r="G165" s="304"/>
      <c r="H165" s="305"/>
      <c r="I165" s="305"/>
      <c r="J165" s="267" t="s">
        <v>642</v>
      </c>
      <c r="K165" s="247"/>
    </row>
    <row r="166" spans="2:11" ht="5.25" customHeight="1">
      <c r="B166" s="273"/>
      <c r="C166" s="270"/>
      <c r="D166" s="270"/>
      <c r="E166" s="270"/>
      <c r="F166" s="270"/>
      <c r="G166" s="271"/>
      <c r="H166" s="270"/>
      <c r="I166" s="270"/>
      <c r="J166" s="270"/>
      <c r="K166" s="294"/>
    </row>
    <row r="167" spans="2:11" ht="15" customHeight="1">
      <c r="B167" s="273"/>
      <c r="C167" s="253" t="s">
        <v>646</v>
      </c>
      <c r="D167" s="253"/>
      <c r="E167" s="253"/>
      <c r="F167" s="272" t="s">
        <v>643</v>
      </c>
      <c r="G167" s="253"/>
      <c r="H167" s="253" t="s">
        <v>682</v>
      </c>
      <c r="I167" s="253" t="s">
        <v>645</v>
      </c>
      <c r="J167" s="253">
        <v>120</v>
      </c>
      <c r="K167" s="294"/>
    </row>
    <row r="168" spans="2:11" ht="15" customHeight="1">
      <c r="B168" s="273"/>
      <c r="C168" s="253" t="s">
        <v>691</v>
      </c>
      <c r="D168" s="253"/>
      <c r="E168" s="253"/>
      <c r="F168" s="272" t="s">
        <v>643</v>
      </c>
      <c r="G168" s="253"/>
      <c r="H168" s="253" t="s">
        <v>692</v>
      </c>
      <c r="I168" s="253" t="s">
        <v>645</v>
      </c>
      <c r="J168" s="253" t="s">
        <v>693</v>
      </c>
      <c r="K168" s="294"/>
    </row>
    <row r="169" spans="2:11" ht="15" customHeight="1">
      <c r="B169" s="273"/>
      <c r="C169" s="253" t="s">
        <v>592</v>
      </c>
      <c r="D169" s="253"/>
      <c r="E169" s="253"/>
      <c r="F169" s="272" t="s">
        <v>643</v>
      </c>
      <c r="G169" s="253"/>
      <c r="H169" s="253" t="s">
        <v>709</v>
      </c>
      <c r="I169" s="253" t="s">
        <v>645</v>
      </c>
      <c r="J169" s="253" t="s">
        <v>693</v>
      </c>
      <c r="K169" s="294"/>
    </row>
    <row r="170" spans="2:11" ht="15" customHeight="1">
      <c r="B170" s="273"/>
      <c r="C170" s="253" t="s">
        <v>648</v>
      </c>
      <c r="D170" s="253"/>
      <c r="E170" s="253"/>
      <c r="F170" s="272" t="s">
        <v>649</v>
      </c>
      <c r="G170" s="253"/>
      <c r="H170" s="253" t="s">
        <v>709</v>
      </c>
      <c r="I170" s="253" t="s">
        <v>645</v>
      </c>
      <c r="J170" s="253">
        <v>50</v>
      </c>
      <c r="K170" s="294"/>
    </row>
    <row r="171" spans="2:11" ht="15" customHeight="1">
      <c r="B171" s="273"/>
      <c r="C171" s="253" t="s">
        <v>651</v>
      </c>
      <c r="D171" s="253"/>
      <c r="E171" s="253"/>
      <c r="F171" s="272" t="s">
        <v>643</v>
      </c>
      <c r="G171" s="253"/>
      <c r="H171" s="253" t="s">
        <v>709</v>
      </c>
      <c r="I171" s="253" t="s">
        <v>653</v>
      </c>
      <c r="J171" s="253"/>
      <c r="K171" s="294"/>
    </row>
    <row r="172" spans="2:11" ht="15" customHeight="1">
      <c r="B172" s="273"/>
      <c r="C172" s="253" t="s">
        <v>662</v>
      </c>
      <c r="D172" s="253"/>
      <c r="E172" s="253"/>
      <c r="F172" s="272" t="s">
        <v>649</v>
      </c>
      <c r="G172" s="253"/>
      <c r="H172" s="253" t="s">
        <v>709</v>
      </c>
      <c r="I172" s="253" t="s">
        <v>645</v>
      </c>
      <c r="J172" s="253">
        <v>50</v>
      </c>
      <c r="K172" s="294"/>
    </row>
    <row r="173" spans="2:11" ht="15" customHeight="1">
      <c r="B173" s="273"/>
      <c r="C173" s="253" t="s">
        <v>670</v>
      </c>
      <c r="D173" s="253"/>
      <c r="E173" s="253"/>
      <c r="F173" s="272" t="s">
        <v>649</v>
      </c>
      <c r="G173" s="253"/>
      <c r="H173" s="253" t="s">
        <v>709</v>
      </c>
      <c r="I173" s="253" t="s">
        <v>645</v>
      </c>
      <c r="J173" s="253">
        <v>50</v>
      </c>
      <c r="K173" s="294"/>
    </row>
    <row r="174" spans="2:11" ht="15" customHeight="1">
      <c r="B174" s="273"/>
      <c r="C174" s="253" t="s">
        <v>668</v>
      </c>
      <c r="D174" s="253"/>
      <c r="E174" s="253"/>
      <c r="F174" s="272" t="s">
        <v>649</v>
      </c>
      <c r="G174" s="253"/>
      <c r="H174" s="253" t="s">
        <v>709</v>
      </c>
      <c r="I174" s="253" t="s">
        <v>645</v>
      </c>
      <c r="J174" s="253">
        <v>50</v>
      </c>
      <c r="K174" s="294"/>
    </row>
    <row r="175" spans="2:11" ht="15" customHeight="1">
      <c r="B175" s="273"/>
      <c r="C175" s="253" t="s">
        <v>117</v>
      </c>
      <c r="D175" s="253"/>
      <c r="E175" s="253"/>
      <c r="F175" s="272" t="s">
        <v>643</v>
      </c>
      <c r="G175" s="253"/>
      <c r="H175" s="253" t="s">
        <v>710</v>
      </c>
      <c r="I175" s="253" t="s">
        <v>711</v>
      </c>
      <c r="J175" s="253"/>
      <c r="K175" s="294"/>
    </row>
    <row r="176" spans="2:11" ht="15" customHeight="1">
      <c r="B176" s="273"/>
      <c r="C176" s="253" t="s">
        <v>54</v>
      </c>
      <c r="D176" s="253"/>
      <c r="E176" s="253"/>
      <c r="F176" s="272" t="s">
        <v>643</v>
      </c>
      <c r="G176" s="253"/>
      <c r="H176" s="253" t="s">
        <v>712</v>
      </c>
      <c r="I176" s="253" t="s">
        <v>713</v>
      </c>
      <c r="J176" s="253">
        <v>1</v>
      </c>
      <c r="K176" s="294"/>
    </row>
    <row r="177" spans="2:11" ht="15" customHeight="1">
      <c r="B177" s="273"/>
      <c r="C177" s="253" t="s">
        <v>50</v>
      </c>
      <c r="D177" s="253"/>
      <c r="E177" s="253"/>
      <c r="F177" s="272" t="s">
        <v>643</v>
      </c>
      <c r="G177" s="253"/>
      <c r="H177" s="253" t="s">
        <v>714</v>
      </c>
      <c r="I177" s="253" t="s">
        <v>645</v>
      </c>
      <c r="J177" s="253">
        <v>20</v>
      </c>
      <c r="K177" s="294"/>
    </row>
    <row r="178" spans="2:11" ht="15" customHeight="1">
      <c r="B178" s="273"/>
      <c r="C178" s="253" t="s">
        <v>118</v>
      </c>
      <c r="D178" s="253"/>
      <c r="E178" s="253"/>
      <c r="F178" s="272" t="s">
        <v>643</v>
      </c>
      <c r="G178" s="253"/>
      <c r="H178" s="253" t="s">
        <v>715</v>
      </c>
      <c r="I178" s="253" t="s">
        <v>645</v>
      </c>
      <c r="J178" s="253">
        <v>255</v>
      </c>
      <c r="K178" s="294"/>
    </row>
    <row r="179" spans="2:11" ht="15" customHeight="1">
      <c r="B179" s="273"/>
      <c r="C179" s="253" t="s">
        <v>119</v>
      </c>
      <c r="D179" s="253"/>
      <c r="E179" s="253"/>
      <c r="F179" s="272" t="s">
        <v>643</v>
      </c>
      <c r="G179" s="253"/>
      <c r="H179" s="253" t="s">
        <v>608</v>
      </c>
      <c r="I179" s="253" t="s">
        <v>645</v>
      </c>
      <c r="J179" s="253">
        <v>10</v>
      </c>
      <c r="K179" s="294"/>
    </row>
    <row r="180" spans="2:11" ht="15" customHeight="1">
      <c r="B180" s="273"/>
      <c r="C180" s="253" t="s">
        <v>120</v>
      </c>
      <c r="D180" s="253"/>
      <c r="E180" s="253"/>
      <c r="F180" s="272" t="s">
        <v>643</v>
      </c>
      <c r="G180" s="253"/>
      <c r="H180" s="253" t="s">
        <v>716</v>
      </c>
      <c r="I180" s="253" t="s">
        <v>677</v>
      </c>
      <c r="J180" s="253"/>
      <c r="K180" s="294"/>
    </row>
    <row r="181" spans="2:11" ht="15" customHeight="1">
      <c r="B181" s="273"/>
      <c r="C181" s="253" t="s">
        <v>717</v>
      </c>
      <c r="D181" s="253"/>
      <c r="E181" s="253"/>
      <c r="F181" s="272" t="s">
        <v>643</v>
      </c>
      <c r="G181" s="253"/>
      <c r="H181" s="253" t="s">
        <v>718</v>
      </c>
      <c r="I181" s="253" t="s">
        <v>677</v>
      </c>
      <c r="J181" s="253"/>
      <c r="K181" s="294"/>
    </row>
    <row r="182" spans="2:11" ht="15" customHeight="1">
      <c r="B182" s="273"/>
      <c r="C182" s="253" t="s">
        <v>706</v>
      </c>
      <c r="D182" s="253"/>
      <c r="E182" s="253"/>
      <c r="F182" s="272" t="s">
        <v>643</v>
      </c>
      <c r="G182" s="253"/>
      <c r="H182" s="253" t="s">
        <v>719</v>
      </c>
      <c r="I182" s="253" t="s">
        <v>677</v>
      </c>
      <c r="J182" s="253"/>
      <c r="K182" s="294"/>
    </row>
    <row r="183" spans="2:11" ht="15" customHeight="1">
      <c r="B183" s="273"/>
      <c r="C183" s="253" t="s">
        <v>122</v>
      </c>
      <c r="D183" s="253"/>
      <c r="E183" s="253"/>
      <c r="F183" s="272" t="s">
        <v>649</v>
      </c>
      <c r="G183" s="253"/>
      <c r="H183" s="253" t="s">
        <v>720</v>
      </c>
      <c r="I183" s="253" t="s">
        <v>645</v>
      </c>
      <c r="J183" s="253">
        <v>50</v>
      </c>
      <c r="K183" s="294"/>
    </row>
    <row r="184" spans="2:11" ht="15" customHeight="1">
      <c r="B184" s="273"/>
      <c r="C184" s="253" t="s">
        <v>721</v>
      </c>
      <c r="D184" s="253"/>
      <c r="E184" s="253"/>
      <c r="F184" s="272" t="s">
        <v>649</v>
      </c>
      <c r="G184" s="253"/>
      <c r="H184" s="253" t="s">
        <v>722</v>
      </c>
      <c r="I184" s="253" t="s">
        <v>723</v>
      </c>
      <c r="J184" s="253"/>
      <c r="K184" s="294"/>
    </row>
    <row r="185" spans="2:11" ht="15" customHeight="1">
      <c r="B185" s="273"/>
      <c r="C185" s="253" t="s">
        <v>724</v>
      </c>
      <c r="D185" s="253"/>
      <c r="E185" s="253"/>
      <c r="F185" s="272" t="s">
        <v>649</v>
      </c>
      <c r="G185" s="253"/>
      <c r="H185" s="253" t="s">
        <v>725</v>
      </c>
      <c r="I185" s="253" t="s">
        <v>723</v>
      </c>
      <c r="J185" s="253"/>
      <c r="K185" s="294"/>
    </row>
    <row r="186" spans="2:11" ht="15" customHeight="1">
      <c r="B186" s="273"/>
      <c r="C186" s="253" t="s">
        <v>726</v>
      </c>
      <c r="D186" s="253"/>
      <c r="E186" s="253"/>
      <c r="F186" s="272" t="s">
        <v>649</v>
      </c>
      <c r="G186" s="253"/>
      <c r="H186" s="253" t="s">
        <v>727</v>
      </c>
      <c r="I186" s="253" t="s">
        <v>723</v>
      </c>
      <c r="J186" s="253"/>
      <c r="K186" s="294"/>
    </row>
    <row r="187" spans="2:11" ht="15" customHeight="1">
      <c r="B187" s="273"/>
      <c r="C187" s="306" t="s">
        <v>728</v>
      </c>
      <c r="D187" s="253"/>
      <c r="E187" s="253"/>
      <c r="F187" s="272" t="s">
        <v>649</v>
      </c>
      <c r="G187" s="253"/>
      <c r="H187" s="253" t="s">
        <v>729</v>
      </c>
      <c r="I187" s="253" t="s">
        <v>730</v>
      </c>
      <c r="J187" s="307" t="s">
        <v>731</v>
      </c>
      <c r="K187" s="294"/>
    </row>
    <row r="188" spans="2:11" ht="15" customHeight="1">
      <c r="B188" s="273"/>
      <c r="C188" s="258" t="s">
        <v>39</v>
      </c>
      <c r="D188" s="253"/>
      <c r="E188" s="253"/>
      <c r="F188" s="272" t="s">
        <v>643</v>
      </c>
      <c r="G188" s="253"/>
      <c r="H188" s="249" t="s">
        <v>732</v>
      </c>
      <c r="I188" s="253" t="s">
        <v>733</v>
      </c>
      <c r="J188" s="253"/>
      <c r="K188" s="294"/>
    </row>
    <row r="189" spans="2:11" ht="15" customHeight="1">
      <c r="B189" s="273"/>
      <c r="C189" s="258" t="s">
        <v>734</v>
      </c>
      <c r="D189" s="253"/>
      <c r="E189" s="253"/>
      <c r="F189" s="272" t="s">
        <v>643</v>
      </c>
      <c r="G189" s="253"/>
      <c r="H189" s="253" t="s">
        <v>735</v>
      </c>
      <c r="I189" s="253" t="s">
        <v>677</v>
      </c>
      <c r="J189" s="253"/>
      <c r="K189" s="294"/>
    </row>
    <row r="190" spans="2:11" ht="15" customHeight="1">
      <c r="B190" s="273"/>
      <c r="C190" s="258" t="s">
        <v>736</v>
      </c>
      <c r="D190" s="253"/>
      <c r="E190" s="253"/>
      <c r="F190" s="272" t="s">
        <v>643</v>
      </c>
      <c r="G190" s="253"/>
      <c r="H190" s="253" t="s">
        <v>737</v>
      </c>
      <c r="I190" s="253" t="s">
        <v>677</v>
      </c>
      <c r="J190" s="253"/>
      <c r="K190" s="294"/>
    </row>
    <row r="191" spans="2:11" ht="15" customHeight="1">
      <c r="B191" s="273"/>
      <c r="C191" s="258" t="s">
        <v>738</v>
      </c>
      <c r="D191" s="253"/>
      <c r="E191" s="253"/>
      <c r="F191" s="272" t="s">
        <v>649</v>
      </c>
      <c r="G191" s="253"/>
      <c r="H191" s="253" t="s">
        <v>739</v>
      </c>
      <c r="I191" s="253" t="s">
        <v>677</v>
      </c>
      <c r="J191" s="253"/>
      <c r="K191" s="294"/>
    </row>
    <row r="192" spans="2:11" ht="15" customHeight="1">
      <c r="B192" s="300"/>
      <c r="C192" s="308"/>
      <c r="D192" s="282"/>
      <c r="E192" s="282"/>
      <c r="F192" s="282"/>
      <c r="G192" s="282"/>
      <c r="H192" s="282"/>
      <c r="I192" s="282"/>
      <c r="J192" s="282"/>
      <c r="K192" s="301"/>
    </row>
    <row r="193" spans="2:11" ht="18.75" customHeight="1">
      <c r="B193" s="249"/>
      <c r="C193" s="253"/>
      <c r="D193" s="253"/>
      <c r="E193" s="253"/>
      <c r="F193" s="272"/>
      <c r="G193" s="253"/>
      <c r="H193" s="253"/>
      <c r="I193" s="253"/>
      <c r="J193" s="253"/>
      <c r="K193" s="249"/>
    </row>
    <row r="194" spans="2:11" ht="18.75" customHeight="1">
      <c r="B194" s="249"/>
      <c r="C194" s="253"/>
      <c r="D194" s="253"/>
      <c r="E194" s="253"/>
      <c r="F194" s="272"/>
      <c r="G194" s="253"/>
      <c r="H194" s="253"/>
      <c r="I194" s="253"/>
      <c r="J194" s="253"/>
      <c r="K194" s="249"/>
    </row>
    <row r="195" spans="2:11" ht="18.75" customHeight="1">
      <c r="B195" s="259"/>
      <c r="C195" s="259"/>
      <c r="D195" s="259"/>
      <c r="E195" s="259"/>
      <c r="F195" s="259"/>
      <c r="G195" s="259"/>
      <c r="H195" s="259"/>
      <c r="I195" s="259"/>
      <c r="J195" s="259"/>
      <c r="K195" s="259"/>
    </row>
    <row r="196" spans="2:11">
      <c r="B196" s="241"/>
      <c r="C196" s="242"/>
      <c r="D196" s="242"/>
      <c r="E196" s="242"/>
      <c r="F196" s="242"/>
      <c r="G196" s="242"/>
      <c r="H196" s="242"/>
      <c r="I196" s="242"/>
      <c r="J196" s="242"/>
      <c r="K196" s="243"/>
    </row>
    <row r="197" spans="2:11" ht="21">
      <c r="B197" s="244"/>
      <c r="C197" s="367" t="s">
        <v>740</v>
      </c>
      <c r="D197" s="367"/>
      <c r="E197" s="367"/>
      <c r="F197" s="367"/>
      <c r="G197" s="367"/>
      <c r="H197" s="367"/>
      <c r="I197" s="367"/>
      <c r="J197" s="367"/>
      <c r="K197" s="245"/>
    </row>
    <row r="198" spans="2:11" ht="25.5" customHeight="1">
      <c r="B198" s="244"/>
      <c r="C198" s="309" t="s">
        <v>741</v>
      </c>
      <c r="D198" s="309"/>
      <c r="E198" s="309"/>
      <c r="F198" s="309" t="s">
        <v>742</v>
      </c>
      <c r="G198" s="310"/>
      <c r="H198" s="366" t="s">
        <v>743</v>
      </c>
      <c r="I198" s="366"/>
      <c r="J198" s="366"/>
      <c r="K198" s="245"/>
    </row>
    <row r="199" spans="2:11" ht="5.25" customHeight="1">
      <c r="B199" s="273"/>
      <c r="C199" s="270"/>
      <c r="D199" s="270"/>
      <c r="E199" s="270"/>
      <c r="F199" s="270"/>
      <c r="G199" s="253"/>
      <c r="H199" s="270"/>
      <c r="I199" s="270"/>
      <c r="J199" s="270"/>
      <c r="K199" s="294"/>
    </row>
    <row r="200" spans="2:11" ht="15" customHeight="1">
      <c r="B200" s="273"/>
      <c r="C200" s="253" t="s">
        <v>733</v>
      </c>
      <c r="D200" s="253"/>
      <c r="E200" s="253"/>
      <c r="F200" s="272" t="s">
        <v>40</v>
      </c>
      <c r="G200" s="253"/>
      <c r="H200" s="364" t="s">
        <v>744</v>
      </c>
      <c r="I200" s="364"/>
      <c r="J200" s="364"/>
      <c r="K200" s="294"/>
    </row>
    <row r="201" spans="2:11" ht="15" customHeight="1">
      <c r="B201" s="273"/>
      <c r="C201" s="279"/>
      <c r="D201" s="253"/>
      <c r="E201" s="253"/>
      <c r="F201" s="272" t="s">
        <v>41</v>
      </c>
      <c r="G201" s="253"/>
      <c r="H201" s="364" t="s">
        <v>745</v>
      </c>
      <c r="I201" s="364"/>
      <c r="J201" s="364"/>
      <c r="K201" s="294"/>
    </row>
    <row r="202" spans="2:11" ht="15" customHeight="1">
      <c r="B202" s="273"/>
      <c r="C202" s="279"/>
      <c r="D202" s="253"/>
      <c r="E202" s="253"/>
      <c r="F202" s="272" t="s">
        <v>44</v>
      </c>
      <c r="G202" s="253"/>
      <c r="H202" s="364" t="s">
        <v>746</v>
      </c>
      <c r="I202" s="364"/>
      <c r="J202" s="364"/>
      <c r="K202" s="294"/>
    </row>
    <row r="203" spans="2:11" ht="15" customHeight="1">
      <c r="B203" s="273"/>
      <c r="C203" s="253"/>
      <c r="D203" s="253"/>
      <c r="E203" s="253"/>
      <c r="F203" s="272" t="s">
        <v>42</v>
      </c>
      <c r="G203" s="253"/>
      <c r="H203" s="364" t="s">
        <v>747</v>
      </c>
      <c r="I203" s="364"/>
      <c r="J203" s="364"/>
      <c r="K203" s="294"/>
    </row>
    <row r="204" spans="2:11" ht="15" customHeight="1">
      <c r="B204" s="273"/>
      <c r="C204" s="253"/>
      <c r="D204" s="253"/>
      <c r="E204" s="253"/>
      <c r="F204" s="272" t="s">
        <v>43</v>
      </c>
      <c r="G204" s="253"/>
      <c r="H204" s="364" t="s">
        <v>748</v>
      </c>
      <c r="I204" s="364"/>
      <c r="J204" s="364"/>
      <c r="K204" s="294"/>
    </row>
    <row r="205" spans="2:11" ht="15" customHeight="1">
      <c r="B205" s="273"/>
      <c r="C205" s="253"/>
      <c r="D205" s="253"/>
      <c r="E205" s="253"/>
      <c r="F205" s="272"/>
      <c r="G205" s="253"/>
      <c r="H205" s="253"/>
      <c r="I205" s="253"/>
      <c r="J205" s="253"/>
      <c r="K205" s="294"/>
    </row>
    <row r="206" spans="2:11" ht="15" customHeight="1">
      <c r="B206" s="273"/>
      <c r="C206" s="253" t="s">
        <v>689</v>
      </c>
      <c r="D206" s="253"/>
      <c r="E206" s="253"/>
      <c r="F206" s="272" t="s">
        <v>76</v>
      </c>
      <c r="G206" s="253"/>
      <c r="H206" s="364" t="s">
        <v>749</v>
      </c>
      <c r="I206" s="364"/>
      <c r="J206" s="364"/>
      <c r="K206" s="294"/>
    </row>
    <row r="207" spans="2:11" ht="15" customHeight="1">
      <c r="B207" s="273"/>
      <c r="C207" s="279"/>
      <c r="D207" s="253"/>
      <c r="E207" s="253"/>
      <c r="F207" s="272" t="s">
        <v>586</v>
      </c>
      <c r="G207" s="253"/>
      <c r="H207" s="364" t="s">
        <v>587</v>
      </c>
      <c r="I207" s="364"/>
      <c r="J207" s="364"/>
      <c r="K207" s="294"/>
    </row>
    <row r="208" spans="2:11" ht="15" customHeight="1">
      <c r="B208" s="273"/>
      <c r="C208" s="253"/>
      <c r="D208" s="253"/>
      <c r="E208" s="253"/>
      <c r="F208" s="272" t="s">
        <v>584</v>
      </c>
      <c r="G208" s="253"/>
      <c r="H208" s="364" t="s">
        <v>750</v>
      </c>
      <c r="I208" s="364"/>
      <c r="J208" s="364"/>
      <c r="K208" s="294"/>
    </row>
    <row r="209" spans="2:11" ht="15" customHeight="1">
      <c r="B209" s="311"/>
      <c r="C209" s="279"/>
      <c r="D209" s="279"/>
      <c r="E209" s="279"/>
      <c r="F209" s="272" t="s">
        <v>588</v>
      </c>
      <c r="G209" s="258"/>
      <c r="H209" s="365" t="s">
        <v>589</v>
      </c>
      <c r="I209" s="365"/>
      <c r="J209" s="365"/>
      <c r="K209" s="312"/>
    </row>
    <row r="210" spans="2:11" ht="15" customHeight="1">
      <c r="B210" s="311"/>
      <c r="C210" s="279"/>
      <c r="D210" s="279"/>
      <c r="E210" s="279"/>
      <c r="F210" s="272" t="s">
        <v>590</v>
      </c>
      <c r="G210" s="258"/>
      <c r="H210" s="365" t="s">
        <v>751</v>
      </c>
      <c r="I210" s="365"/>
      <c r="J210" s="365"/>
      <c r="K210" s="312"/>
    </row>
    <row r="211" spans="2:11" ht="15" customHeight="1">
      <c r="B211" s="311"/>
      <c r="C211" s="279"/>
      <c r="D211" s="279"/>
      <c r="E211" s="279"/>
      <c r="F211" s="313"/>
      <c r="G211" s="258"/>
      <c r="H211" s="314"/>
      <c r="I211" s="314"/>
      <c r="J211" s="314"/>
      <c r="K211" s="312"/>
    </row>
    <row r="212" spans="2:11" ht="15" customHeight="1">
      <c r="B212" s="311"/>
      <c r="C212" s="253" t="s">
        <v>713</v>
      </c>
      <c r="D212" s="279"/>
      <c r="E212" s="279"/>
      <c r="F212" s="272">
        <v>1</v>
      </c>
      <c r="G212" s="258"/>
      <c r="H212" s="365" t="s">
        <v>752</v>
      </c>
      <c r="I212" s="365"/>
      <c r="J212" s="365"/>
      <c r="K212" s="312"/>
    </row>
    <row r="213" spans="2:11" ht="15" customHeight="1">
      <c r="B213" s="311"/>
      <c r="C213" s="279"/>
      <c r="D213" s="279"/>
      <c r="E213" s="279"/>
      <c r="F213" s="272">
        <v>2</v>
      </c>
      <c r="G213" s="258"/>
      <c r="H213" s="365" t="s">
        <v>753</v>
      </c>
      <c r="I213" s="365"/>
      <c r="J213" s="365"/>
      <c r="K213" s="312"/>
    </row>
    <row r="214" spans="2:11" ht="15" customHeight="1">
      <c r="B214" s="311"/>
      <c r="C214" s="279"/>
      <c r="D214" s="279"/>
      <c r="E214" s="279"/>
      <c r="F214" s="272">
        <v>3</v>
      </c>
      <c r="G214" s="258"/>
      <c r="H214" s="365" t="s">
        <v>754</v>
      </c>
      <c r="I214" s="365"/>
      <c r="J214" s="365"/>
      <c r="K214" s="312"/>
    </row>
    <row r="215" spans="2:11" ht="15" customHeight="1">
      <c r="B215" s="311"/>
      <c r="C215" s="279"/>
      <c r="D215" s="279"/>
      <c r="E215" s="279"/>
      <c r="F215" s="272">
        <v>4</v>
      </c>
      <c r="G215" s="258"/>
      <c r="H215" s="365" t="s">
        <v>755</v>
      </c>
      <c r="I215" s="365"/>
      <c r="J215" s="365"/>
      <c r="K215" s="312"/>
    </row>
    <row r="216" spans="2:11" ht="12.75" customHeight="1">
      <c r="B216" s="315"/>
      <c r="C216" s="316"/>
      <c r="D216" s="316"/>
      <c r="E216" s="316"/>
      <c r="F216" s="316"/>
      <c r="G216" s="316"/>
      <c r="H216" s="316"/>
      <c r="I216" s="316"/>
      <c r="J216" s="316"/>
      <c r="K216" s="317"/>
    </row>
  </sheetData>
  <sheetProtection algorithmName="SHA-512" hashValue="Sh9XMbVFjzVS8ZPNxjeVhpY9tJfdDps75WuNWtqteBjO/VLKjx0fgHVoUio3ibr8ZQ46k2cX6AkPk824Qnttnw==" saltValue="HAFJm4KY6PutiObya9mYWw==" spinCount="100000"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17</vt:i4>
      </vt:variant>
    </vt:vector>
  </HeadingPairs>
  <TitlesOfParts>
    <vt:vector size="26" baseType="lpstr">
      <vt:lpstr>Rekapitulace stavby</vt:lpstr>
      <vt:lpstr>01 - MLATOVÝ POVRCH</vt:lpstr>
      <vt:lpstr>02 - OPRAVA PĚŠIN</vt:lpstr>
      <vt:lpstr>03 - DLAŽBA ZE ŠTÍPANÉHO ...</vt:lpstr>
      <vt:lpstr>04 - MOBILIÁŘ</vt:lpstr>
      <vt:lpstr>05 - ZAHRADNÍ ÚPRAVY</vt:lpstr>
      <vt:lpstr>06 - VO - NASVĚTLENÍ PRÁC...</vt:lpstr>
      <vt:lpstr>07 - VRN</vt:lpstr>
      <vt:lpstr>Pokyny pro vyplnění</vt:lpstr>
      <vt:lpstr>'01 - MLATOVÝ POVRCH'!Názvy_tisku</vt:lpstr>
      <vt:lpstr>'02 - OPRAVA PĚŠIN'!Názvy_tisku</vt:lpstr>
      <vt:lpstr>'03 - DLAŽBA ZE ŠTÍPANÉHO ...'!Názvy_tisku</vt:lpstr>
      <vt:lpstr>'04 - MOBILIÁŘ'!Názvy_tisku</vt:lpstr>
      <vt:lpstr>'05 - ZAHRADNÍ ÚPRAVY'!Názvy_tisku</vt:lpstr>
      <vt:lpstr>'06 - VO - NASVĚTLENÍ PRÁC...'!Názvy_tisku</vt:lpstr>
      <vt:lpstr>'07 - VRN'!Názvy_tisku</vt:lpstr>
      <vt:lpstr>'Rekapitulace stavby'!Názvy_tisku</vt:lpstr>
      <vt:lpstr>'01 - MLATOVÝ POVRCH'!Oblast_tisku</vt:lpstr>
      <vt:lpstr>'02 - OPRAVA PĚŠIN'!Oblast_tisku</vt:lpstr>
      <vt:lpstr>'03 - DLAŽBA ZE ŠTÍPANÉHO ...'!Oblast_tisku</vt:lpstr>
      <vt:lpstr>'04 - MOBILIÁŘ'!Oblast_tisku</vt:lpstr>
      <vt:lpstr>'05 - ZAHRADNÍ ÚPRAVY'!Oblast_tisku</vt:lpstr>
      <vt:lpstr>'06 - VO - NASVĚTLENÍ PRÁC...'!Oblast_tisku</vt:lpstr>
      <vt:lpstr>'07 - VRN'!Oblast_tisku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DON-PC6\kristyna</dc:creator>
  <cp:lastModifiedBy>kristyna</cp:lastModifiedBy>
  <dcterms:created xsi:type="dcterms:W3CDTF">2019-01-23T13:06:54Z</dcterms:created>
  <dcterms:modified xsi:type="dcterms:W3CDTF">2019-01-23T13:07:03Z</dcterms:modified>
</cp:coreProperties>
</file>