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00 OŠKS\2.1_Výběrová řízení\nad 250 000,-\2019\06.11_7.ZŠ Masarykova - 8100 akustické obklady\1.Návrh usnesení RM v E-jednání\"/>
    </mc:Choice>
  </mc:AlternateContent>
  <bookViews>
    <workbookView xWindow="480" yWindow="105" windowWidth="22995" windowHeight="9975" activeTab="2"/>
  </bookViews>
  <sheets>
    <sheet name="Stavba" sheetId="7" r:id="rId1"/>
    <sheet name="položkově" sheetId="1" r:id="rId2"/>
    <sheet name="Rekapitulace" sheetId="8" r:id="rId3"/>
  </sheets>
  <externalReferences>
    <externalReference r:id="rId4"/>
    <externalReference r:id="rId5"/>
  </externalReferences>
  <definedNames>
    <definedName name="CelkemDPHVypocet" localSheetId="0">Stavba!#REF!</definedName>
    <definedName name="CenaCelkem">Stavba!$G$27</definedName>
    <definedName name="CenaCelkemBezDPH">Stavba!#REF!</definedName>
    <definedName name="CenaCelkemVypocet" localSheetId="2">Rekapitulace!#REF!</definedName>
    <definedName name="CenaCelkemVypocet" localSheetId="0">Stavba!#REF!</definedName>
    <definedName name="cisloobjektu">Stavba!$C$3</definedName>
    <definedName name="CisloRozpoctu">'[1]Krycí list'!$C$2</definedName>
    <definedName name="CisloStavby" localSheetId="0">Stavba!$C$2</definedName>
    <definedName name="cislostavby">'[1]Krycí list'!$A$7</definedName>
    <definedName name="CisloStavebnihoRozpoctu">Stavba!#REF!</definedName>
    <definedName name="dadresa">Stavba!$D$11:$G$11</definedName>
    <definedName name="DIČ" localSheetId="0">Stavba!$I$11</definedName>
    <definedName name="dmisto">Stavba!$D$12:$G$12</definedName>
    <definedName name="DPHSni" localSheetId="0">Stavba!$G$23</definedName>
    <definedName name="DPHSni">[2]Stavba!$G$24</definedName>
    <definedName name="DPHZakl" localSheetId="0">Stavba!$G$25</definedName>
    <definedName name="DPHZakl">[2]Stavba!$G$26</definedName>
    <definedName name="dpsc" localSheetId="0">Stavba!$B$12</definedName>
    <definedName name="IČO" localSheetId="0">Stavba!$I$10</definedName>
    <definedName name="Mena" localSheetId="0">Stavba!$J$27</definedName>
    <definedName name="Mena">[2]Stavba!$J$29</definedName>
    <definedName name="MistoStavby">Stavba!#REF!</definedName>
    <definedName name="nazevobjektu">Stavba!$D$3</definedName>
    <definedName name="NazevRozpoctu">'[1]Krycí list'!$D$2</definedName>
    <definedName name="NazevStavby" localSheetId="0">Stavba!$D$2</definedName>
    <definedName name="nazevstavby">'[1]Krycí list'!$C$7</definedName>
    <definedName name="NazevStavebnihoRozpoctu">Stavba!#REF!</definedName>
    <definedName name="oadresa">Stavba!$D$5</definedName>
    <definedName name="Objednatel" localSheetId="0">Stavba!$D$4</definedName>
    <definedName name="Objekt" localSheetId="0">Stavba!#REF!</definedName>
    <definedName name="_xlnm.Print_Area" localSheetId="1">položkově!$A$1:$G$25</definedName>
    <definedName name="_xlnm.Print_Area" localSheetId="2">Rekapitulace!$A$1:$G$21</definedName>
    <definedName name="_xlnm.Print_Area" localSheetId="0">Stavba!$B$1:$J$29</definedName>
    <definedName name="odic" localSheetId="0">Stavba!$I$5</definedName>
    <definedName name="oico" localSheetId="0">Stavba!$I$4</definedName>
    <definedName name="omisto" localSheetId="0">Stavba!$D$6</definedName>
    <definedName name="onazev" localSheetId="0">Stavba!$D$5</definedName>
    <definedName name="opsc" localSheetId="0">Stavba!$C$6</definedName>
    <definedName name="padresa">Stavba!$D$8</definedName>
    <definedName name="pdic">Stavba!$I$8</definedName>
    <definedName name="pico">Stavba!$I$7</definedName>
    <definedName name="pmisto">Stavba!$D$9</definedName>
    <definedName name="PocetMJ" localSheetId="0">#REF!</definedName>
    <definedName name="PocetMJ">#REF!</definedName>
    <definedName name="PoptavkaID">Stavba!$A$1</definedName>
    <definedName name="pPSC">Stavba!$C$9</definedName>
    <definedName name="Projektant">Stavba!$D$7</definedName>
    <definedName name="SazbaDPH1" localSheetId="0">Stavba!$E$22</definedName>
    <definedName name="SazbaDPH1">'[1]Krycí list'!$C$30</definedName>
    <definedName name="SazbaDPH2" localSheetId="0">Stavba!$E$24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Stavba!$D$13</definedName>
    <definedName name="Z_B7E7C763_C459_487D_8ABA_5CFDDFBD5A84_.wvu.Cols" localSheetId="0" hidden="1">Stavba!$A:$A</definedName>
    <definedName name="Z_B7E7C763_C459_487D_8ABA_5CFDDFBD5A84_.wvu.PrintArea" localSheetId="0" hidden="1">Stavba!$B$1:$J$29</definedName>
    <definedName name="ZakladDPHSni" localSheetId="0">Stavba!$G$22</definedName>
    <definedName name="ZakladDPHSni">[2]Stavba!$G$23</definedName>
    <definedName name="ZakladDPHSniVypocet" localSheetId="2">Rekapitulace!#REF!</definedName>
    <definedName name="ZakladDPHSniVypocet" localSheetId="0">Stavba!#REF!</definedName>
    <definedName name="ZakladDPHZakl" localSheetId="0">Stavba!$G$24</definedName>
    <definedName name="ZakladDPHZakl">[2]Stavba!$G$25</definedName>
    <definedName name="ZakladDPHZaklVypocet" localSheetId="2">Rekapitulace!#REF!</definedName>
    <definedName name="ZakladDPHZaklVypocet" localSheetId="0">Stavba!#REF!</definedName>
    <definedName name="Zaokrouhleni" localSheetId="0">Stavba!$G$26</definedName>
    <definedName name="Zaokrouhleni">[2]Stavba!$G$27</definedName>
    <definedName name="Zhotovitel">Stavba!$D$10:$G$10</definedName>
  </definedNames>
  <calcPr calcId="162913"/>
</workbook>
</file>

<file path=xl/calcChain.xml><?xml version="1.0" encoding="utf-8"?>
<calcChain xmlns="http://schemas.openxmlformats.org/spreadsheetml/2006/main">
  <c r="G23" i="7" l="1"/>
  <c r="G22" i="7"/>
  <c r="G24" i="1"/>
  <c r="G23" i="1" s="1"/>
  <c r="F11" i="8" s="1"/>
  <c r="I17" i="7" s="1"/>
  <c r="E15" i="1"/>
  <c r="E14" i="1"/>
  <c r="G14" i="1" s="1"/>
  <c r="E12" i="1"/>
  <c r="E16" i="1" s="1"/>
  <c r="G16" i="1" s="1"/>
  <c r="E21" i="1"/>
  <c r="G21" i="1"/>
  <c r="A7" i="1"/>
  <c r="A9" i="1" s="1"/>
  <c r="A10" i="1" s="1"/>
  <c r="A12" i="1" s="1"/>
  <c r="A14" i="1" s="1"/>
  <c r="A16" i="1" s="1"/>
  <c r="A18" i="1" s="1"/>
  <c r="A21" i="1" s="1"/>
  <c r="A24" i="1" s="1"/>
  <c r="G18" i="1"/>
  <c r="G17" i="1" s="1"/>
  <c r="F9" i="8" s="1"/>
  <c r="G10" i="1"/>
  <c r="G9" i="1"/>
  <c r="G7" i="1"/>
  <c r="G6" i="1" l="1"/>
  <c r="F7" i="8" s="1"/>
  <c r="G12" i="1"/>
  <c r="G11" i="1" s="1"/>
  <c r="F8" i="8" s="1"/>
  <c r="I15" i="7" l="1"/>
  <c r="G20" i="1"/>
  <c r="G25" i="1" l="1"/>
  <c r="F10" i="8"/>
  <c r="I16" i="7" s="1"/>
  <c r="AZ34" i="7"/>
  <c r="AZ33" i="7"/>
  <c r="AZ32" i="7"/>
  <c r="J26" i="7"/>
  <c r="J25" i="7"/>
  <c r="E25" i="7"/>
  <c r="J24" i="7"/>
  <c r="J23" i="7"/>
  <c r="E23" i="7"/>
  <c r="J22" i="7"/>
  <c r="F12" i="8" l="1"/>
  <c r="I20" i="7" s="1"/>
  <c r="G24" i="7" s="1"/>
  <c r="G25" i="7" l="1"/>
  <c r="G26" i="7" l="1"/>
  <c r="G27" i="7" s="1"/>
</calcChain>
</file>

<file path=xl/sharedStrings.xml><?xml version="1.0" encoding="utf-8"?>
<sst xmlns="http://schemas.openxmlformats.org/spreadsheetml/2006/main" count="146" uniqueCount="105">
  <si>
    <t/>
  </si>
  <si>
    <t>m2</t>
  </si>
  <si>
    <t>END</t>
  </si>
  <si>
    <t>Celkem</t>
  </si>
  <si>
    <t>cena / MJ</t>
  </si>
  <si>
    <t>množství</t>
  </si>
  <si>
    <t>MJ</t>
  </si>
  <si>
    <t>Název položky</t>
  </si>
  <si>
    <t>P.č.</t>
  </si>
  <si>
    <t>POPUZIV</t>
  </si>
  <si>
    <t>#RTSROZP#</t>
  </si>
  <si>
    <t>Zakázka:</t>
  </si>
  <si>
    <t>Misto</t>
  </si>
  <si>
    <t>Objednatel:</t>
  </si>
  <si>
    <t>Město Kolín</t>
  </si>
  <si>
    <t>IČ:</t>
  </si>
  <si>
    <t>Karlovo náměstí 78</t>
  </si>
  <si>
    <t>DIČ:</t>
  </si>
  <si>
    <t>Kolín 1</t>
  </si>
  <si>
    <t>Projektant:</t>
  </si>
  <si>
    <t>Zhotovitel:</t>
  </si>
  <si>
    <t>Vypracoval:</t>
  </si>
  <si>
    <t>Rozpis ceny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</si>
  <si>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</si>
  <si>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</si>
  <si>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</si>
  <si>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</si>
  <si>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</si>
  <si>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</si>
  <si>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</si>
  <si>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</si>
  <si>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</si>
  <si>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</si>
  <si>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</si>
  <si>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</si>
  <si>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</si>
  <si>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</si>
  <si>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s DPH</t>
  </si>
  <si>
    <t>CZK</t>
  </si>
  <si>
    <t>Číslo</t>
  </si>
  <si>
    <t>Název</t>
  </si>
  <si>
    <t>Cena celkem</t>
  </si>
  <si>
    <t>Rekapitulace dílů</t>
  </si>
  <si>
    <t>Příloha č.1 Smlouvy o dílo - položkový rozpočet</t>
  </si>
  <si>
    <t>list č. 2</t>
  </si>
  <si>
    <t>list č. 3</t>
  </si>
  <si>
    <t>V Kolíně dne</t>
  </si>
  <si>
    <t>dne</t>
  </si>
  <si>
    <t>objednatel:</t>
  </si>
  <si>
    <t>zhotovitel:</t>
  </si>
  <si>
    <t>město Kolín</t>
  </si>
  <si>
    <t>002 35 440</t>
  </si>
  <si>
    <t>CZ 002 35 440</t>
  </si>
  <si>
    <t>280 12</t>
  </si>
  <si>
    <t>jednatelem</t>
  </si>
  <si>
    <t>PSČ</t>
  </si>
  <si>
    <t>název firmy</t>
  </si>
  <si>
    <t>ulice čp.</t>
  </si>
  <si>
    <t>obec</t>
  </si>
  <si>
    <t>Celkem Kč</t>
  </si>
  <si>
    <t>kpl</t>
  </si>
  <si>
    <t>Další náklady neuvedené ve výkazu výměr</t>
  </si>
  <si>
    <t>firma</t>
  </si>
  <si>
    <t>číslo</t>
  </si>
  <si>
    <t>CZ číslo</t>
  </si>
  <si>
    <t>7.ZŠ Masarykova – akustické obklady stěn v tělocvičně</t>
  </si>
  <si>
    <t>7.ZŠ Masarykova 412, Kolín III. - tělocvična</t>
  </si>
  <si>
    <t>Díl:</t>
  </si>
  <si>
    <t>94</t>
  </si>
  <si>
    <t>Lešení a stavební výtahy</t>
  </si>
  <si>
    <t>941941031R00</t>
  </si>
  <si>
    <t>Montáž lešení leh.řad.s podlahami,š.do 1 m, H 10 m</t>
  </si>
  <si>
    <t>(12,6+24)*2*4,5</t>
  </si>
  <si>
    <t>941941391R00</t>
  </si>
  <si>
    <t>Příplatek za každý měsíc použití lešení k pol.1051</t>
  </si>
  <si>
    <t>941941831R00</t>
  </si>
  <si>
    <t>Demontáž lešení leh.řad.s podlahami,š.1 m, H 10 m</t>
  </si>
  <si>
    <t>714</t>
  </si>
  <si>
    <t>714180801R00</t>
  </si>
  <si>
    <t>Akustický obklad stěn dle výpočtu dozvuku D+M</t>
  </si>
  <si>
    <t>navrhne zhotovitel dle svého výpočtu na základě měření dozvuku v příloze zadávacích podmínek</t>
  </si>
  <si>
    <t>766</t>
  </si>
  <si>
    <t>Konstrukce truhlářské</t>
  </si>
  <si>
    <t>766411821R00</t>
  </si>
  <si>
    <t>Demontáž obložení stěn palubkami</t>
  </si>
  <si>
    <t>obložení štítových stěn: 12,65*2*2</t>
  </si>
  <si>
    <t>97</t>
  </si>
  <si>
    <t>979081111R00</t>
  </si>
  <si>
    <t>Odvoz suti a vybour. hmot na skládku do 1 km</t>
  </si>
  <si>
    <t>t</t>
  </si>
  <si>
    <t>0,506</t>
  </si>
  <si>
    <t>979081121R00</t>
  </si>
  <si>
    <t>Příplatek k odvozu za každý další 1 km</t>
  </si>
  <si>
    <t>0,506*17</t>
  </si>
  <si>
    <t>979990161R00</t>
  </si>
  <si>
    <t>Poplatek za skládku suti - dřevo</t>
  </si>
  <si>
    <t>Odvoz suti</t>
  </si>
  <si>
    <t>M</t>
  </si>
  <si>
    <t>Montáže</t>
  </si>
  <si>
    <t>7.ZŠ Masarykova, tělocvična</t>
  </si>
  <si>
    <t>zast.: Jméno Příjmení,</t>
  </si>
  <si>
    <t>Izol. akustické a protiotřesové</t>
  </si>
  <si>
    <t>list č. 1</t>
  </si>
  <si>
    <t>zast. Michalem Najbrtem,</t>
  </si>
  <si>
    <t>místostarostou města Kolín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</si>
</sst>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 x&quot;"/>
    <numFmt numFmtId="165" formatCode="#,##0.00&quot;  m&quot;"/>
    <numFmt numFmtId="166" formatCode="&quot;=  &quot;#,##0.00&quot;  m2&quot;"/>
    <numFmt numFmtId="167" formatCode="#,##0.00000"/>
  </numFmts>
  <fonts count="18" x14ac:knownFonts="1"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charset val="238"/>
    </font>
    <font>
      <sz val="9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b/>
      <sz val="13"/>
      <name val="Arial CE"/>
      <charset val="238"/>
    </font>
    <font>
      <sz val="9"/>
      <name val="Arial CE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6">
    <xf numFmtId="0" fontId="0" fillId="0" borderId="0" xfId="0"/>
    <xf numFmtId="49" fontId="0" fillId="0" borderId="0" xfId="0" applyNumberFormat="1"/>
    <xf numFmtId="0" fontId="0" fillId="0" borderId="0" xfId="0" applyAlignment="1">
      <alignment vertical="top"/>
    </xf>
    <xf numFmtId="0" fontId="2" fillId="0" borderId="9" xfId="0" applyFont="1" applyBorder="1" applyAlignment="1">
      <alignment vertical="top"/>
    </xf>
    <xf numFmtId="0" fontId="0" fillId="0" borderId="12" xfId="0" applyBorder="1"/>
    <xf numFmtId="0" fontId="0" fillId="0" borderId="15" xfId="0" applyBorder="1"/>
    <xf numFmtId="0" fontId="6" fillId="2" borderId="15" xfId="0" applyFont="1" applyFill="1" applyBorder="1" applyAlignment="1">
      <alignment horizontal="left" vertical="center" indent="1"/>
    </xf>
    <xf numFmtId="49" fontId="3" fillId="2" borderId="0" xfId="0" applyNumberFormat="1" applyFont="1" applyFill="1" applyBorder="1" applyAlignment="1">
      <alignment horizontal="left" vertical="center"/>
    </xf>
    <xf numFmtId="14" fontId="7" fillId="0" borderId="0" xfId="0" applyNumberFormat="1" applyFont="1" applyAlignment="1">
      <alignment horizontal="left"/>
    </xf>
    <xf numFmtId="0" fontId="0" fillId="2" borderId="15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 indent="1"/>
    </xf>
    <xf numFmtId="0" fontId="0" fillId="0" borderId="0" xfId="0" applyBorder="1"/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8" xfId="0" applyBorder="1" applyAlignment="1"/>
    <xf numFmtId="0" fontId="1" fillId="0" borderId="15" xfId="0" applyFont="1" applyBorder="1" applyAlignment="1">
      <alignment horizontal="left" vertical="center" indent="1"/>
    </xf>
    <xf numFmtId="49" fontId="1" fillId="0" borderId="20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Border="1" applyAlignment="1"/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/>
    <xf numFmtId="0" fontId="1" fillId="0" borderId="0" xfId="0" applyFont="1" applyBorder="1" applyAlignment="1">
      <alignment horizontal="left" vertical="center"/>
    </xf>
    <xf numFmtId="0" fontId="0" fillId="0" borderId="19" xfId="0" applyBorder="1" applyAlignment="1">
      <alignment horizontal="left" indent="1"/>
    </xf>
    <xf numFmtId="0" fontId="1" fillId="0" borderId="20" xfId="0" applyFont="1" applyBorder="1" applyAlignment="1">
      <alignment horizontal="right" vertical="center"/>
    </xf>
    <xf numFmtId="0" fontId="1" fillId="0" borderId="20" xfId="0" applyFont="1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/>
    <xf numFmtId="0" fontId="0" fillId="0" borderId="20" xfId="0" applyBorder="1" applyAlignment="1">
      <alignment horizontal="right"/>
    </xf>
    <xf numFmtId="0" fontId="0" fillId="0" borderId="22" xfId="0" applyFont="1" applyBorder="1" applyAlignment="1">
      <alignment horizontal="left" vertical="top" indent="1"/>
    </xf>
    <xf numFmtId="0" fontId="0" fillId="0" borderId="16" xfId="0" applyBorder="1" applyAlignment="1">
      <alignment vertical="top"/>
    </xf>
    <xf numFmtId="0" fontId="1" fillId="0" borderId="16" xfId="0" applyFont="1" applyFill="1" applyBorder="1" applyAlignment="1">
      <alignment horizontal="left" vertical="top"/>
    </xf>
    <xf numFmtId="0" fontId="1" fillId="0" borderId="16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Border="1" applyAlignment="1"/>
    <xf numFmtId="0" fontId="0" fillId="0" borderId="20" xfId="0" applyBorder="1" applyAlignment="1">
      <alignment horizontal="left"/>
    </xf>
    <xf numFmtId="49" fontId="0" fillId="0" borderId="15" xfId="0" applyNumberFormat="1" applyBorder="1"/>
    <xf numFmtId="49" fontId="0" fillId="0" borderId="23" xfId="0" applyNumberFormat="1" applyBorder="1" applyAlignment="1">
      <alignment horizontal="left" vertical="center" indent="1"/>
    </xf>
    <xf numFmtId="0" fontId="0" fillId="0" borderId="2" xfId="0" applyBorder="1" applyAlignment="1">
      <alignment horizontal="left" vertical="center"/>
    </xf>
    <xf numFmtId="0" fontId="0" fillId="0" borderId="2" xfId="0" applyBorder="1"/>
    <xf numFmtId="0" fontId="1" fillId="0" borderId="23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0" fontId="0" fillId="0" borderId="23" xfId="0" applyBorder="1" applyAlignment="1">
      <alignment horizontal="left" indent="1"/>
    </xf>
    <xf numFmtId="1" fontId="1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 indent="1"/>
    </xf>
    <xf numFmtId="0" fontId="1" fillId="0" borderId="2" xfId="0" applyFont="1" applyBorder="1" applyAlignment="1">
      <alignment vertical="center"/>
    </xf>
    <xf numFmtId="49" fontId="0" fillId="0" borderId="24" xfId="0" applyNumberFormat="1" applyFont="1" applyBorder="1" applyAlignment="1">
      <alignment horizontal="left" vertical="center"/>
    </xf>
    <xf numFmtId="0" fontId="0" fillId="0" borderId="23" xfId="0" applyBorder="1" applyAlignment="1">
      <alignment horizontal="left" vertical="center" indent="1"/>
    </xf>
    <xf numFmtId="1" fontId="1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/>
    </xf>
    <xf numFmtId="0" fontId="0" fillId="0" borderId="20" xfId="0" applyBorder="1"/>
    <xf numFmtId="1" fontId="1" fillId="0" borderId="6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vertical="center" indent="1"/>
    </xf>
    <xf numFmtId="49" fontId="0" fillId="0" borderId="21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0" fontId="10" fillId="2" borderId="25" xfId="0" applyFont="1" applyFill="1" applyBorder="1" applyAlignment="1">
      <alignment horizontal="left" vertical="center" indent="1"/>
    </xf>
    <xf numFmtId="0" fontId="0" fillId="2" borderId="26" xfId="0" applyFill="1" applyBorder="1"/>
    <xf numFmtId="49" fontId="1" fillId="2" borderId="27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0" borderId="29" xfId="0" applyBorder="1" applyAlignment="1"/>
    <xf numFmtId="0" fontId="0" fillId="0" borderId="30" xfId="0" applyBorder="1" applyAlignment="1">
      <alignment horizontal="right"/>
    </xf>
    <xf numFmtId="0" fontId="0" fillId="0" borderId="0" xfId="0" applyAlignment="1"/>
    <xf numFmtId="0" fontId="13" fillId="0" borderId="0" xfId="0" applyNumberFormat="1" applyFont="1" applyAlignment="1">
      <alignment wrapText="1"/>
    </xf>
    <xf numFmtId="0" fontId="14" fillId="2" borderId="10" xfId="0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/>
    <xf numFmtId="49" fontId="12" fillId="0" borderId="32" xfId="0" applyNumberFormat="1" applyFont="1" applyBorder="1" applyAlignment="1">
      <alignment horizontal="left" vertical="center" indent="1"/>
    </xf>
    <xf numFmtId="49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0" fillId="0" borderId="20" xfId="0" applyNumberFormat="1" applyBorder="1" applyAlignment="1">
      <alignment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49" fontId="15" fillId="5" borderId="0" xfId="0" applyNumberFormat="1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4" fontId="1" fillId="2" borderId="4" xfId="0" applyNumberFormat="1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/>
    <xf numFmtId="0" fontId="0" fillId="2" borderId="6" xfId="0" applyFill="1" applyBorder="1" applyAlignment="1">
      <alignment vertical="top"/>
    </xf>
    <xf numFmtId="0" fontId="0" fillId="2" borderId="6" xfId="0" applyNumberFormat="1" applyFill="1" applyBorder="1" applyAlignment="1">
      <alignment vertical="top"/>
    </xf>
    <xf numFmtId="0" fontId="0" fillId="2" borderId="4" xfId="0" applyNumberFormat="1" applyFill="1" applyBorder="1" applyAlignment="1">
      <alignment horizontal="left" vertical="top" wrapText="1"/>
    </xf>
    <xf numFmtId="0" fontId="0" fillId="2" borderId="5" xfId="0" applyFill="1" applyBorder="1" applyAlignment="1">
      <alignment vertical="top" shrinkToFit="1"/>
    </xf>
    <xf numFmtId="167" fontId="0" fillId="2" borderId="4" xfId="0" applyNumberFormat="1" applyFill="1" applyBorder="1" applyAlignment="1">
      <alignment vertical="top" shrinkToFit="1"/>
    </xf>
    <xf numFmtId="4" fontId="0" fillId="2" borderId="4" xfId="0" applyNumberFormat="1" applyFill="1" applyBorder="1" applyAlignment="1">
      <alignment vertical="top" shrinkToFit="1"/>
    </xf>
    <xf numFmtId="0" fontId="2" fillId="0" borderId="9" xfId="0" applyNumberFormat="1" applyFont="1" applyBorder="1" applyAlignment="1">
      <alignment vertical="top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Font="1" applyBorder="1" applyAlignment="1">
      <alignment vertical="top" shrinkToFit="1"/>
    </xf>
    <xf numFmtId="167" fontId="2" fillId="0" borderId="7" xfId="0" applyNumberFormat="1" applyFont="1" applyBorder="1" applyAlignment="1">
      <alignment vertical="top" shrinkToFit="1"/>
    </xf>
    <xf numFmtId="4" fontId="2" fillId="3" borderId="7" xfId="0" applyNumberFormat="1" applyFont="1" applyFill="1" applyBorder="1" applyAlignment="1" applyProtection="1">
      <alignment vertical="top" shrinkToFit="1"/>
      <protection locked="0"/>
    </xf>
    <xf numFmtId="4" fontId="2" fillId="0" borderId="7" xfId="0" applyNumberFormat="1" applyFont="1" applyBorder="1" applyAlignment="1">
      <alignment vertical="top" shrinkToFit="1"/>
    </xf>
    <xf numFmtId="0" fontId="17" fillId="0" borderId="7" xfId="0" quotePrefix="1" applyNumberFormat="1" applyFont="1" applyBorder="1" applyAlignment="1">
      <alignment horizontal="left" vertical="top" wrapText="1"/>
    </xf>
    <xf numFmtId="0" fontId="17" fillId="0" borderId="8" xfId="0" applyNumberFormat="1" applyFont="1" applyBorder="1" applyAlignment="1">
      <alignment vertical="top" wrapText="1" shrinkToFit="1"/>
    </xf>
    <xf numFmtId="167" fontId="17" fillId="0" borderId="7" xfId="0" applyNumberFormat="1" applyFont="1" applyBorder="1" applyAlignment="1">
      <alignment vertical="top" wrapText="1" shrinkToFit="1"/>
    </xf>
    <xf numFmtId="0" fontId="1" fillId="2" borderId="3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16" fillId="0" borderId="9" xfId="0" applyFont="1" applyBorder="1" applyAlignment="1">
      <alignment vertical="center"/>
    </xf>
    <xf numFmtId="49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64" fontId="16" fillId="0" borderId="0" xfId="0" applyNumberFormat="1" applyFont="1" applyBorder="1" applyAlignment="1">
      <alignment vertical="center"/>
    </xf>
    <xf numFmtId="165" fontId="16" fillId="0" borderId="0" xfId="0" applyNumberFormat="1" applyFont="1" applyBorder="1" applyAlignment="1">
      <alignment horizontal="left" vertical="center" indent="1"/>
    </xf>
    <xf numFmtId="166" fontId="16" fillId="0" borderId="8" xfId="0" applyNumberFormat="1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/>
    <xf numFmtId="4" fontId="0" fillId="0" borderId="0" xfId="0" applyNumberFormat="1" applyBorder="1"/>
    <xf numFmtId="4" fontId="0" fillId="0" borderId="0" xfId="0" applyNumberFormat="1" applyBorder="1" applyAlignment="1"/>
    <xf numFmtId="4" fontId="0" fillId="0" borderId="8" xfId="0" applyNumberFormat="1" applyBorder="1" applyAlignment="1"/>
    <xf numFmtId="0" fontId="0" fillId="0" borderId="9" xfId="0" applyBorder="1" applyAlignment="1">
      <alignment vertical="top"/>
    </xf>
    <xf numFmtId="49" fontId="0" fillId="0" borderId="0" xfId="0" applyNumberFormat="1" applyBorder="1" applyAlignment="1">
      <alignment vertical="top"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/>
    <xf numFmtId="0" fontId="1" fillId="0" borderId="8" xfId="0" applyFont="1" applyBorder="1" applyAlignment="1"/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  <xf numFmtId="49" fontId="3" fillId="2" borderId="16" xfId="0" applyNumberFormat="1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49" fontId="15" fillId="5" borderId="19" xfId="0" applyNumberFormat="1" applyFont="1" applyFill="1" applyBorder="1" applyAlignment="1">
      <alignment horizontal="right" vertical="center" indent="1"/>
    </xf>
    <xf numFmtId="49" fontId="1" fillId="5" borderId="20" xfId="0" applyNumberFormat="1" applyFont="1" applyFill="1" applyBorder="1" applyAlignment="1">
      <alignment horizontal="right" vertical="center" indent="1"/>
    </xf>
    <xf numFmtId="49" fontId="1" fillId="0" borderId="19" xfId="0" applyNumberFormat="1" applyFont="1" applyBorder="1" applyAlignment="1">
      <alignment horizontal="right" vertical="center" indent="1"/>
    </xf>
    <xf numFmtId="49" fontId="1" fillId="0" borderId="20" xfId="0" applyNumberFormat="1" applyFont="1" applyBorder="1" applyAlignment="1">
      <alignment horizontal="right" vertical="center" indent="1"/>
    </xf>
    <xf numFmtId="49" fontId="15" fillId="5" borderId="16" xfId="0" applyNumberFormat="1" applyFont="1" applyFill="1" applyBorder="1" applyAlignment="1">
      <alignment horizontal="left" vertical="center"/>
    </xf>
    <xf numFmtId="49" fontId="15" fillId="5" borderId="0" xfId="0" applyNumberFormat="1" applyFont="1" applyFill="1" applyBorder="1" applyAlignment="1">
      <alignment horizontal="left" vertical="center"/>
    </xf>
    <xf numFmtId="49" fontId="15" fillId="5" borderId="20" xfId="0" applyNumberFormat="1" applyFont="1" applyFill="1" applyBorder="1" applyAlignment="1">
      <alignment horizontal="left" vertical="center"/>
    </xf>
    <xf numFmtId="1" fontId="0" fillId="0" borderId="20" xfId="0" applyNumberFormat="1" applyFont="1" applyBorder="1" applyAlignment="1">
      <alignment horizontal="right" indent="1"/>
    </xf>
    <xf numFmtId="0" fontId="0" fillId="0" borderId="20" xfId="0" applyFont="1" applyBorder="1" applyAlignment="1">
      <alignment horizontal="right" indent="1"/>
    </xf>
    <xf numFmtId="0" fontId="0" fillId="0" borderId="21" xfId="0" applyFont="1" applyBorder="1" applyAlignment="1">
      <alignment horizontal="right" indent="1"/>
    </xf>
    <xf numFmtId="4" fontId="8" fillId="0" borderId="3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4" fontId="8" fillId="0" borderId="24" xfId="0" applyNumberFormat="1" applyFont="1" applyBorder="1" applyAlignment="1">
      <alignment horizontal="right" vertical="center" indent="1"/>
    </xf>
    <xf numFmtId="4" fontId="9" fillId="0" borderId="3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4" fontId="9" fillId="0" borderId="24" xfId="0" applyNumberFormat="1" applyFont="1" applyBorder="1" applyAlignment="1">
      <alignment horizontal="right" vertical="center" indent="1"/>
    </xf>
    <xf numFmtId="4" fontId="9" fillId="0" borderId="3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0" fontId="0" fillId="0" borderId="0" xfId="0" applyNumberFormat="1" applyAlignment="1">
      <alignment wrapText="1"/>
    </xf>
    <xf numFmtId="4" fontId="9" fillId="0" borderId="16" xfId="0" applyNumberFormat="1" applyFont="1" applyBorder="1" applyAlignment="1">
      <alignment horizontal="right" vertical="center"/>
    </xf>
    <xf numFmtId="4" fontId="11" fillId="2" borderId="26" xfId="0" applyNumberFormat="1" applyFont="1" applyFill="1" applyBorder="1" applyAlignment="1">
      <alignment horizontal="right" vertical="center"/>
    </xf>
    <xf numFmtId="0" fontId="16" fillId="2" borderId="3" xfId="0" applyNumberFormat="1" applyFont="1" applyFill="1" applyBorder="1" applyAlignment="1">
      <alignment horizontal="left" vertical="center" indent="3"/>
    </xf>
    <xf numFmtId="0" fontId="16" fillId="2" borderId="2" xfId="0" applyNumberFormat="1" applyFont="1" applyFill="1" applyBorder="1" applyAlignment="1">
      <alignment horizontal="left" vertical="center" indent="3"/>
    </xf>
    <xf numFmtId="0" fontId="16" fillId="2" borderId="1" xfId="0" applyNumberFormat="1" applyFont="1" applyFill="1" applyBorder="1" applyAlignment="1">
      <alignment horizontal="left" vertical="center" indent="3"/>
    </xf>
    <xf numFmtId="49" fontId="1" fillId="0" borderId="20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 indent="1"/>
    </xf>
    <xf numFmtId="0" fontId="3" fillId="0" borderId="31" xfId="0" applyFont="1" applyBorder="1" applyAlignment="1">
      <alignment horizontal="left" indent="1"/>
    </xf>
    <xf numFmtId="49" fontId="1" fillId="2" borderId="32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12" fillId="0" borderId="32" xfId="0" applyNumberFormat="1" applyFont="1" applyBorder="1" applyAlignment="1">
      <alignment horizontal="left" vertical="center" wrapText="1" inden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4" fillId="2" borderId="11" xfId="0" applyFont="1" applyFill="1" applyBorder="1" applyAlignment="1">
      <alignment horizontal="center" vertical="center" wrapText="1"/>
    </xf>
    <xf numFmtId="4" fontId="12" fillId="0" borderId="32" xfId="0" applyNumberFormat="1" applyFont="1" applyBorder="1" applyAlignment="1">
      <alignment horizontal="right" vertical="center" indent="1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49" fontId="0" fillId="0" borderId="2" xfId="0" applyNumberFormat="1" applyBorder="1" applyAlignment="1">
      <alignment horizontal="center" vertical="top"/>
    </xf>
    <xf numFmtId="0" fontId="4" fillId="0" borderId="9" xfId="0" applyFont="1" applyBorder="1" applyAlignment="1">
      <alignment horizontal="left" indent="4"/>
    </xf>
    <xf numFmtId="0" fontId="4" fillId="0" borderId="0" xfId="0" applyFont="1" applyBorder="1" applyAlignment="1">
      <alignment horizontal="left" indent="4"/>
    </xf>
    <xf numFmtId="4" fontId="14" fillId="4" borderId="4" xfId="0" applyNumberFormat="1" applyFont="1" applyFill="1" applyBorder="1" applyAlignment="1">
      <alignment horizontal="right" vertical="center" indent="1"/>
    </xf>
    <xf numFmtId="0" fontId="14" fillId="4" borderId="3" xfId="0" applyFont="1" applyFill="1" applyBorder="1" applyAlignment="1">
      <alignment horizontal="left" vertical="center" indent="1"/>
    </xf>
    <xf numFmtId="0" fontId="14" fillId="4" borderId="2" xfId="0" applyFont="1" applyFill="1" applyBorder="1" applyAlignment="1">
      <alignment horizontal="left" vertical="center" indent="1"/>
    </xf>
    <xf numFmtId="0" fontId="14" fillId="4" borderId="1" xfId="0" applyFont="1" applyFill="1" applyBorder="1" applyAlignment="1">
      <alignment horizontal="left" vertical="center" inden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8%20O&#352;KS/2.1_V&#253;b&#283;rov&#225;%20&#345;&#237;zen&#237;/do%20250%20000,-/2019/04.xx_4.Z&#352;%20Lipansk&#225;%20-%208130%20WC%20d&#237;vky/1.V&#253;zva/Kopie%20-%20ZAD&#193;N&#205;%20%20-%20WC%20I.NP%20D&#205;VKY%20-%201.ETA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 Pol"/>
      <sheetName val=" Pol (2)"/>
      <sheetName val=" Pol (3)"/>
      <sheetName val=" Pol (4)"/>
      <sheetName val="List1"/>
    </sheetNames>
    <sheetDataSet>
      <sheetData sheetId="0" refreshError="1"/>
      <sheetData sheetId="1" refreshError="1">
        <row r="23">
          <cell r="G23">
            <v>0</v>
          </cell>
        </row>
        <row r="24">
          <cell r="G24">
            <v>0</v>
          </cell>
        </row>
        <row r="25">
          <cell r="G25">
            <v>159799.19</v>
          </cell>
        </row>
        <row r="26">
          <cell r="G26">
            <v>33557.829900000004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1:AZ36"/>
  <sheetViews>
    <sheetView showGridLines="0" topLeftCell="B7" zoomScaleNormal="100" zoomScaleSheetLayoutView="75" workbookViewId="0">
      <selection activeCell="B2" sqref="B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71" customWidth="1"/>
    <col min="8" max="8" width="12.7109375" customWidth="1"/>
    <col min="9" max="9" width="12.7109375" style="71" customWidth="1"/>
    <col min="10" max="10" width="6.7109375" style="71" customWidth="1"/>
    <col min="11" max="11" width="4.28515625" customWidth="1"/>
    <col min="12" max="15" width="10.7109375" customWidth="1"/>
    <col min="52" max="52" width="93.140625" customWidth="1"/>
  </cols>
  <sheetData>
    <row r="1" spans="1:15" ht="33.75" customHeight="1" x14ac:dyDescent="0.2">
      <c r="A1" s="4" t="s">
        <v>10</v>
      </c>
      <c r="B1" s="125" t="s">
        <v>43</v>
      </c>
      <c r="C1" s="126"/>
      <c r="D1" s="126"/>
      <c r="E1" s="126"/>
      <c r="F1" s="126"/>
      <c r="G1" s="126"/>
      <c r="H1" s="126"/>
      <c r="I1" s="127" t="s">
        <v>102</v>
      </c>
      <c r="J1" s="128"/>
    </row>
    <row r="2" spans="1:15" ht="23.25" customHeight="1" x14ac:dyDescent="0.2">
      <c r="A2" s="5"/>
      <c r="B2" s="6" t="s">
        <v>11</v>
      </c>
      <c r="C2" s="7"/>
      <c r="D2" s="129" t="s">
        <v>65</v>
      </c>
      <c r="E2" s="130"/>
      <c r="F2" s="130"/>
      <c r="G2" s="130"/>
      <c r="H2" s="130"/>
      <c r="I2" s="130"/>
      <c r="J2" s="131"/>
      <c r="O2" s="8"/>
    </row>
    <row r="3" spans="1:15" ht="23.25" customHeight="1" x14ac:dyDescent="0.2">
      <c r="A3" s="5"/>
      <c r="B3" s="9" t="s">
        <v>12</v>
      </c>
      <c r="C3" s="10"/>
      <c r="D3" s="132" t="s">
        <v>66</v>
      </c>
      <c r="E3" s="133"/>
      <c r="F3" s="133"/>
      <c r="G3" s="133"/>
      <c r="H3" s="133"/>
      <c r="I3" s="133"/>
      <c r="J3" s="134"/>
    </row>
    <row r="4" spans="1:15" ht="18" customHeight="1" x14ac:dyDescent="0.2">
      <c r="A4" s="5"/>
      <c r="B4" s="11" t="s">
        <v>13</v>
      </c>
      <c r="C4" s="12"/>
      <c r="D4" s="13" t="s">
        <v>14</v>
      </c>
      <c r="E4" s="78"/>
      <c r="F4" s="78"/>
      <c r="G4" s="78"/>
      <c r="H4" s="15" t="s">
        <v>15</v>
      </c>
      <c r="I4" s="13" t="s">
        <v>51</v>
      </c>
      <c r="J4" s="16"/>
    </row>
    <row r="5" spans="1:15" ht="15" customHeight="1" x14ac:dyDescent="0.2">
      <c r="A5" s="5"/>
      <c r="B5" s="17"/>
      <c r="C5" s="78"/>
      <c r="D5" s="13" t="s">
        <v>16</v>
      </c>
      <c r="E5" s="78"/>
      <c r="F5" s="78"/>
      <c r="G5" s="78"/>
      <c r="H5" s="15" t="s">
        <v>17</v>
      </c>
      <c r="I5" s="13" t="s">
        <v>52</v>
      </c>
      <c r="J5" s="16"/>
    </row>
    <row r="6" spans="1:15" ht="15" customHeight="1" x14ac:dyDescent="0.2">
      <c r="A6" s="5"/>
      <c r="B6" s="137" t="s">
        <v>53</v>
      </c>
      <c r="C6" s="138"/>
      <c r="D6" s="18" t="s">
        <v>18</v>
      </c>
      <c r="E6" s="19"/>
      <c r="F6" s="19"/>
      <c r="G6" s="19"/>
      <c r="H6" s="20"/>
      <c r="I6" s="19"/>
      <c r="J6" s="21"/>
    </row>
    <row r="7" spans="1:15" ht="18" customHeight="1" x14ac:dyDescent="0.2">
      <c r="A7" s="5"/>
      <c r="B7" s="11" t="s">
        <v>19</v>
      </c>
      <c r="C7" s="12"/>
      <c r="D7" s="22"/>
      <c r="E7" s="12"/>
      <c r="F7" s="12"/>
      <c r="G7" s="23"/>
      <c r="H7" s="15" t="s">
        <v>15</v>
      </c>
      <c r="I7" s="24"/>
      <c r="J7" s="16"/>
    </row>
    <row r="8" spans="1:15" ht="15" customHeight="1" x14ac:dyDescent="0.2">
      <c r="A8" s="5"/>
      <c r="B8" s="5"/>
      <c r="C8" s="12"/>
      <c r="D8" s="22"/>
      <c r="E8" s="12"/>
      <c r="F8" s="12"/>
      <c r="G8" s="23"/>
      <c r="H8" s="15" t="s">
        <v>17</v>
      </c>
      <c r="I8" s="24"/>
      <c r="J8" s="16"/>
    </row>
    <row r="9" spans="1:15" ht="15" customHeight="1" x14ac:dyDescent="0.2">
      <c r="A9" s="5"/>
      <c r="B9" s="25"/>
      <c r="C9" s="26"/>
      <c r="D9" s="27"/>
      <c r="E9" s="28"/>
      <c r="F9" s="28"/>
      <c r="G9" s="29"/>
      <c r="H9" s="29"/>
      <c r="I9" s="30"/>
      <c r="J9" s="21"/>
    </row>
    <row r="10" spans="1:15" ht="18" customHeight="1" x14ac:dyDescent="0.2">
      <c r="A10" s="5"/>
      <c r="B10" s="11" t="s">
        <v>20</v>
      </c>
      <c r="C10" s="12"/>
      <c r="D10" s="139" t="s">
        <v>56</v>
      </c>
      <c r="E10" s="139"/>
      <c r="F10" s="139"/>
      <c r="G10" s="139"/>
      <c r="H10" s="15" t="s">
        <v>15</v>
      </c>
      <c r="I10" s="84" t="s">
        <v>63</v>
      </c>
      <c r="J10" s="16"/>
    </row>
    <row r="11" spans="1:15" ht="15" customHeight="1" x14ac:dyDescent="0.2">
      <c r="A11" s="5"/>
      <c r="B11" s="17"/>
      <c r="C11" s="14"/>
      <c r="D11" s="140" t="s">
        <v>57</v>
      </c>
      <c r="E11" s="140"/>
      <c r="F11" s="140"/>
      <c r="G11" s="140"/>
      <c r="H11" s="15" t="s">
        <v>17</v>
      </c>
      <c r="I11" s="84" t="s">
        <v>64</v>
      </c>
      <c r="J11" s="16"/>
    </row>
    <row r="12" spans="1:15" ht="15" customHeight="1" x14ac:dyDescent="0.2">
      <c r="A12" s="5"/>
      <c r="B12" s="135" t="s">
        <v>55</v>
      </c>
      <c r="C12" s="136"/>
      <c r="D12" s="141" t="s">
        <v>58</v>
      </c>
      <c r="E12" s="141"/>
      <c r="F12" s="141"/>
      <c r="G12" s="141"/>
      <c r="H12" s="20"/>
      <c r="I12" s="19"/>
      <c r="J12" s="21"/>
    </row>
    <row r="13" spans="1:15" ht="18" customHeight="1" x14ac:dyDescent="0.2">
      <c r="A13" s="5"/>
      <c r="B13" s="31" t="s">
        <v>21</v>
      </c>
      <c r="C13" s="32"/>
      <c r="D13" s="33"/>
      <c r="E13" s="34"/>
      <c r="F13" s="34"/>
      <c r="G13" s="34"/>
      <c r="H13" s="35"/>
      <c r="I13" s="34"/>
      <c r="J13" s="36"/>
    </row>
    <row r="14" spans="1:15" ht="18" customHeight="1" x14ac:dyDescent="0.2">
      <c r="A14" s="5"/>
      <c r="B14" s="25" t="s">
        <v>22</v>
      </c>
      <c r="C14" s="37"/>
      <c r="D14" s="29"/>
      <c r="E14" s="142"/>
      <c r="F14" s="142"/>
      <c r="G14" s="143"/>
      <c r="H14" s="143"/>
      <c r="I14" s="143" t="s">
        <v>3</v>
      </c>
      <c r="J14" s="144"/>
    </row>
    <row r="15" spans="1:15" ht="23.25" customHeight="1" x14ac:dyDescent="0.2">
      <c r="A15" s="38" t="s">
        <v>23</v>
      </c>
      <c r="B15" s="39" t="s">
        <v>23</v>
      </c>
      <c r="C15" s="40"/>
      <c r="D15" s="41"/>
      <c r="E15" s="145"/>
      <c r="F15" s="146"/>
      <c r="G15" s="145"/>
      <c r="H15" s="146"/>
      <c r="I15" s="145">
        <f>Rekapitulace!F7+Rekapitulace!F8</f>
        <v>0</v>
      </c>
      <c r="J15" s="147"/>
    </row>
    <row r="16" spans="1:15" ht="23.25" customHeight="1" x14ac:dyDescent="0.2">
      <c r="A16" s="38" t="s">
        <v>24</v>
      </c>
      <c r="B16" s="39" t="s">
        <v>24</v>
      </c>
      <c r="C16" s="40"/>
      <c r="D16" s="41"/>
      <c r="E16" s="145"/>
      <c r="F16" s="146"/>
      <c r="G16" s="145"/>
      <c r="H16" s="146"/>
      <c r="I16" s="145">
        <f>Rekapitulace!F9+Rekapitulace!F10</f>
        <v>0</v>
      </c>
      <c r="J16" s="147"/>
    </row>
    <row r="17" spans="1:52" ht="23.25" customHeight="1" x14ac:dyDescent="0.2">
      <c r="A17" s="38" t="s">
        <v>25</v>
      </c>
      <c r="B17" s="39" t="s">
        <v>25</v>
      </c>
      <c r="C17" s="40"/>
      <c r="D17" s="41"/>
      <c r="E17" s="145"/>
      <c r="F17" s="146"/>
      <c r="G17" s="145"/>
      <c r="H17" s="146"/>
      <c r="I17" s="145">
        <f>Rekapitulace!F11</f>
        <v>0</v>
      </c>
      <c r="J17" s="147"/>
    </row>
    <row r="18" spans="1:52" ht="23.25" customHeight="1" x14ac:dyDescent="0.2">
      <c r="A18" s="38" t="s">
        <v>26</v>
      </c>
      <c r="B18" s="39" t="s">
        <v>27</v>
      </c>
      <c r="C18" s="40"/>
      <c r="D18" s="41"/>
      <c r="E18" s="145"/>
      <c r="F18" s="146"/>
      <c r="G18" s="145"/>
      <c r="H18" s="146"/>
      <c r="I18" s="145">
        <v>0</v>
      </c>
      <c r="J18" s="147"/>
    </row>
    <row r="19" spans="1:52" ht="23.25" customHeight="1" x14ac:dyDescent="0.2">
      <c r="A19" s="38" t="s">
        <v>28</v>
      </c>
      <c r="B19" s="39" t="s">
        <v>29</v>
      </c>
      <c r="C19" s="40"/>
      <c r="D19" s="41"/>
      <c r="E19" s="145"/>
      <c r="F19" s="146"/>
      <c r="G19" s="145"/>
      <c r="H19" s="146"/>
      <c r="I19" s="145">
        <v>0</v>
      </c>
      <c r="J19" s="147"/>
    </row>
    <row r="20" spans="1:52" ht="23.25" customHeight="1" x14ac:dyDescent="0.2">
      <c r="A20" s="5"/>
      <c r="B20" s="42" t="s">
        <v>3</v>
      </c>
      <c r="C20" s="43"/>
      <c r="D20" s="44"/>
      <c r="E20" s="150"/>
      <c r="F20" s="151"/>
      <c r="G20" s="150"/>
      <c r="H20" s="151"/>
      <c r="I20" s="150">
        <f>SUM(I15:J19)</f>
        <v>0</v>
      </c>
      <c r="J20" s="152"/>
    </row>
    <row r="21" spans="1:52" ht="33" customHeight="1" x14ac:dyDescent="0.2">
      <c r="A21" s="5"/>
      <c r="B21" s="45" t="s">
        <v>30</v>
      </c>
      <c r="C21" s="40"/>
      <c r="D21" s="41"/>
      <c r="E21" s="46"/>
      <c r="F21" s="47"/>
      <c r="G21" s="48"/>
      <c r="H21" s="48"/>
      <c r="I21" s="48"/>
      <c r="J21" s="49"/>
    </row>
    <row r="22" spans="1:52" ht="23.25" customHeight="1" x14ac:dyDescent="0.2">
      <c r="A22" s="5"/>
      <c r="B22" s="50" t="s">
        <v>31</v>
      </c>
      <c r="C22" s="40"/>
      <c r="D22" s="41"/>
      <c r="E22" s="51">
        <v>15</v>
      </c>
      <c r="F22" s="47" t="s">
        <v>32</v>
      </c>
      <c r="G22" s="148">
        <f>0</f>
        <v>0</v>
      </c>
      <c r="H22" s="149"/>
      <c r="I22" s="149"/>
      <c r="J22" s="49" t="str">
        <f t="shared" ref="J22:J26" si="0">Mena</f>
        <v>CZK</v>
      </c>
    </row>
    <row r="23" spans="1:52" ht="23.25" customHeight="1" x14ac:dyDescent="0.2">
      <c r="A23" s="5"/>
      <c r="B23" s="50" t="s">
        <v>33</v>
      </c>
      <c r="C23" s="40"/>
      <c r="D23" s="41"/>
      <c r="E23" s="51">
        <f>SazbaDPH1</f>
        <v>15</v>
      </c>
      <c r="F23" s="47" t="s">
        <v>32</v>
      </c>
      <c r="G23" s="153">
        <f>ZakladDPHSni*E23/100</f>
        <v>0</v>
      </c>
      <c r="H23" s="154"/>
      <c r="I23" s="154"/>
      <c r="J23" s="49" t="str">
        <f t="shared" si="0"/>
        <v>CZK</v>
      </c>
    </row>
    <row r="24" spans="1:52" ht="23.25" customHeight="1" x14ac:dyDescent="0.2">
      <c r="A24" s="5"/>
      <c r="B24" s="50" t="s">
        <v>34</v>
      </c>
      <c r="C24" s="40"/>
      <c r="D24" s="41"/>
      <c r="E24" s="51">
        <v>21</v>
      </c>
      <c r="F24" s="47" t="s">
        <v>32</v>
      </c>
      <c r="G24" s="148">
        <f>I20</f>
        <v>0</v>
      </c>
      <c r="H24" s="149"/>
      <c r="I24" s="149"/>
      <c r="J24" s="49" t="str">
        <f t="shared" si="0"/>
        <v>CZK</v>
      </c>
    </row>
    <row r="25" spans="1:52" ht="23.25" customHeight="1" x14ac:dyDescent="0.2">
      <c r="A25" s="5"/>
      <c r="B25" s="52" t="s">
        <v>35</v>
      </c>
      <c r="C25" s="53"/>
      <c r="D25" s="54"/>
      <c r="E25" s="55">
        <f>SazbaDPH2</f>
        <v>21</v>
      </c>
      <c r="F25" s="56" t="s">
        <v>32</v>
      </c>
      <c r="G25" s="153">
        <f>ZakladDPHZakl*E25/100</f>
        <v>0</v>
      </c>
      <c r="H25" s="154"/>
      <c r="I25" s="154"/>
      <c r="J25" s="57" t="str">
        <f t="shared" si="0"/>
        <v>CZK</v>
      </c>
    </row>
    <row r="26" spans="1:52" ht="23.25" customHeight="1" thickBot="1" x14ac:dyDescent="0.25">
      <c r="A26" s="5"/>
      <c r="B26" s="58" t="s">
        <v>36</v>
      </c>
      <c r="C26" s="59"/>
      <c r="D26" s="60"/>
      <c r="E26" s="59"/>
      <c r="F26" s="61"/>
      <c r="G26" s="156">
        <f>ROUND(ZakladDPHZakl+DPHZakl,0)-(ZakladDPHZakl+DPHZakl)</f>
        <v>0</v>
      </c>
      <c r="H26" s="156"/>
      <c r="I26" s="156"/>
      <c r="J26" s="62" t="str">
        <f t="shared" si="0"/>
        <v>CZK</v>
      </c>
    </row>
    <row r="27" spans="1:52" ht="27.75" customHeight="1" thickBot="1" x14ac:dyDescent="0.25">
      <c r="A27" s="5"/>
      <c r="B27" s="63" t="s">
        <v>37</v>
      </c>
      <c r="C27" s="64"/>
      <c r="D27" s="64"/>
      <c r="E27" s="64"/>
      <c r="F27" s="64"/>
      <c r="G27" s="157">
        <f>ZakladDPHSni+DPHSni+ZakladDPHZakl+DPHZakl+Zaokrouhleni</f>
        <v>0</v>
      </c>
      <c r="H27" s="157"/>
      <c r="I27" s="157"/>
      <c r="J27" s="65" t="s">
        <v>38</v>
      </c>
    </row>
    <row r="28" spans="1:52" ht="12.75" customHeight="1" x14ac:dyDescent="0.2">
      <c r="A28" s="5"/>
      <c r="B28" s="5"/>
      <c r="C28" s="12"/>
      <c r="D28" s="12"/>
      <c r="E28" s="12"/>
      <c r="F28" s="12"/>
      <c r="G28" s="23"/>
      <c r="H28" s="12"/>
      <c r="I28" s="23"/>
      <c r="J28" s="66"/>
    </row>
    <row r="29" spans="1:52" ht="13.5" customHeight="1" thickBot="1" x14ac:dyDescent="0.25">
      <c r="A29" s="67"/>
      <c r="B29" s="67"/>
      <c r="C29" s="68"/>
      <c r="D29" s="68"/>
      <c r="E29" s="68"/>
      <c r="F29" s="68"/>
      <c r="G29" s="69"/>
      <c r="H29" s="68"/>
      <c r="I29" s="69"/>
      <c r="J29" s="70"/>
    </row>
    <row r="32" spans="1:52" x14ac:dyDescent="0.2">
      <c r="B32" s="155"/>
      <c r="C32" s="155"/>
      <c r="D32" s="155"/>
      <c r="E32" s="155"/>
      <c r="F32" s="155"/>
      <c r="G32" s="155"/>
      <c r="H32" s="155"/>
      <c r="I32" s="155"/>
      <c r="J32" s="155"/>
      <c r="AZ32" s="72">
        <f>B32</f>
        <v>0</v>
      </c>
    </row>
    <row r="33" spans="2:52" x14ac:dyDescent="0.2">
      <c r="B33" s="155"/>
      <c r="C33" s="155"/>
      <c r="D33" s="155"/>
      <c r="E33" s="155"/>
      <c r="F33" s="155"/>
      <c r="G33" s="155"/>
      <c r="H33" s="155"/>
      <c r="I33" s="155"/>
      <c r="J33" s="155"/>
      <c r="AZ33" s="72">
        <f>B33</f>
        <v>0</v>
      </c>
    </row>
    <row r="34" spans="2:52" x14ac:dyDescent="0.2">
      <c r="B34" s="155"/>
      <c r="C34" s="155"/>
      <c r="D34" s="155"/>
      <c r="E34" s="155"/>
      <c r="F34" s="155"/>
      <c r="G34" s="155"/>
      <c r="H34" s="155"/>
      <c r="I34" s="155"/>
      <c r="J34" s="155"/>
      <c r="AZ34" s="72">
        <f>B34</f>
        <v>0</v>
      </c>
    </row>
    <row r="36" spans="2:52" x14ac:dyDescent="0.2">
      <c r="F36" s="74"/>
      <c r="G36" s="75"/>
      <c r="H36" s="74"/>
      <c r="I36" s="75"/>
      <c r="J36" s="75"/>
    </row>
  </sheetData>
  <mergeCells count="39">
    <mergeCell ref="B34:J34"/>
    <mergeCell ref="G25:I25"/>
    <mergeCell ref="G26:I26"/>
    <mergeCell ref="G27:I27"/>
    <mergeCell ref="B32:J32"/>
    <mergeCell ref="B33:J33"/>
    <mergeCell ref="G24:I24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G22:I22"/>
    <mergeCell ref="G23:I23"/>
    <mergeCell ref="E16:F16"/>
    <mergeCell ref="G16:H16"/>
    <mergeCell ref="I16:J16"/>
    <mergeCell ref="E17:F17"/>
    <mergeCell ref="G17:H17"/>
    <mergeCell ref="I17:J17"/>
    <mergeCell ref="E14:F14"/>
    <mergeCell ref="G14:H14"/>
    <mergeCell ref="I14:J14"/>
    <mergeCell ref="E15:F15"/>
    <mergeCell ref="G15:H15"/>
    <mergeCell ref="I15:J15"/>
    <mergeCell ref="B1:H1"/>
    <mergeCell ref="I1:J1"/>
    <mergeCell ref="D2:J2"/>
    <mergeCell ref="D3:J3"/>
    <mergeCell ref="B12:C12"/>
    <mergeCell ref="B6:C6"/>
    <mergeCell ref="D10:G10"/>
    <mergeCell ref="D11:G11"/>
    <mergeCell ref="D12:G12"/>
  </mergeCells>
  <pageMargins left="0.59055118110236227" right="0.59055118110236227" top="0.78740157480314965" bottom="0.39370078740157483" header="0" footer="0.19685039370078741"/>
  <pageSetup paperSize="9" scale="93" fitToHeight="9999" orientation="portrait" horizontalDpi="4294967295" verticalDpi="4294967295" r:id="rId1"/>
  <headerFooter alignWithMargins="0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25"/>
  <sheetViews>
    <sheetView workbookViewId="0">
      <selection activeCell="F24" sqref="F24"/>
    </sheetView>
  </sheetViews>
  <sheetFormatPr defaultRowHeight="12.75" x14ac:dyDescent="0.2"/>
  <cols>
    <col min="1" max="1" width="4.28515625" customWidth="1"/>
    <col min="2" max="2" width="14.42578125" style="1" customWidth="1"/>
    <col min="3" max="3" width="38.28515625" style="1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9" width="9.140625" customWidth="1"/>
    <col min="17" max="27" width="0" hidden="1" customWidth="1"/>
  </cols>
  <sheetData>
    <row r="1" spans="1:19" ht="18" customHeight="1" x14ac:dyDescent="0.25">
      <c r="A1" s="166" t="s">
        <v>43</v>
      </c>
      <c r="B1" s="167"/>
      <c r="C1" s="167"/>
      <c r="D1" s="167"/>
      <c r="E1" s="167"/>
      <c r="F1" s="168" t="s">
        <v>44</v>
      </c>
      <c r="G1" s="169"/>
      <c r="H1" s="2"/>
      <c r="I1" s="2"/>
    </row>
    <row r="2" spans="1:19" ht="15" customHeight="1" x14ac:dyDescent="0.2">
      <c r="A2" s="79"/>
      <c r="B2" s="77"/>
      <c r="C2" s="163" t="s">
        <v>65</v>
      </c>
      <c r="D2" s="164"/>
      <c r="E2" s="164"/>
      <c r="F2" s="164"/>
      <c r="G2" s="165"/>
      <c r="H2" s="2"/>
      <c r="I2" s="2"/>
    </row>
    <row r="3" spans="1:19" ht="15" customHeight="1" x14ac:dyDescent="0.2">
      <c r="A3" s="80"/>
      <c r="B3" s="81"/>
      <c r="C3" s="161" t="s">
        <v>66</v>
      </c>
      <c r="D3" s="161"/>
      <c r="E3" s="161"/>
      <c r="F3" s="161"/>
      <c r="G3" s="162"/>
      <c r="H3" s="2"/>
      <c r="I3" s="2"/>
      <c r="S3" t="s">
        <v>9</v>
      </c>
    </row>
    <row r="4" spans="1:19" s="85" customFormat="1" ht="15.75" customHeight="1" x14ac:dyDescent="0.2">
      <c r="A4" s="107"/>
      <c r="B4" s="108"/>
      <c r="C4" s="108"/>
      <c r="D4" s="109"/>
      <c r="E4" s="110"/>
      <c r="F4" s="111"/>
      <c r="G4" s="112"/>
    </row>
    <row r="5" spans="1:19" s="89" customFormat="1" ht="21" customHeight="1" x14ac:dyDescent="0.2">
      <c r="A5" s="105" t="s">
        <v>8</v>
      </c>
      <c r="B5" s="170" t="s">
        <v>7</v>
      </c>
      <c r="C5" s="170"/>
      <c r="D5" s="105" t="s">
        <v>6</v>
      </c>
      <c r="E5" s="105" t="s">
        <v>5</v>
      </c>
      <c r="F5" s="105" t="s">
        <v>4</v>
      </c>
      <c r="G5" s="105" t="s">
        <v>59</v>
      </c>
      <c r="H5" s="88"/>
      <c r="I5" s="88"/>
    </row>
    <row r="6" spans="1:19" ht="12.75" customHeight="1" x14ac:dyDescent="0.2">
      <c r="A6" s="90" t="s">
        <v>67</v>
      </c>
      <c r="B6" s="91" t="s">
        <v>68</v>
      </c>
      <c r="C6" s="92" t="s">
        <v>69</v>
      </c>
      <c r="D6" s="93"/>
      <c r="E6" s="94"/>
      <c r="F6" s="95"/>
      <c r="G6" s="95">
        <f>SUM(G7:G10)</f>
        <v>0</v>
      </c>
      <c r="H6" s="2"/>
      <c r="I6" s="2"/>
    </row>
    <row r="7" spans="1:19" ht="12.75" customHeight="1" x14ac:dyDescent="0.2">
      <c r="A7" s="3">
        <f>1+0</f>
        <v>1</v>
      </c>
      <c r="B7" s="96" t="s">
        <v>70</v>
      </c>
      <c r="C7" s="97" t="s">
        <v>71</v>
      </c>
      <c r="D7" s="98" t="s">
        <v>1</v>
      </c>
      <c r="E7" s="99">
        <v>329.40000000000003</v>
      </c>
      <c r="F7" s="100"/>
      <c r="G7" s="101">
        <f>ROUND(E7*F7,2)</f>
        <v>0</v>
      </c>
      <c r="S7" t="s">
        <v>2</v>
      </c>
    </row>
    <row r="8" spans="1:19" ht="12.75" customHeight="1" x14ac:dyDescent="0.2">
      <c r="A8" s="3"/>
      <c r="B8" s="96"/>
      <c r="C8" s="102" t="s">
        <v>72</v>
      </c>
      <c r="D8" s="103"/>
      <c r="E8" s="104">
        <v>329.4</v>
      </c>
      <c r="F8" s="101"/>
      <c r="G8" s="101"/>
    </row>
    <row r="9" spans="1:19" ht="12.75" customHeight="1" x14ac:dyDescent="0.2">
      <c r="A9" s="3">
        <f>1+A7</f>
        <v>2</v>
      </c>
      <c r="B9" s="96" t="s">
        <v>73</v>
      </c>
      <c r="C9" s="97" t="s">
        <v>74</v>
      </c>
      <c r="D9" s="98" t="s">
        <v>1</v>
      </c>
      <c r="E9" s="99">
        <v>329.4</v>
      </c>
      <c r="F9" s="100"/>
      <c r="G9" s="101">
        <f>ROUND(E9*F9,2)</f>
        <v>0</v>
      </c>
    </row>
    <row r="10" spans="1:19" ht="12.75" customHeight="1" x14ac:dyDescent="0.2">
      <c r="A10" s="3">
        <f t="shared" ref="A10" si="0">1+A9</f>
        <v>3</v>
      </c>
      <c r="B10" s="96" t="s">
        <v>75</v>
      </c>
      <c r="C10" s="97" t="s">
        <v>76</v>
      </c>
      <c r="D10" s="98" t="s">
        <v>1</v>
      </c>
      <c r="E10" s="99">
        <v>329.4</v>
      </c>
      <c r="F10" s="100"/>
      <c r="G10" s="101">
        <f>ROUND(E10*F10,2)</f>
        <v>0</v>
      </c>
    </row>
    <row r="11" spans="1:19" ht="12.75" customHeight="1" x14ac:dyDescent="0.2">
      <c r="A11" s="90" t="s">
        <v>67</v>
      </c>
      <c r="B11" s="91" t="s">
        <v>86</v>
      </c>
      <c r="C11" s="92" t="s">
        <v>96</v>
      </c>
      <c r="D11" s="93"/>
      <c r="E11" s="94"/>
      <c r="F11" s="95"/>
      <c r="G11" s="95">
        <f>SUMIF(AE12:AE16,"&lt;&gt;NOR",G12:G16)</f>
        <v>0</v>
      </c>
    </row>
    <row r="12" spans="1:19" ht="12.75" customHeight="1" x14ac:dyDescent="0.2">
      <c r="A12" s="3">
        <f>1+A10</f>
        <v>4</v>
      </c>
      <c r="B12" s="96" t="s">
        <v>87</v>
      </c>
      <c r="C12" s="97" t="s">
        <v>88</v>
      </c>
      <c r="D12" s="98" t="s">
        <v>89</v>
      </c>
      <c r="E12" s="99">
        <f>E13</f>
        <v>0.50600000000000001</v>
      </c>
      <c r="F12" s="100"/>
      <c r="G12" s="101">
        <f>ROUND(E12*F12,2)</f>
        <v>0</v>
      </c>
    </row>
    <row r="13" spans="1:19" ht="12.75" customHeight="1" x14ac:dyDescent="0.2">
      <c r="A13" s="3"/>
      <c r="B13" s="96"/>
      <c r="C13" s="102" t="s">
        <v>90</v>
      </c>
      <c r="D13" s="103"/>
      <c r="E13" s="104">
        <v>0.50600000000000001</v>
      </c>
      <c r="F13" s="101"/>
      <c r="G13" s="101"/>
    </row>
    <row r="14" spans="1:19" ht="12.75" customHeight="1" x14ac:dyDescent="0.2">
      <c r="A14" s="3">
        <f>1+A12</f>
        <v>5</v>
      </c>
      <c r="B14" s="96" t="s">
        <v>91</v>
      </c>
      <c r="C14" s="97" t="s">
        <v>92</v>
      </c>
      <c r="D14" s="98" t="s">
        <v>89</v>
      </c>
      <c r="E14" s="99">
        <f>E15</f>
        <v>8.6020000000000003</v>
      </c>
      <c r="F14" s="100"/>
      <c r="G14" s="101">
        <f>ROUND(E14*F14,2)</f>
        <v>0</v>
      </c>
    </row>
    <row r="15" spans="1:19" ht="12.75" customHeight="1" x14ac:dyDescent="0.2">
      <c r="A15" s="3"/>
      <c r="B15" s="96"/>
      <c r="C15" s="102" t="s">
        <v>93</v>
      </c>
      <c r="D15" s="103"/>
      <c r="E15" s="104">
        <f>0.506*17</f>
        <v>8.6020000000000003</v>
      </c>
      <c r="F15" s="101"/>
      <c r="G15" s="101"/>
    </row>
    <row r="16" spans="1:19" ht="12.75" customHeight="1" x14ac:dyDescent="0.2">
      <c r="A16" s="3">
        <f>1+A14</f>
        <v>6</v>
      </c>
      <c r="B16" s="96" t="s">
        <v>94</v>
      </c>
      <c r="C16" s="97" t="s">
        <v>95</v>
      </c>
      <c r="D16" s="98" t="s">
        <v>89</v>
      </c>
      <c r="E16" s="99">
        <f>E12</f>
        <v>0.50600000000000001</v>
      </c>
      <c r="F16" s="100"/>
      <c r="G16" s="101">
        <f>ROUND(E16*F16,2)</f>
        <v>0</v>
      </c>
    </row>
    <row r="17" spans="1:7" ht="12.75" customHeight="1" x14ac:dyDescent="0.2">
      <c r="A17" s="90" t="s">
        <v>67</v>
      </c>
      <c r="B17" s="91" t="s">
        <v>77</v>
      </c>
      <c r="C17" s="92" t="s">
        <v>101</v>
      </c>
      <c r="D17" s="93"/>
      <c r="E17" s="94"/>
      <c r="F17" s="95"/>
      <c r="G17" s="95">
        <f>SUM(G18:G19)</f>
        <v>0</v>
      </c>
    </row>
    <row r="18" spans="1:7" ht="12.75" customHeight="1" x14ac:dyDescent="0.2">
      <c r="A18" s="3">
        <f>1+A16</f>
        <v>7</v>
      </c>
      <c r="B18" s="96" t="s">
        <v>78</v>
      </c>
      <c r="C18" s="97" t="s">
        <v>79</v>
      </c>
      <c r="D18" s="98" t="s">
        <v>1</v>
      </c>
      <c r="E18" s="99">
        <v>102</v>
      </c>
      <c r="F18" s="100"/>
      <c r="G18" s="101">
        <f>ROUND(E18*F18,2)</f>
        <v>0</v>
      </c>
    </row>
    <row r="19" spans="1:7" ht="24" customHeight="1" x14ac:dyDescent="0.2">
      <c r="A19" s="3"/>
      <c r="B19" s="96"/>
      <c r="C19" s="102" t="s">
        <v>80</v>
      </c>
      <c r="D19" s="103"/>
      <c r="E19" s="104"/>
      <c r="F19" s="101"/>
      <c r="G19" s="101"/>
    </row>
    <row r="20" spans="1:7" ht="12.75" customHeight="1" x14ac:dyDescent="0.2">
      <c r="A20" s="90" t="s">
        <v>67</v>
      </c>
      <c r="B20" s="91" t="s">
        <v>81</v>
      </c>
      <c r="C20" s="92" t="s">
        <v>82</v>
      </c>
      <c r="D20" s="93"/>
      <c r="E20" s="94"/>
      <c r="F20" s="95"/>
      <c r="G20" s="95">
        <f>SUM(G21:G24)</f>
        <v>0</v>
      </c>
    </row>
    <row r="21" spans="1:7" x14ac:dyDescent="0.2">
      <c r="A21" s="3">
        <f>1+A18</f>
        <v>8</v>
      </c>
      <c r="B21" s="96" t="s">
        <v>83</v>
      </c>
      <c r="C21" s="97" t="s">
        <v>84</v>
      </c>
      <c r="D21" s="98" t="s">
        <v>1</v>
      </c>
      <c r="E21" s="99">
        <f>E22</f>
        <v>50.6</v>
      </c>
      <c r="F21" s="100"/>
      <c r="G21" s="101">
        <f>ROUND(E21*F21,2)</f>
        <v>0</v>
      </c>
    </row>
    <row r="22" spans="1:7" ht="12.75" customHeight="1" x14ac:dyDescent="0.2">
      <c r="A22" s="3"/>
      <c r="B22" s="96"/>
      <c r="C22" s="102" t="s">
        <v>85</v>
      </c>
      <c r="D22" s="103"/>
      <c r="E22" s="104">
        <v>50.6</v>
      </c>
      <c r="F22" s="101"/>
      <c r="G22" s="101"/>
    </row>
    <row r="23" spans="1:7" ht="12.75" customHeight="1" x14ac:dyDescent="0.2">
      <c r="A23" s="90" t="s">
        <v>67</v>
      </c>
      <c r="B23" s="91" t="s">
        <v>97</v>
      </c>
      <c r="C23" s="92" t="s">
        <v>98</v>
      </c>
      <c r="D23" s="93"/>
      <c r="E23" s="94"/>
      <c r="F23" s="95"/>
      <c r="G23" s="95">
        <f>SUM(G24:G24)</f>
        <v>0</v>
      </c>
    </row>
    <row r="24" spans="1:7" ht="12.75" customHeight="1" x14ac:dyDescent="0.2">
      <c r="A24" s="3">
        <f>1+A21</f>
        <v>9</v>
      </c>
      <c r="B24" s="96"/>
      <c r="C24" s="97" t="s">
        <v>61</v>
      </c>
      <c r="D24" s="98" t="s">
        <v>60</v>
      </c>
      <c r="E24" s="99">
        <v>1</v>
      </c>
      <c r="F24" s="100"/>
      <c r="G24" s="101">
        <f>ROUND(E24*F24,2)</f>
        <v>0</v>
      </c>
    </row>
    <row r="25" spans="1:7" s="87" customFormat="1" ht="24" customHeight="1" x14ac:dyDescent="0.2">
      <c r="A25" s="158" t="s">
        <v>99</v>
      </c>
      <c r="B25" s="159"/>
      <c r="C25" s="159"/>
      <c r="D25" s="159"/>
      <c r="E25" s="159"/>
      <c r="F25" s="160"/>
      <c r="G25" s="86">
        <f>G6+G11+G17+G20+G23</f>
        <v>0</v>
      </c>
    </row>
  </sheetData>
  <mergeCells count="6">
    <mergeCell ref="A25:F25"/>
    <mergeCell ref="C3:G3"/>
    <mergeCell ref="C2:G2"/>
    <mergeCell ref="A1:E1"/>
    <mergeCell ref="F1:G1"/>
    <mergeCell ref="B5:C5"/>
  </mergeCells>
  <pageMargins left="0.59055118110236227" right="0.59055118110236227" top="0.78740157480314965" bottom="0.78740157480314965" header="0.31496062992125984" footer="0.31496062992125984"/>
  <pageSetup paperSize="9" scale="97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tabSelected="1" workbookViewId="0">
      <selection activeCell="A20" sqref="A20:D20"/>
    </sheetView>
  </sheetViews>
  <sheetFormatPr defaultColWidth="9" defaultRowHeight="12.75" x14ac:dyDescent="0.2"/>
  <cols>
    <col min="1" max="5" width="11.7109375" customWidth="1"/>
    <col min="6" max="7" width="10.7109375" style="71" customWidth="1"/>
    <col min="8" max="11" width="10.7109375" customWidth="1"/>
    <col min="48" max="48" width="93.140625" customWidth="1"/>
  </cols>
  <sheetData>
    <row r="1" spans="1:20" ht="18" customHeight="1" x14ac:dyDescent="0.25">
      <c r="A1" s="166" t="s">
        <v>43</v>
      </c>
      <c r="B1" s="167"/>
      <c r="C1" s="167"/>
      <c r="D1" s="167"/>
      <c r="E1" s="167"/>
      <c r="F1" s="168" t="s">
        <v>45</v>
      </c>
      <c r="G1" s="169"/>
      <c r="H1" s="2"/>
    </row>
    <row r="2" spans="1:20" ht="15" customHeight="1" x14ac:dyDescent="0.2">
      <c r="A2" s="79"/>
      <c r="B2" s="77"/>
      <c r="C2" s="163" t="s">
        <v>65</v>
      </c>
      <c r="D2" s="164"/>
      <c r="E2" s="164"/>
      <c r="F2" s="164"/>
      <c r="G2" s="165"/>
      <c r="H2" s="2"/>
      <c r="I2" s="2"/>
    </row>
    <row r="3" spans="1:20" ht="15" customHeight="1" x14ac:dyDescent="0.2">
      <c r="A3" s="80"/>
      <c r="B3" s="81"/>
      <c r="C3" s="161" t="s">
        <v>66</v>
      </c>
      <c r="D3" s="161"/>
      <c r="E3" s="161"/>
      <c r="F3" s="161"/>
      <c r="G3" s="162"/>
      <c r="H3" s="2"/>
      <c r="I3" s="2"/>
      <c r="S3" t="s">
        <v>9</v>
      </c>
    </row>
    <row r="4" spans="1:20" ht="15.75" x14ac:dyDescent="0.25">
      <c r="A4" s="171" t="s">
        <v>42</v>
      </c>
      <c r="B4" s="172"/>
      <c r="C4" s="172"/>
      <c r="D4" s="177"/>
      <c r="E4" s="177"/>
      <c r="F4" s="177"/>
      <c r="G4" s="178"/>
    </row>
    <row r="5" spans="1:20" ht="15.75" x14ac:dyDescent="0.25">
      <c r="A5" s="106"/>
      <c r="B5" s="83"/>
      <c r="C5" s="83"/>
      <c r="D5" s="12"/>
      <c r="E5" s="12"/>
      <c r="F5" s="23"/>
      <c r="G5" s="113"/>
    </row>
    <row r="6" spans="1:20" ht="25.5" customHeight="1" x14ac:dyDescent="0.2">
      <c r="A6" s="73" t="s">
        <v>39</v>
      </c>
      <c r="B6" s="174" t="s">
        <v>40</v>
      </c>
      <c r="C6" s="175"/>
      <c r="D6" s="175"/>
      <c r="E6" s="176"/>
      <c r="F6" s="179" t="s">
        <v>3</v>
      </c>
      <c r="G6" s="179"/>
    </row>
    <row r="7" spans="1:20" ht="13.5" customHeight="1" x14ac:dyDescent="0.2">
      <c r="A7" s="76" t="s">
        <v>68</v>
      </c>
      <c r="B7" s="173" t="s">
        <v>69</v>
      </c>
      <c r="C7" s="173"/>
      <c r="D7" s="173"/>
      <c r="E7" s="173"/>
      <c r="F7" s="180">
        <f>položkově!G6</f>
        <v>0</v>
      </c>
      <c r="G7" s="180"/>
    </row>
    <row r="8" spans="1:20" ht="13.5" customHeight="1" x14ac:dyDescent="0.2">
      <c r="A8" s="76" t="s">
        <v>86</v>
      </c>
      <c r="B8" s="173" t="s">
        <v>96</v>
      </c>
      <c r="C8" s="173"/>
      <c r="D8" s="173"/>
      <c r="E8" s="173"/>
      <c r="F8" s="180">
        <f>položkově!G11</f>
        <v>0</v>
      </c>
      <c r="G8" s="180"/>
    </row>
    <row r="9" spans="1:20" ht="13.5" customHeight="1" x14ac:dyDescent="0.2">
      <c r="A9" s="76" t="s">
        <v>77</v>
      </c>
      <c r="B9" s="173" t="s">
        <v>101</v>
      </c>
      <c r="C9" s="173"/>
      <c r="D9" s="173"/>
      <c r="E9" s="173"/>
      <c r="F9" s="180">
        <f>položkově!G17</f>
        <v>0</v>
      </c>
      <c r="G9" s="180"/>
    </row>
    <row r="10" spans="1:20" ht="13.5" customHeight="1" x14ac:dyDescent="0.2">
      <c r="A10" s="76" t="s">
        <v>81</v>
      </c>
      <c r="B10" s="173" t="s">
        <v>82</v>
      </c>
      <c r="C10" s="173"/>
      <c r="D10" s="173"/>
      <c r="E10" s="173"/>
      <c r="F10" s="180">
        <f>položkově!G20</f>
        <v>0</v>
      </c>
      <c r="G10" s="180"/>
    </row>
    <row r="11" spans="1:20" ht="13.5" customHeight="1" x14ac:dyDescent="0.2">
      <c r="A11" s="76" t="s">
        <v>97</v>
      </c>
      <c r="B11" s="173" t="s">
        <v>98</v>
      </c>
      <c r="C11" s="173"/>
      <c r="D11" s="173"/>
      <c r="E11" s="173"/>
      <c r="F11" s="180">
        <f>položkově!G23</f>
        <v>0</v>
      </c>
      <c r="G11" s="180"/>
    </row>
    <row r="12" spans="1:20" ht="25.5" customHeight="1" x14ac:dyDescent="0.2">
      <c r="A12" s="193" t="s">
        <v>41</v>
      </c>
      <c r="B12" s="194"/>
      <c r="C12" s="194"/>
      <c r="D12" s="194"/>
      <c r="E12" s="195"/>
      <c r="F12" s="192">
        <f>SUM(F7:G11)</f>
        <v>0</v>
      </c>
      <c r="G12" s="192"/>
    </row>
    <row r="13" spans="1:20" x14ac:dyDescent="0.2">
      <c r="A13" s="114"/>
      <c r="B13" s="12"/>
      <c r="C13" s="12"/>
      <c r="D13" s="12"/>
      <c r="E13" s="115"/>
      <c r="F13" s="116"/>
      <c r="G13" s="117"/>
    </row>
    <row r="14" spans="1:20" x14ac:dyDescent="0.2">
      <c r="A14" s="118"/>
      <c r="B14" s="119" t="s">
        <v>0</v>
      </c>
      <c r="C14" s="120" t="s">
        <v>0</v>
      </c>
      <c r="D14" s="121"/>
      <c r="E14" s="121"/>
      <c r="F14" s="121"/>
      <c r="G14" s="12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25.5" customHeight="1" x14ac:dyDescent="0.2">
      <c r="A15" s="123" t="s">
        <v>46</v>
      </c>
      <c r="B15" s="182"/>
      <c r="C15" s="182"/>
      <c r="D15" s="82" t="s">
        <v>47</v>
      </c>
      <c r="E15" s="177"/>
      <c r="F15" s="177"/>
      <c r="G15" s="12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85.5" customHeight="1" x14ac:dyDescent="0.2">
      <c r="A16" s="118"/>
      <c r="B16" s="189"/>
      <c r="C16" s="189"/>
      <c r="D16" s="121"/>
      <c r="E16" s="184"/>
      <c r="F16" s="184"/>
      <c r="G16" s="12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30" x14ac:dyDescent="0.2">
      <c r="A17" s="190" t="s">
        <v>48</v>
      </c>
      <c r="B17" s="191"/>
      <c r="C17" s="191"/>
      <c r="D17" s="191"/>
      <c r="E17" s="187" t="s">
        <v>49</v>
      </c>
      <c r="F17" s="187"/>
      <c r="G17" s="188"/>
      <c r="AD17" t="s">
        <v>2</v>
      </c>
    </row>
    <row r="18" spans="1:30" x14ac:dyDescent="0.2">
      <c r="A18" s="190" t="s">
        <v>50</v>
      </c>
      <c r="B18" s="191"/>
      <c r="C18" s="191"/>
      <c r="D18" s="191"/>
      <c r="E18" s="185" t="s">
        <v>62</v>
      </c>
      <c r="F18" s="185"/>
      <c r="G18" s="186"/>
    </row>
    <row r="19" spans="1:30" x14ac:dyDescent="0.2">
      <c r="A19" s="190" t="s">
        <v>103</v>
      </c>
      <c r="B19" s="191"/>
      <c r="C19" s="191"/>
      <c r="D19" s="191"/>
      <c r="E19" s="185" t="s">
        <v>100</v>
      </c>
      <c r="F19" s="185"/>
      <c r="G19" s="186"/>
    </row>
    <row r="20" spans="1:30" x14ac:dyDescent="0.2">
      <c r="A20" s="190" t="s">
        <v>104</v>
      </c>
      <c r="B20" s="191"/>
      <c r="C20" s="191"/>
      <c r="D20" s="191"/>
      <c r="E20" s="187" t="s">
        <v>54</v>
      </c>
      <c r="F20" s="187"/>
      <c r="G20" s="188"/>
    </row>
    <row r="21" spans="1:30" x14ac:dyDescent="0.2">
      <c r="A21" s="181"/>
      <c r="B21" s="182"/>
      <c r="C21" s="182"/>
      <c r="D21" s="182"/>
      <c r="E21" s="182"/>
      <c r="F21" s="182"/>
      <c r="G21" s="183"/>
    </row>
    <row r="22" spans="1:30" x14ac:dyDescent="0.2">
      <c r="E22" s="74"/>
      <c r="F22" s="75"/>
      <c r="G22" s="75"/>
    </row>
  </sheetData>
  <mergeCells count="33">
    <mergeCell ref="B8:E8"/>
    <mergeCell ref="F8:G8"/>
    <mergeCell ref="B9:E9"/>
    <mergeCell ref="F9:G9"/>
    <mergeCell ref="A17:D17"/>
    <mergeCell ref="F12:G12"/>
    <mergeCell ref="F10:G10"/>
    <mergeCell ref="F11:G11"/>
    <mergeCell ref="B10:E10"/>
    <mergeCell ref="B11:E11"/>
    <mergeCell ref="A12:E12"/>
    <mergeCell ref="A21:G21"/>
    <mergeCell ref="E15:F15"/>
    <mergeCell ref="E16:F16"/>
    <mergeCell ref="E19:G19"/>
    <mergeCell ref="E20:G20"/>
    <mergeCell ref="B15:C15"/>
    <mergeCell ref="B16:C16"/>
    <mergeCell ref="E17:G17"/>
    <mergeCell ref="E18:G18"/>
    <mergeCell ref="A18:D18"/>
    <mergeCell ref="A19:D19"/>
    <mergeCell ref="A20:D20"/>
    <mergeCell ref="F1:G1"/>
    <mergeCell ref="A1:E1"/>
    <mergeCell ref="A4:C4"/>
    <mergeCell ref="B7:E7"/>
    <mergeCell ref="B6:E6"/>
    <mergeCell ref="D4:G4"/>
    <mergeCell ref="F6:G6"/>
    <mergeCell ref="F7:G7"/>
    <mergeCell ref="C2:G2"/>
    <mergeCell ref="C3:G3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Stavba</vt:lpstr>
      <vt:lpstr>položkově</vt:lpstr>
      <vt:lpstr>Rekapitulace</vt:lpstr>
      <vt:lpstr>CenaCelkem</vt:lpstr>
      <vt:lpstr>cisloobjektu</vt:lpstr>
      <vt:lpstr>Stavba!CisloStavby</vt:lpstr>
      <vt:lpstr>dadresa</vt:lpstr>
      <vt:lpstr>Stavba!DIČ</vt:lpstr>
      <vt:lpstr>dmisto</vt:lpstr>
      <vt:lpstr>Stavba!DPHSni</vt:lpstr>
      <vt:lpstr>Stavba!DPHZakl</vt:lpstr>
      <vt:lpstr>Stavba!dpsc</vt:lpstr>
      <vt:lpstr>Stavba!IČO</vt:lpstr>
      <vt:lpstr>Stavba!Mena</vt:lpstr>
      <vt:lpstr>nazevobjektu</vt:lpstr>
      <vt:lpstr>Stavba!NazevStavby</vt:lpstr>
      <vt:lpstr>oadresa</vt:lpstr>
      <vt:lpstr>Stavba!Objednatel</vt:lpstr>
      <vt:lpstr>položkově!Oblast_tisku</vt:lpstr>
      <vt:lpstr>Rekapitulace!Oblast_tisku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Stavba!ZakladDPHSni</vt:lpstr>
      <vt:lpstr>Stavba!ZakladDPHZakl</vt:lpstr>
      <vt:lpstr>Stavba!Zaokrouhleni</vt:lpstr>
      <vt:lpstr>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Nezmeškal Vladimír</cp:lastModifiedBy>
  <cp:lastPrinted>2019-03-21T07:10:45Z</cp:lastPrinted>
  <dcterms:created xsi:type="dcterms:W3CDTF">2019-02-07T14:45:20Z</dcterms:created>
  <dcterms:modified xsi:type="dcterms:W3CDTF">2019-05-24T09:37:39Z</dcterms:modified>
</cp:coreProperties>
</file>