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105" windowWidth="22995" windowHeight="9975" activeTab="3"/>
  </bookViews>
  <sheets>
    <sheet name="Stavba" sheetId="7" r:id="rId1"/>
    <sheet name="III.NP. 4-učebny" sheetId="1" r:id="rId2"/>
    <sheet name="II.NP. 4-učebny" sheetId="4" r:id="rId3"/>
    <sheet name="Rekapitulace" sheetId="8" r:id="rId4"/>
  </sheets>
  <externalReferences>
    <externalReference r:id="rId7"/>
    <externalReference r:id="rId8"/>
  </externalReferences>
  <definedNames>
    <definedName name="CelkemDPHVypocet" localSheetId="0">'Stavba'!#REF!</definedName>
    <definedName name="CenaCelkem">'Stavba'!$G$27</definedName>
    <definedName name="CenaCelkemBezDPH">'Stavba'!#REF!</definedName>
    <definedName name="CenaCelkemVypocet" localSheetId="3">'Rekapitulace'!#REF!</definedName>
    <definedName name="CenaCelkemVypocet" localSheetId="0">'Stavba'!#REF!</definedName>
    <definedName name="cisloobjektu">'Stavba'!$C$3</definedName>
    <definedName name="CisloRozpoctu">'[1]Krycí list'!$C$2</definedName>
    <definedName name="CisloStavby" localSheetId="0">'Stavba'!$C$2</definedName>
    <definedName name="cislostavby">'[1]Krycí list'!$A$7</definedName>
    <definedName name="CisloStavebnihoRozpoctu">'Stavba'!#REF!</definedName>
    <definedName name="dadresa">'Stavba'!$D$11:$G$11</definedName>
    <definedName name="DIČ" localSheetId="0">'Stavba'!$I$11</definedName>
    <definedName name="dmisto">'Stavba'!$D$12:$G$12</definedName>
    <definedName name="DPHSni" localSheetId="0">'Stavba'!$G$23</definedName>
    <definedName name="DPHSni">'[2]Stavba'!$G$24</definedName>
    <definedName name="DPHZakl" localSheetId="0">'Stavba'!$G$25</definedName>
    <definedName name="DPHZakl">'[2]Stavba'!$G$26</definedName>
    <definedName name="dpsc" localSheetId="0">'Stavba'!$B$12</definedName>
    <definedName name="IČO" localSheetId="0">'Stavba'!$I$10</definedName>
    <definedName name="Mena" localSheetId="0">'Stavba'!$J$27</definedName>
    <definedName name="Mena">'[2]Stavba'!$J$29</definedName>
    <definedName name="MistoStavby">'Stavba'!#REF!</definedName>
    <definedName name="nazevobjektu">'Stavba'!$D$3</definedName>
    <definedName name="NazevRozpoctu">'[1]Krycí list'!$D$2</definedName>
    <definedName name="NazevStavby" localSheetId="0">'Stavba'!$D$2</definedName>
    <definedName name="nazevstavby">'[1]Krycí list'!$C$7</definedName>
    <definedName name="NazevStavebnihoRozpoctu">'Stavba'!#REF!</definedName>
    <definedName name="oadresa">'Stavba'!$D$5</definedName>
    <definedName name="Objednatel" localSheetId="0">'Stavba'!$D$4</definedName>
    <definedName name="Objekt" localSheetId="0">'Stavba'!#REF!</definedName>
    <definedName name="_xlnm.Print_Area" localSheetId="2">'II.NP. 4-učebny'!$A$1:$G$30</definedName>
    <definedName name="_xlnm.Print_Area" localSheetId="1">'III.NP. 4-učebny'!$A$1:$G$30</definedName>
    <definedName name="_xlnm.Print_Area" localSheetId="3">'Rekapitulace'!$A$1:$G$23</definedName>
    <definedName name="_xlnm.Print_Area" localSheetId="0">'Stavba'!$B$1:$J$29</definedName>
    <definedName name="odic" localSheetId="0">'Stavba'!$I$5</definedName>
    <definedName name="oico" localSheetId="0">'Stavba'!$I$4</definedName>
    <definedName name="omisto" localSheetId="0">'Stavba'!$D$6</definedName>
    <definedName name="onazev" localSheetId="0">'Stavba'!$D$5</definedName>
    <definedName name="opsc" localSheetId="0">'Stavba'!$C$6</definedName>
    <definedName name="padresa">'Stavba'!$D$8</definedName>
    <definedName name="pdic">'Stavba'!$I$8</definedName>
    <definedName name="pico">'Stavba'!$I$7</definedName>
    <definedName name="pmisto">'Stavba'!$D$9</definedName>
    <definedName name="PocetMJ" localSheetId="0">#REF!</definedName>
    <definedName name="PocetMJ">#REF!</definedName>
    <definedName name="PoptavkaID">'Stavba'!$A$1</definedName>
    <definedName name="pPSC">'Stavba'!$C$9</definedName>
    <definedName name="Projektant">'Stavba'!$D$7</definedName>
    <definedName name="SazbaDPH1" localSheetId="0">'Stavba'!$E$22</definedName>
    <definedName name="SazbaDPH1">'[1]Krycí list'!$C$30</definedName>
    <definedName name="SazbaDPH2" localSheetId="0">'Stavba'!$E$24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'Stavba'!$D$13</definedName>
    <definedName name="Z_B7E7C763_C459_487D_8ABA_5CFDDFBD5A84_.wvu.Cols" localSheetId="0" hidden="1">'Stavba'!$A:$A</definedName>
    <definedName name="Z_B7E7C763_C459_487D_8ABA_5CFDDFBD5A84_.wvu.PrintArea" localSheetId="0" hidden="1">'Stavba'!$B$1:$J$29</definedName>
    <definedName name="ZakladDPHSni" localSheetId="0">'Stavba'!$G$22</definedName>
    <definedName name="ZakladDPHSni">'[2]Stavba'!$G$23</definedName>
    <definedName name="ZakladDPHSniVypocet" localSheetId="3">'Rekapitulace'!#REF!</definedName>
    <definedName name="ZakladDPHSniVypocet" localSheetId="0">'Stavba'!#REF!</definedName>
    <definedName name="ZakladDPHZakl" localSheetId="0">'Stavba'!$G$24</definedName>
    <definedName name="ZakladDPHZakl">'[2]Stavba'!$G$25</definedName>
    <definedName name="ZakladDPHZaklVypocet" localSheetId="3">'Rekapitulace'!#REF!</definedName>
    <definedName name="ZakladDPHZaklVypocet" localSheetId="0">'Stavba'!#REF!</definedName>
    <definedName name="Zaokrouhleni" localSheetId="0">'Stavba'!$G$26</definedName>
    <definedName name="Zaokrouhleni">'[2]Stavba'!$G$27</definedName>
    <definedName name="Zhotovitel">'Stavba'!$D$10:$G$10</definedName>
  </definedNames>
  <calcPr calcId="162913"/>
</workbook>
</file>

<file path=xl/sharedStrings.xml><?xml version="1.0" encoding="utf-8"?>
<sst xmlns="http://schemas.openxmlformats.org/spreadsheetml/2006/main" count="207" uniqueCount="110">
  <si>
    <t/>
  </si>
  <si>
    <t>m2</t>
  </si>
  <si>
    <t>END</t>
  </si>
  <si>
    <t>Celkem</t>
  </si>
  <si>
    <t>cena / MJ</t>
  </si>
  <si>
    <t>množství</t>
  </si>
  <si>
    <t>MJ</t>
  </si>
  <si>
    <t>Název položky</t>
  </si>
  <si>
    <t>P.č.</t>
  </si>
  <si>
    <t>POPUZIV</t>
  </si>
  <si>
    <t>#RTSROZP#</t>
  </si>
  <si>
    <t>Zakázka:</t>
  </si>
  <si>
    <t>Misto</t>
  </si>
  <si>
    <t>Objednatel:</t>
  </si>
  <si>
    <t>Město Kolín</t>
  </si>
  <si>
    <t>IČ:</t>
  </si>
  <si>
    <t>Karlovo náměstí 78</t>
  </si>
  <si>
    <t>DIČ:</t>
  </si>
  <si>
    <t>Kolín 1</t>
  </si>
  <si>
    <t>Projektant:</t>
  </si>
  <si>
    <t>Zhotovitel:</t>
  </si>
  <si>
    <t>Vypracoval:</t>
  </si>
  <si>
    <t>Rozpis ceny</t>
  </si>
  <si>
    <t>HSV</t>
  </si>
  <si>
    <t>PSV</t>
  </si>
  <si>
    <t>MON</t>
  </si>
  <si>
    <t>VN</t>
  </si>
  <si>
    <t>Vedlejší náklady</t>
  </si>
  <si>
    <t>ON</t>
  </si>
  <si>
    <t>Ostatní náklady</t>
  </si>
  <si>
    <t>Rekapitulace daní</t>
  </si>
  <si>
    <t>Základ pro sníženou DPH</t>
  </si>
  <si>
    <t>%</t>
  </si>
  <si>
    <t xml:space="preserve">Snížená DPH </t>
  </si>
  <si>
    <t>Základ pro základní DPH</t>
  </si>
  <si>
    <t xml:space="preserve">Základní DPH </t>
  </si>
  <si>
    <t>Zaokrouhlení</t>
  </si>
  <si>
    <t>Cena celkem s DPH</t>
  </si>
  <si>
    <t>CZK</t>
  </si>
  <si>
    <t>Číslo</t>
  </si>
  <si>
    <t>Název</t>
  </si>
  <si>
    <t>Cena celkem</t>
  </si>
  <si>
    <t>Rekapitulace dílů</t>
  </si>
  <si>
    <t>Příloha č.1 Smlouvy o dílo - položkový rozpočet</t>
  </si>
  <si>
    <t>list č. 2</t>
  </si>
  <si>
    <t>list č. 4</t>
  </si>
  <si>
    <t>list č. 3</t>
  </si>
  <si>
    <t>list 2</t>
  </si>
  <si>
    <t>list 3</t>
  </si>
  <si>
    <t>V Kolíně dne</t>
  </si>
  <si>
    <t>dne</t>
  </si>
  <si>
    <t>objednatel:</t>
  </si>
  <si>
    <t>zhotovitel:</t>
  </si>
  <si>
    <t>město Kolín</t>
  </si>
  <si>
    <t>zast. Ing. Josefem Michalčíkem,</t>
  </si>
  <si>
    <t>vedoucím odboru OSBN</t>
  </si>
  <si>
    <t>002 35 440</t>
  </si>
  <si>
    <t>CZ 002 35 440</t>
  </si>
  <si>
    <t>280 12</t>
  </si>
  <si>
    <t>jednatelem</t>
  </si>
  <si>
    <t>PSČ</t>
  </si>
  <si>
    <t>název firmy</t>
  </si>
  <si>
    <t>ulice čp.</t>
  </si>
  <si>
    <t>obec</t>
  </si>
  <si>
    <t>Celkem Kč</t>
  </si>
  <si>
    <t>kpl</t>
  </si>
  <si>
    <t>Další náklady neuvedené ve výkazu výměr</t>
  </si>
  <si>
    <t>firma</t>
  </si>
  <si>
    <t>zast.: jednatel,</t>
  </si>
  <si>
    <t>číslo</t>
  </si>
  <si>
    <t>CZ číslo</t>
  </si>
  <si>
    <t>7.ZŠ Masarykova – výměna PVC v 8 učebnách</t>
  </si>
  <si>
    <t>7.ZŠ Masarykova 412, Kolín III.</t>
  </si>
  <si>
    <t>Demontáž stávajícího PVC, vč. soklových lišt</t>
  </si>
  <si>
    <t>Likvidace a odvoz starých PVC</t>
  </si>
  <si>
    <t>Broušení podkladu</t>
  </si>
  <si>
    <t>Vystěhování skříní, lavic a židlí na chodbu před učebnu</t>
  </si>
  <si>
    <t>Obalový materiál na stěhování (streč-folie, balicí papír, …)</t>
  </si>
  <si>
    <t>Zakrývání oken, svítidel, projektoru, … (vč. materiálu)</t>
  </si>
  <si>
    <t>Vysátí podkladu vč. penetrace</t>
  </si>
  <si>
    <t>Vyrovnání podkladu (nivelační stěrka, opravný tmel, …)</t>
  </si>
  <si>
    <t>Celoplošná pokládka PVC</t>
  </si>
  <si>
    <t>Lištování</t>
  </si>
  <si>
    <t>mb</t>
  </si>
  <si>
    <t>Montáž přechodové / prahové lišty</t>
  </si>
  <si>
    <t>Režijní náklady, dopravné</t>
  </si>
  <si>
    <t>Lak penetrační (dle použité stěrky - doložit katalogový list)</t>
  </si>
  <si>
    <t>Nivelační stěrka (dle podkladu - doložit katalogový list)</t>
  </si>
  <si>
    <t>Lepidlo (dle podkladu - doložit katalogový list)</t>
  </si>
  <si>
    <t>PVC (třída zátěže min. 42, tl. min. 2,00 mm,  nášlapná vrstva tl. min. 0,6 mm, vysoká odolnost na obrus a poškrábání, barevně stálé, prosté formaldehydů - vhodné pro školy a školky, doporuč. s PUR úpravou, světlé barvy dle odsouhlaseného vzorku - doložit katalogový list); předpokl. 15% prořez</t>
  </si>
  <si>
    <t xml:space="preserve">PVC soklová lišta (barva dle odsouhlaseného vzorku); předpokl. 10% prořez </t>
  </si>
  <si>
    <t>Přechodová lišta 40 mm (barva dle odsouhlaseného vzorku)</t>
  </si>
  <si>
    <t>Oprava stěn a stropu, penetrace + 2-násobná výmalba (bílá)</t>
  </si>
  <si>
    <t>Úklid po malířích a stavbě</t>
  </si>
  <si>
    <t>Zpětné stěhování skříní, lavic a židlí z chodby do učebny</t>
  </si>
  <si>
    <t>Úklid po stavbě na chodbách a společných prostorech</t>
  </si>
  <si>
    <t>7.ZŠ Kmochova, 3.NP učebna č.3.08 (výkres)</t>
  </si>
  <si>
    <t>3.NP výměna PVC ve 4 učebnách 3.08 + 3.07 + 3.06 + 3.05</t>
  </si>
  <si>
    <t>7.ZŠ Kmochova, 3.NP učebna č.3.07 (výkres)</t>
  </si>
  <si>
    <t>7.ZŠ Kmochova, 3.NP učebna č.3.06 (výkres)</t>
  </si>
  <si>
    <t>7.ZŠ Kmochova, 3.NP učebna č.3.05 (výkres)</t>
  </si>
  <si>
    <t>2.NP výměna PVC ve 4 učebnách 2.10 + 2.09 + 2.08 + 2.07</t>
  </si>
  <si>
    <t>7.ZŠ Kmochova, 2.NP učebna č.2.10 (výkres)</t>
  </si>
  <si>
    <t>7.ZŠ Kmochova, 2.NP učebna č.2.09 (výkres)</t>
  </si>
  <si>
    <t>7.ZŠ Kmochova, 2.NP učebna č.2.08 (výkres)</t>
  </si>
  <si>
    <t>7.ZŠ Kmochova, 2.NP učebna č.2.07 (výkres)</t>
  </si>
  <si>
    <t>učebna č. 3.08 + 3.07 + 3.06 + 3.05 (výkres)</t>
  </si>
  <si>
    <t>učebna č. 2.10 + 2.09 + 2.08 + 2.07 (výkres)</t>
  </si>
  <si>
    <t>7.ZŠ Kmochova, 3.NP učebna č. 3.08 + 3.07 + 3.06 + 3.05 (výkres), každá jednotlivě za</t>
  </si>
  <si>
    <t>7.ZŠ Kmochova, 2.NP učebna č. 2.10 + 2.09 + 2.08 + 2.07 (výkres), každá jednotlivě 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</si>
</sst>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&quot;  x&quot;"/>
    <numFmt numFmtId="165" formatCode="#,##0.00&quot;  m&quot;"/>
    <numFmt numFmtId="166" formatCode="&quot;=  &quot;#,##0.00&quot;  m2&quot;"/>
  </numFmts>
  <fonts count="14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9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3"/>
      <name val="Arial CE"/>
      <family val="2"/>
    </font>
    <font>
      <sz val="10"/>
      <color indexed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</fonts>
  <fills count="7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/>
      <right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>
        <color indexed="63"/>
      </right>
      <top style="thin">
        <color indexed="63"/>
      </top>
      <bottom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80">
    <xf numFmtId="0" fontId="0" fillId="0" borderId="0" xfId="0"/>
    <xf numFmtId="49" fontId="0" fillId="0" borderId="0" xfId="0" applyNumberFormat="1"/>
    <xf numFmtId="0" fontId="0" fillId="0" borderId="0" xfId="0" applyAlignment="1">
      <alignment vertical="top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vertical="top"/>
    </xf>
    <xf numFmtId="0" fontId="3" fillId="0" borderId="1" xfId="0" applyFont="1" applyBorder="1" applyAlignment="1">
      <alignment vertical="top"/>
    </xf>
    <xf numFmtId="0" fontId="0" fillId="0" borderId="2" xfId="0" applyBorder="1"/>
    <xf numFmtId="0" fontId="0" fillId="0" borderId="3" xfId="0" applyBorder="1"/>
    <xf numFmtId="0" fontId="6" fillId="2" borderId="3" xfId="0" applyFont="1" applyFill="1" applyBorder="1" applyAlignment="1">
      <alignment horizontal="left" vertical="center" indent="1"/>
    </xf>
    <xf numFmtId="49" fontId="4" fillId="2" borderId="0" xfId="0" applyNumberFormat="1" applyFont="1" applyFill="1" applyBorder="1" applyAlignment="1">
      <alignment horizontal="left" vertical="center"/>
    </xf>
    <xf numFmtId="14" fontId="7" fillId="0" borderId="0" xfId="0" applyNumberFormat="1" applyFont="1" applyAlignment="1">
      <alignment horizontal="left"/>
    </xf>
    <xf numFmtId="0" fontId="0" fillId="2" borderId="3" xfId="0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 horizontal="left" vertical="center"/>
    </xf>
    <xf numFmtId="0" fontId="0" fillId="0" borderId="3" xfId="0" applyFont="1" applyBorder="1" applyAlignment="1">
      <alignment horizontal="left" vertical="center" indent="1"/>
    </xf>
    <xf numFmtId="0" fontId="0" fillId="0" borderId="0" xfId="0" applyBorder="1"/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4" xfId="0" applyBorder="1" applyAlignment="1">
      <alignment/>
    </xf>
    <xf numFmtId="0" fontId="2" fillId="0" borderId="3" xfId="0" applyFont="1" applyBorder="1" applyAlignment="1">
      <alignment horizontal="left" vertical="center" indent="1"/>
    </xf>
    <xf numFmtId="49" fontId="2" fillId="0" borderId="5" xfId="0" applyNumberFormat="1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7" xfId="0" applyBorder="1" applyAlignment="1">
      <alignment horizontal="left" indent="1"/>
    </xf>
    <xf numFmtId="0" fontId="2" fillId="0" borderId="5" xfId="0" applyFont="1" applyBorder="1" applyAlignment="1">
      <alignment horizontal="right" vertical="center"/>
    </xf>
    <xf numFmtId="0" fontId="2" fillId="0" borderId="5" xfId="0" applyFont="1" applyFill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/>
    </xf>
    <xf numFmtId="0" fontId="0" fillId="0" borderId="5" xfId="0" applyBorder="1" applyAlignment="1">
      <alignment horizontal="right"/>
    </xf>
    <xf numFmtId="0" fontId="0" fillId="0" borderId="8" xfId="0" applyFont="1" applyBorder="1" applyAlignment="1">
      <alignment horizontal="left" vertical="top" indent="1"/>
    </xf>
    <xf numFmtId="0" fontId="0" fillId="0" borderId="9" xfId="0" applyBorder="1" applyAlignment="1">
      <alignment vertical="top"/>
    </xf>
    <xf numFmtId="0" fontId="2" fillId="0" borderId="9" xfId="0" applyFont="1" applyFill="1" applyBorder="1" applyAlignment="1">
      <alignment horizontal="left" vertical="top"/>
    </xf>
    <xf numFmtId="0" fontId="2" fillId="0" borderId="9" xfId="0" applyFont="1" applyBorder="1" applyAlignment="1">
      <alignment vertical="center"/>
    </xf>
    <xf numFmtId="0" fontId="0" fillId="0" borderId="9" xfId="0" applyFont="1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5" xfId="0" applyBorder="1" applyAlignment="1">
      <alignment horizontal="left"/>
    </xf>
    <xf numFmtId="49" fontId="0" fillId="0" borderId="3" xfId="0" applyNumberFormat="1" applyBorder="1"/>
    <xf numFmtId="49" fontId="0" fillId="0" borderId="11" xfId="0" applyNumberFormat="1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0" fontId="2" fillId="0" borderId="11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/>
    <xf numFmtId="0" fontId="0" fillId="0" borderId="11" xfId="0" applyBorder="1" applyAlignment="1">
      <alignment horizontal="left" indent="1"/>
    </xf>
    <xf numFmtId="1" fontId="2" fillId="0" borderId="12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0" fontId="2" fillId="0" borderId="12" xfId="0" applyFont="1" applyBorder="1" applyAlignment="1">
      <alignment vertical="center"/>
    </xf>
    <xf numFmtId="49" fontId="0" fillId="0" borderId="13" xfId="0" applyNumberFormat="1" applyFont="1" applyBorder="1" applyAlignment="1">
      <alignment horizontal="left" vertical="center"/>
    </xf>
    <xf numFmtId="0" fontId="0" fillId="0" borderId="11" xfId="0" applyBorder="1" applyAlignment="1">
      <alignment horizontal="left" vertical="center" indent="1"/>
    </xf>
    <xf numFmtId="1" fontId="2" fillId="0" borderId="14" xfId="0" applyNumberFormat="1" applyFont="1" applyBorder="1" applyAlignment="1">
      <alignment horizontal="right" vertical="center"/>
    </xf>
    <xf numFmtId="0" fontId="0" fillId="0" borderId="7" xfId="0" applyBorder="1" applyAlignment="1">
      <alignment horizontal="left" vertical="center" indent="1"/>
    </xf>
    <xf numFmtId="0" fontId="0" fillId="0" borderId="5" xfId="0" applyBorder="1" applyAlignment="1">
      <alignment horizontal="left" vertical="center"/>
    </xf>
    <xf numFmtId="0" fontId="0" fillId="0" borderId="5" xfId="0" applyBorder="1"/>
    <xf numFmtId="1" fontId="2" fillId="0" borderId="15" xfId="0" applyNumberFormat="1" applyFont="1" applyBorder="1" applyAlignment="1">
      <alignment horizontal="right" vertical="center"/>
    </xf>
    <xf numFmtId="0" fontId="0" fillId="0" borderId="5" xfId="0" applyBorder="1" applyAlignment="1">
      <alignment horizontal="left" vertical="center" indent="1"/>
    </xf>
    <xf numFmtId="49" fontId="0" fillId="0" borderId="6" xfId="0" applyNumberFormat="1" applyFont="1" applyBorder="1" applyAlignment="1">
      <alignment horizontal="left" vertical="center"/>
    </xf>
    <xf numFmtId="0" fontId="0" fillId="0" borderId="3" xfId="0" applyBorder="1" applyAlignment="1">
      <alignment horizontal="left" vertical="center" indent="1"/>
    </xf>
    <xf numFmtId="0" fontId="0" fillId="0" borderId="0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49" fontId="0" fillId="0" borderId="4" xfId="0" applyNumberFormat="1" applyFont="1" applyBorder="1" applyAlignment="1">
      <alignment horizontal="left" vertical="center"/>
    </xf>
    <xf numFmtId="0" fontId="4" fillId="2" borderId="16" xfId="0" applyFont="1" applyFill="1" applyBorder="1" applyAlignment="1">
      <alignment horizontal="left" vertical="center" indent="1"/>
    </xf>
    <xf numFmtId="0" fontId="0" fillId="2" borderId="17" xfId="0" applyFill="1" applyBorder="1"/>
    <xf numFmtId="49" fontId="2" fillId="2" borderId="18" xfId="0" applyNumberFormat="1" applyFont="1" applyFill="1" applyBorder="1" applyAlignment="1">
      <alignment horizontal="left" vertical="center"/>
    </xf>
    <xf numFmtId="0" fontId="0" fillId="0" borderId="4" xfId="0" applyBorder="1" applyAlignment="1">
      <alignment horizontal="right"/>
    </xf>
    <xf numFmtId="0" fontId="0" fillId="0" borderId="19" xfId="0" applyBorder="1"/>
    <xf numFmtId="0" fontId="0" fillId="0" borderId="20" xfId="0" applyBorder="1"/>
    <xf numFmtId="0" fontId="0" fillId="0" borderId="20" xfId="0" applyBorder="1" applyAlignment="1">
      <alignment/>
    </xf>
    <xf numFmtId="0" fontId="0" fillId="0" borderId="21" xfId="0" applyBorder="1" applyAlignment="1">
      <alignment horizontal="right"/>
    </xf>
    <xf numFmtId="0" fontId="0" fillId="0" borderId="0" xfId="0" applyAlignment="1">
      <alignment/>
    </xf>
    <xf numFmtId="0" fontId="11" fillId="0" borderId="0" xfId="0" applyNumberFormat="1" applyFont="1" applyAlignment="1">
      <alignment wrapText="1"/>
    </xf>
    <xf numFmtId="0" fontId="12" fillId="2" borderId="22" xfId="0" applyFont="1" applyFill="1" applyBorder="1" applyAlignment="1">
      <alignment horizontal="center" vertical="center" wrapText="1"/>
    </xf>
    <xf numFmtId="4" fontId="0" fillId="0" borderId="0" xfId="0" applyNumberFormat="1"/>
    <xf numFmtId="4" fontId="0" fillId="0" borderId="0" xfId="0" applyNumberFormat="1" applyAlignment="1">
      <alignment/>
    </xf>
    <xf numFmtId="49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49" fontId="0" fillId="0" borderId="5" xfId="0" applyNumberFormat="1" applyBorder="1" applyAlignment="1">
      <alignment vertical="center"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/>
    </xf>
    <xf numFmtId="49" fontId="2" fillId="3" borderId="0" xfId="0" applyNumberFormat="1" applyFont="1" applyFill="1" applyBorder="1" applyAlignment="1">
      <alignment horizontal="left" vertical="center"/>
    </xf>
    <xf numFmtId="0" fontId="3" fillId="0" borderId="23" xfId="0" applyFont="1" applyBorder="1" applyAlignment="1">
      <alignment horizontal="center" vertical="center" shrinkToFit="1"/>
    </xf>
    <xf numFmtId="4" fontId="3" fillId="4" borderId="24" xfId="0" applyNumberFormat="1" applyFont="1" applyFill="1" applyBorder="1" applyAlignment="1" applyProtection="1">
      <alignment horizontal="right" vertical="center" shrinkToFit="1"/>
      <protection locked="0"/>
    </xf>
    <xf numFmtId="4" fontId="3" fillId="0" borderId="24" xfId="0" applyNumberFormat="1" applyFont="1" applyBorder="1" applyAlignment="1">
      <alignment horizontal="right" vertical="center" shrinkToFit="1"/>
    </xf>
    <xf numFmtId="0" fontId="13" fillId="0" borderId="0" xfId="0" applyFont="1" applyAlignment="1">
      <alignment vertical="center"/>
    </xf>
    <xf numFmtId="4" fontId="3" fillId="0" borderId="24" xfId="0" applyNumberFormat="1" applyFont="1" applyBorder="1" applyAlignment="1">
      <alignment horizontal="right" vertical="center" indent="1" shrinkToFit="1"/>
    </xf>
    <xf numFmtId="164" fontId="13" fillId="5" borderId="0" xfId="0" applyNumberFormat="1" applyFont="1" applyFill="1" applyAlignment="1">
      <alignment vertical="center"/>
    </xf>
    <xf numFmtId="165" fontId="13" fillId="5" borderId="0" xfId="0" applyNumberFormat="1" applyFont="1" applyFill="1" applyAlignment="1">
      <alignment horizontal="left" vertical="center" indent="1"/>
    </xf>
    <xf numFmtId="4" fontId="2" fillId="2" borderId="25" xfId="0" applyNumberFormat="1" applyFont="1" applyFill="1" applyBorder="1" applyAlignment="1">
      <alignment vertical="center" shrinkToFit="1"/>
    </xf>
    <xf numFmtId="0" fontId="0" fillId="0" borderId="0" xfId="0" applyAlignment="1">
      <alignment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0" xfId="0" applyFont="1"/>
    <xf numFmtId="166" fontId="13" fillId="5" borderId="0" xfId="0" applyNumberFormat="1" applyFont="1" applyFill="1" applyAlignment="1">
      <alignment horizontal="right" vertical="center" indent="1"/>
    </xf>
    <xf numFmtId="0" fontId="0" fillId="0" borderId="0" xfId="0" applyNumberFormat="1" applyAlignment="1">
      <alignment wrapText="1"/>
    </xf>
    <xf numFmtId="4" fontId="9" fillId="0" borderId="15" xfId="0" applyNumberFormat="1" applyFont="1" applyBorder="1" applyAlignment="1">
      <alignment horizontal="right" vertical="center"/>
    </xf>
    <xf numFmtId="4" fontId="9" fillId="0" borderId="5" xfId="0" applyNumberFormat="1" applyFont="1" applyBorder="1" applyAlignment="1">
      <alignment horizontal="right" vertical="center"/>
    </xf>
    <xf numFmtId="4" fontId="9" fillId="0" borderId="9" xfId="0" applyNumberFormat="1" applyFont="1" applyBorder="1" applyAlignment="1">
      <alignment horizontal="right" vertical="center"/>
    </xf>
    <xf numFmtId="4" fontId="10" fillId="2" borderId="17" xfId="0" applyNumberFormat="1" applyFont="1" applyFill="1" applyBorder="1" applyAlignment="1">
      <alignment horizontal="right" vertical="center"/>
    </xf>
    <xf numFmtId="4" fontId="9" fillId="0" borderId="14" xfId="0" applyNumberFormat="1" applyFont="1" applyBorder="1" applyAlignment="1">
      <alignment vertical="center"/>
    </xf>
    <xf numFmtId="4" fontId="9" fillId="0" borderId="12" xfId="0" applyNumberFormat="1" applyFont="1" applyBorder="1" applyAlignment="1">
      <alignment vertical="center"/>
    </xf>
    <xf numFmtId="4" fontId="8" fillId="0" borderId="14" xfId="0" applyNumberFormat="1" applyFont="1" applyBorder="1" applyAlignment="1">
      <alignment horizontal="right" vertical="center" indent="1"/>
    </xf>
    <xf numFmtId="4" fontId="8" fillId="0" borderId="28" xfId="0" applyNumberFormat="1" applyFont="1" applyBorder="1" applyAlignment="1">
      <alignment horizontal="right" vertical="center" indent="1"/>
    </xf>
    <xf numFmtId="4" fontId="8" fillId="0" borderId="13" xfId="0" applyNumberFormat="1" applyFont="1" applyBorder="1" applyAlignment="1">
      <alignment horizontal="right" vertical="center" indent="1"/>
    </xf>
    <xf numFmtId="4" fontId="9" fillId="0" borderId="14" xfId="0" applyNumberFormat="1" applyFont="1" applyBorder="1" applyAlignment="1">
      <alignment horizontal="right" vertical="center" indent="1"/>
    </xf>
    <xf numFmtId="4" fontId="9" fillId="0" borderId="28" xfId="0" applyNumberFormat="1" applyFont="1" applyBorder="1" applyAlignment="1">
      <alignment horizontal="right" vertical="center" indent="1"/>
    </xf>
    <xf numFmtId="4" fontId="9" fillId="0" borderId="13" xfId="0" applyNumberFormat="1" applyFont="1" applyBorder="1" applyAlignment="1">
      <alignment horizontal="right" vertical="center" indent="1"/>
    </xf>
    <xf numFmtId="4" fontId="9" fillId="0" borderId="14" xfId="0" applyNumberFormat="1" applyFont="1" applyBorder="1" applyAlignment="1">
      <alignment horizontal="right" vertical="center"/>
    </xf>
    <xf numFmtId="4" fontId="9" fillId="0" borderId="12" xfId="0" applyNumberFormat="1" applyFont="1" applyBorder="1" applyAlignment="1">
      <alignment horizontal="right" vertical="center"/>
    </xf>
    <xf numFmtId="1" fontId="0" fillId="0" borderId="5" xfId="0" applyNumberFormat="1" applyFont="1" applyBorder="1" applyAlignment="1">
      <alignment horizontal="right" indent="1"/>
    </xf>
    <xf numFmtId="0" fontId="0" fillId="0" borderId="5" xfId="0" applyFont="1" applyBorder="1" applyAlignment="1">
      <alignment horizontal="right" indent="1"/>
    </xf>
    <xf numFmtId="0" fontId="0" fillId="0" borderId="6" xfId="0" applyFont="1" applyBorder="1" applyAlignment="1">
      <alignment horizontal="right" indent="1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49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49" fontId="2" fillId="3" borderId="7" xfId="0" applyNumberFormat="1" applyFont="1" applyFill="1" applyBorder="1" applyAlignment="1">
      <alignment horizontal="right" vertical="center" indent="1"/>
    </xf>
    <xf numFmtId="49" fontId="2" fillId="3" borderId="5" xfId="0" applyNumberFormat="1" applyFont="1" applyFill="1" applyBorder="1" applyAlignment="1">
      <alignment horizontal="right" vertical="center" indent="1"/>
    </xf>
    <xf numFmtId="49" fontId="2" fillId="0" borderId="7" xfId="0" applyNumberFormat="1" applyFont="1" applyBorder="1" applyAlignment="1">
      <alignment horizontal="right" vertical="center" indent="1"/>
    </xf>
    <xf numFmtId="49" fontId="2" fillId="0" borderId="5" xfId="0" applyNumberFormat="1" applyFont="1" applyBorder="1" applyAlignment="1">
      <alignment horizontal="right" vertical="center" indent="1"/>
    </xf>
    <xf numFmtId="49" fontId="2" fillId="3" borderId="9" xfId="0" applyNumberFormat="1" applyFont="1" applyFill="1" applyBorder="1" applyAlignment="1">
      <alignment horizontal="left" vertical="center"/>
    </xf>
    <xf numFmtId="49" fontId="2" fillId="3" borderId="0" xfId="0" applyNumberFormat="1" applyFont="1" applyFill="1" applyBorder="1" applyAlignment="1">
      <alignment horizontal="left" vertical="center"/>
    </xf>
    <xf numFmtId="49" fontId="2" fillId="3" borderId="5" xfId="0" applyNumberFormat="1" applyFont="1" applyFill="1" applyBorder="1" applyAlignment="1">
      <alignment horizontal="left" vertical="center"/>
    </xf>
    <xf numFmtId="0" fontId="13" fillId="0" borderId="9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left" vertical="center" wrapText="1" indent="1"/>
    </xf>
    <xf numFmtId="0" fontId="3" fillId="0" borderId="23" xfId="0" applyNumberFormat="1" applyFont="1" applyBorder="1" applyAlignment="1">
      <alignment horizontal="left" vertical="center" wrapText="1" indent="1"/>
    </xf>
    <xf numFmtId="49" fontId="2" fillId="0" borderId="5" xfId="0" applyNumberFormat="1" applyFont="1" applyBorder="1" applyAlignment="1">
      <alignment vertical="center"/>
    </xf>
    <xf numFmtId="49" fontId="2" fillId="0" borderId="32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4" fillId="0" borderId="2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left" indent="1"/>
    </xf>
    <xf numFmtId="0" fontId="4" fillId="0" borderId="33" xfId="0" applyFont="1" applyBorder="1" applyAlignment="1">
      <alignment horizontal="left" indent="1"/>
    </xf>
    <xf numFmtId="49" fontId="2" fillId="2" borderId="22" xfId="0" applyNumberFormat="1" applyFont="1" applyFill="1" applyBorder="1" applyAlignment="1">
      <alignment horizontal="center" vertical="center"/>
    </xf>
    <xf numFmtId="49" fontId="2" fillId="2" borderId="33" xfId="0" applyNumberFormat="1" applyFont="1" applyFill="1" applyBorder="1" applyAlignment="1">
      <alignment horizontal="center" vertical="center"/>
    </xf>
    <xf numFmtId="0" fontId="13" fillId="2" borderId="15" xfId="0" applyNumberFormat="1" applyFont="1" applyFill="1" applyBorder="1" applyAlignment="1">
      <alignment horizontal="left" vertical="center" indent="3"/>
    </xf>
    <xf numFmtId="0" fontId="13" fillId="2" borderId="5" xfId="0" applyNumberFormat="1" applyFont="1" applyFill="1" applyBorder="1" applyAlignment="1">
      <alignment horizontal="left" vertical="center" indent="3"/>
    </xf>
    <xf numFmtId="0" fontId="13" fillId="2" borderId="32" xfId="0" applyNumberFormat="1" applyFont="1" applyFill="1" applyBorder="1" applyAlignment="1">
      <alignment horizontal="left" vertical="center" indent="3"/>
    </xf>
    <xf numFmtId="49" fontId="13" fillId="5" borderId="0" xfId="0" applyNumberFormat="1" applyFont="1" applyFill="1" applyAlignment="1">
      <alignment horizontal="center" vertical="center"/>
    </xf>
    <xf numFmtId="4" fontId="7" fillId="0" borderId="34" xfId="0" applyNumberFormat="1" applyFont="1" applyBorder="1" applyAlignment="1">
      <alignment horizontal="right" vertical="center" indent="1"/>
    </xf>
    <xf numFmtId="0" fontId="0" fillId="0" borderId="0" xfId="0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3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5" xfId="0" applyBorder="1" applyAlignment="1">
      <alignment horizontal="center"/>
    </xf>
    <xf numFmtId="49" fontId="0" fillId="0" borderId="12" xfId="0" applyNumberFormat="1" applyBorder="1" applyAlignment="1">
      <alignment horizontal="center" vertical="top"/>
    </xf>
    <xf numFmtId="0" fontId="0" fillId="0" borderId="0" xfId="0" applyFont="1" applyBorder="1" applyAlignment="1">
      <alignment horizontal="left" indent="4"/>
    </xf>
    <xf numFmtId="0" fontId="4" fillId="0" borderId="1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9" fontId="7" fillId="0" borderId="34" xfId="0" applyNumberFormat="1" applyFont="1" applyBorder="1" applyAlignment="1">
      <alignment horizontal="left" vertical="center" wrapText="1" inden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28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/>
    </xf>
    <xf numFmtId="0" fontId="12" fillId="2" borderId="26" xfId="0" applyFont="1" applyFill="1" applyBorder="1" applyAlignment="1">
      <alignment horizontal="center" vertical="center" wrapText="1"/>
    </xf>
    <xf numFmtId="49" fontId="7" fillId="0" borderId="26" xfId="0" applyNumberFormat="1" applyFont="1" applyBorder="1" applyAlignment="1">
      <alignment horizontal="left" vertical="center" indent="1"/>
    </xf>
    <xf numFmtId="49" fontId="7" fillId="0" borderId="24" xfId="0" applyNumberFormat="1" applyFont="1" applyBorder="1" applyAlignment="1">
      <alignment horizontal="left" vertical="center" indent="1"/>
    </xf>
    <xf numFmtId="49" fontId="7" fillId="0" borderId="25" xfId="0" applyNumberFormat="1" applyFont="1" applyBorder="1" applyAlignment="1">
      <alignment horizontal="left" vertical="center" indent="1"/>
    </xf>
    <xf numFmtId="4" fontId="12" fillId="6" borderId="25" xfId="0" applyNumberFormat="1" applyFont="1" applyFill="1" applyBorder="1" applyAlignment="1">
      <alignment horizontal="right" vertical="center" indent="1"/>
    </xf>
    <xf numFmtId="0" fontId="12" fillId="6" borderId="14" xfId="0" applyFont="1" applyFill="1" applyBorder="1" applyAlignment="1">
      <alignment horizontal="left" vertical="center" indent="1"/>
    </xf>
    <xf numFmtId="0" fontId="12" fillId="6" borderId="12" xfId="0" applyFont="1" applyFill="1" applyBorder="1" applyAlignment="1">
      <alignment horizontal="left" vertical="center" indent="1"/>
    </xf>
    <xf numFmtId="0" fontId="12" fillId="6" borderId="28" xfId="0" applyFont="1" applyFill="1" applyBorder="1" applyAlignment="1">
      <alignment horizontal="left" vertical="center" inden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vitel\Templates\Rozpocty\Sablo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8%20O&#352;KS\2.1_V&#253;b&#283;rov&#225;%20&#345;&#237;zen&#237;\do%20250%20000,-\2019\04.xx_4.Z&#352;%20Lipansk&#225;%20-%208130%20WC%20d&#237;vky\1.V&#253;zva\Kopie%20-%20ZAD&#193;N&#205;%20%20-%20WC%20I.NP%20D&#205;VKY%20-%201.ETAP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kyny pro vyplnění"/>
      <sheetName val="Stavba"/>
      <sheetName val="VzorPolozky"/>
      <sheetName val=" Pol"/>
      <sheetName val=" Pol (2)"/>
      <sheetName val=" Pol (3)"/>
      <sheetName val=" Pol (4)"/>
      <sheetName val="List1"/>
    </sheetNames>
    <sheetDataSet>
      <sheetData sheetId="0" refreshError="1"/>
      <sheetData sheetId="1" refreshError="1">
        <row r="23">
          <cell r="G23">
            <v>0</v>
          </cell>
        </row>
        <row r="24">
          <cell r="G24">
            <v>0</v>
          </cell>
        </row>
        <row r="25">
          <cell r="G25">
            <v>159799.19</v>
          </cell>
        </row>
        <row r="26">
          <cell r="G26">
            <v>33557.829900000004</v>
          </cell>
        </row>
        <row r="27">
          <cell r="G27">
            <v>0</v>
          </cell>
        </row>
        <row r="29">
          <cell r="J29" t="str">
            <v>CZK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66"/>
    <pageSetUpPr fitToPage="1"/>
  </sheetPr>
  <dimension ref="A1:AZ36"/>
  <sheetViews>
    <sheetView showGridLines="0" zoomScaleSheetLayoutView="75" workbookViewId="0" topLeftCell="B1">
      <selection activeCell="I12" sqref="I12"/>
    </sheetView>
  </sheetViews>
  <sheetFormatPr defaultColWidth="9.00390625" defaultRowHeight="12.75"/>
  <cols>
    <col min="1" max="1" width="8.375" style="0" hidden="1" customWidth="1"/>
    <col min="2" max="2" width="9.125" style="0" customWidth="1"/>
    <col min="3" max="3" width="7.375" style="0" customWidth="1"/>
    <col min="4" max="4" width="13.375" style="0" customWidth="1"/>
    <col min="5" max="5" width="12.125" style="0" customWidth="1"/>
    <col min="6" max="6" width="11.375" style="0" customWidth="1"/>
    <col min="7" max="7" width="12.75390625" style="73" customWidth="1"/>
    <col min="8" max="8" width="12.75390625" style="0" customWidth="1"/>
    <col min="9" max="9" width="12.75390625" style="73" customWidth="1"/>
    <col min="10" max="10" width="6.75390625" style="73" customWidth="1"/>
    <col min="11" max="11" width="4.25390625" style="0" customWidth="1"/>
    <col min="12" max="15" width="10.75390625" style="0" customWidth="1"/>
    <col min="52" max="52" width="93.125" style="0" customWidth="1"/>
  </cols>
  <sheetData>
    <row r="1" spans="1:10" ht="33.75" customHeight="1">
      <c r="A1" s="6" t="s">
        <v>10</v>
      </c>
      <c r="B1" s="119" t="s">
        <v>43</v>
      </c>
      <c r="C1" s="120"/>
      <c r="D1" s="120"/>
      <c r="E1" s="120"/>
      <c r="F1" s="120"/>
      <c r="G1" s="120"/>
      <c r="H1" s="120"/>
      <c r="I1" s="120"/>
      <c r="J1" s="121"/>
    </row>
    <row r="2" spans="1:15" ht="23.25" customHeight="1">
      <c r="A2" s="7"/>
      <c r="B2" s="8" t="s">
        <v>11</v>
      </c>
      <c r="C2" s="9"/>
      <c r="D2" s="122" t="s">
        <v>71</v>
      </c>
      <c r="E2" s="123"/>
      <c r="F2" s="123"/>
      <c r="G2" s="123"/>
      <c r="H2" s="123"/>
      <c r="I2" s="123"/>
      <c r="J2" s="124"/>
      <c r="O2" s="10"/>
    </row>
    <row r="3" spans="1:10" ht="23.25" customHeight="1">
      <c r="A3" s="7"/>
      <c r="B3" s="11" t="s">
        <v>12</v>
      </c>
      <c r="C3" s="12"/>
      <c r="D3" s="125" t="s">
        <v>72</v>
      </c>
      <c r="E3" s="126"/>
      <c r="F3" s="126"/>
      <c r="G3" s="126"/>
      <c r="H3" s="126"/>
      <c r="I3" s="126"/>
      <c r="J3" s="127"/>
    </row>
    <row r="4" spans="1:10" ht="18" customHeight="1">
      <c r="A4" s="7"/>
      <c r="B4" s="13" t="s">
        <v>13</v>
      </c>
      <c r="C4" s="14"/>
      <c r="D4" s="15" t="s">
        <v>14</v>
      </c>
      <c r="E4" s="79"/>
      <c r="F4" s="79"/>
      <c r="G4" s="79"/>
      <c r="H4" s="17" t="s">
        <v>15</v>
      </c>
      <c r="I4" s="15" t="s">
        <v>56</v>
      </c>
      <c r="J4" s="18"/>
    </row>
    <row r="5" spans="1:10" ht="15" customHeight="1">
      <c r="A5" s="7"/>
      <c r="B5" s="19"/>
      <c r="C5" s="79"/>
      <c r="D5" s="15" t="s">
        <v>16</v>
      </c>
      <c r="E5" s="79"/>
      <c r="F5" s="79"/>
      <c r="G5" s="79"/>
      <c r="H5" s="17" t="s">
        <v>17</v>
      </c>
      <c r="I5" s="15" t="s">
        <v>57</v>
      </c>
      <c r="J5" s="18"/>
    </row>
    <row r="6" spans="1:10" ht="15" customHeight="1">
      <c r="A6" s="7"/>
      <c r="B6" s="130" t="s">
        <v>58</v>
      </c>
      <c r="C6" s="131"/>
      <c r="D6" s="20" t="s">
        <v>18</v>
      </c>
      <c r="E6" s="21"/>
      <c r="F6" s="21"/>
      <c r="G6" s="21"/>
      <c r="H6" s="22"/>
      <c r="I6" s="21"/>
      <c r="J6" s="23"/>
    </row>
    <row r="7" spans="1:10" ht="18" customHeight="1">
      <c r="A7" s="7"/>
      <c r="B7" s="13" t="s">
        <v>19</v>
      </c>
      <c r="C7" s="14"/>
      <c r="D7" s="24"/>
      <c r="E7" s="14"/>
      <c r="F7" s="14"/>
      <c r="G7" s="25"/>
      <c r="H7" s="17" t="s">
        <v>15</v>
      </c>
      <c r="I7" s="26"/>
      <c r="J7" s="18"/>
    </row>
    <row r="8" spans="1:10" ht="15" customHeight="1">
      <c r="A8" s="7"/>
      <c r="B8" s="7"/>
      <c r="C8" s="14"/>
      <c r="D8" s="24"/>
      <c r="E8" s="14"/>
      <c r="F8" s="14"/>
      <c r="G8" s="25"/>
      <c r="H8" s="17" t="s">
        <v>17</v>
      </c>
      <c r="I8" s="26"/>
      <c r="J8" s="18"/>
    </row>
    <row r="9" spans="1:10" ht="15" customHeight="1">
      <c r="A9" s="7"/>
      <c r="B9" s="27"/>
      <c r="C9" s="28"/>
      <c r="D9" s="29"/>
      <c r="E9" s="30"/>
      <c r="F9" s="30"/>
      <c r="G9" s="31"/>
      <c r="H9" s="31"/>
      <c r="I9" s="32"/>
      <c r="J9" s="23"/>
    </row>
    <row r="10" spans="1:10" ht="18" customHeight="1">
      <c r="A10" s="7"/>
      <c r="B10" s="13" t="s">
        <v>20</v>
      </c>
      <c r="C10" s="14"/>
      <c r="D10" s="132" t="s">
        <v>61</v>
      </c>
      <c r="E10" s="132"/>
      <c r="F10" s="132"/>
      <c r="G10" s="132"/>
      <c r="H10" s="17" t="s">
        <v>15</v>
      </c>
      <c r="I10" s="85" t="s">
        <v>69</v>
      </c>
      <c r="J10" s="18"/>
    </row>
    <row r="11" spans="1:10" ht="15" customHeight="1">
      <c r="A11" s="7"/>
      <c r="B11" s="19"/>
      <c r="C11" s="16"/>
      <c r="D11" s="133" t="s">
        <v>62</v>
      </c>
      <c r="E11" s="133"/>
      <c r="F11" s="133"/>
      <c r="G11" s="133"/>
      <c r="H11" s="17" t="s">
        <v>17</v>
      </c>
      <c r="I11" s="85" t="s">
        <v>70</v>
      </c>
      <c r="J11" s="18"/>
    </row>
    <row r="12" spans="1:10" ht="15" customHeight="1">
      <c r="A12" s="7"/>
      <c r="B12" s="128" t="s">
        <v>60</v>
      </c>
      <c r="C12" s="129"/>
      <c r="D12" s="134" t="s">
        <v>63</v>
      </c>
      <c r="E12" s="134"/>
      <c r="F12" s="134"/>
      <c r="G12" s="134"/>
      <c r="H12" s="22"/>
      <c r="I12" s="21"/>
      <c r="J12" s="23"/>
    </row>
    <row r="13" spans="1:10" ht="18" customHeight="1">
      <c r="A13" s="7"/>
      <c r="B13" s="33" t="s">
        <v>21</v>
      </c>
      <c r="C13" s="34"/>
      <c r="D13" s="35"/>
      <c r="E13" s="36"/>
      <c r="F13" s="36"/>
      <c r="G13" s="36"/>
      <c r="H13" s="37"/>
      <c r="I13" s="36"/>
      <c r="J13" s="38"/>
    </row>
    <row r="14" spans="1:10" ht="18" customHeight="1">
      <c r="A14" s="7"/>
      <c r="B14" s="27" t="s">
        <v>22</v>
      </c>
      <c r="C14" s="39"/>
      <c r="D14" s="31"/>
      <c r="E14" s="116"/>
      <c r="F14" s="116"/>
      <c r="G14" s="117"/>
      <c r="H14" s="117"/>
      <c r="I14" s="117" t="s">
        <v>3</v>
      </c>
      <c r="J14" s="118"/>
    </row>
    <row r="15" spans="1:10" ht="23.25" customHeight="1">
      <c r="A15" s="40" t="s">
        <v>23</v>
      </c>
      <c r="B15" s="41" t="s">
        <v>23</v>
      </c>
      <c r="C15" s="42"/>
      <c r="D15" s="43"/>
      <c r="E15" s="108"/>
      <c r="F15" s="109"/>
      <c r="G15" s="108"/>
      <c r="H15" s="109"/>
      <c r="I15" s="108">
        <v>0</v>
      </c>
      <c r="J15" s="110"/>
    </row>
    <row r="16" spans="1:10" ht="23.25" customHeight="1">
      <c r="A16" s="40" t="s">
        <v>24</v>
      </c>
      <c r="B16" s="41" t="s">
        <v>24</v>
      </c>
      <c r="C16" s="42"/>
      <c r="D16" s="43"/>
      <c r="E16" s="108"/>
      <c r="F16" s="109"/>
      <c r="G16" s="108"/>
      <c r="H16" s="109"/>
      <c r="I16" s="108">
        <f>Rekapitulace!F14</f>
        <v>0</v>
      </c>
      <c r="J16" s="110"/>
    </row>
    <row r="17" spans="1:10" ht="23.25" customHeight="1">
      <c r="A17" s="40" t="s">
        <v>25</v>
      </c>
      <c r="B17" s="41" t="s">
        <v>25</v>
      </c>
      <c r="C17" s="42"/>
      <c r="D17" s="43"/>
      <c r="E17" s="108"/>
      <c r="F17" s="109"/>
      <c r="G17" s="108"/>
      <c r="H17" s="109"/>
      <c r="I17" s="108">
        <v>0</v>
      </c>
      <c r="J17" s="110"/>
    </row>
    <row r="18" spans="1:10" ht="23.25" customHeight="1">
      <c r="A18" s="40" t="s">
        <v>26</v>
      </c>
      <c r="B18" s="41" t="s">
        <v>27</v>
      </c>
      <c r="C18" s="42"/>
      <c r="D18" s="43"/>
      <c r="E18" s="108"/>
      <c r="F18" s="109"/>
      <c r="G18" s="108"/>
      <c r="H18" s="109"/>
      <c r="I18" s="108">
        <v>0</v>
      </c>
      <c r="J18" s="110"/>
    </row>
    <row r="19" spans="1:10" ht="23.25" customHeight="1">
      <c r="A19" s="40" t="s">
        <v>28</v>
      </c>
      <c r="B19" s="41" t="s">
        <v>29</v>
      </c>
      <c r="C19" s="42"/>
      <c r="D19" s="43"/>
      <c r="E19" s="108"/>
      <c r="F19" s="109"/>
      <c r="G19" s="108"/>
      <c r="H19" s="109"/>
      <c r="I19" s="108">
        <v>0</v>
      </c>
      <c r="J19" s="110"/>
    </row>
    <row r="20" spans="1:10" ht="23.25" customHeight="1">
      <c r="A20" s="7"/>
      <c r="B20" s="44" t="s">
        <v>3</v>
      </c>
      <c r="C20" s="45"/>
      <c r="D20" s="46"/>
      <c r="E20" s="111"/>
      <c r="F20" s="112"/>
      <c r="G20" s="111"/>
      <c r="H20" s="112"/>
      <c r="I20" s="111">
        <f>SUM(I15:J19)</f>
        <v>0</v>
      </c>
      <c r="J20" s="113"/>
    </row>
    <row r="21" spans="1:10" ht="33" customHeight="1">
      <c r="A21" s="7"/>
      <c r="B21" s="47" t="s">
        <v>30</v>
      </c>
      <c r="C21" s="42"/>
      <c r="D21" s="43"/>
      <c r="E21" s="48"/>
      <c r="F21" s="49"/>
      <c r="G21" s="50"/>
      <c r="H21" s="50"/>
      <c r="I21" s="50"/>
      <c r="J21" s="51"/>
    </row>
    <row r="22" spans="1:10" ht="23.25" customHeight="1">
      <c r="A22" s="7"/>
      <c r="B22" s="52" t="s">
        <v>31</v>
      </c>
      <c r="C22" s="42"/>
      <c r="D22" s="43"/>
      <c r="E22" s="53">
        <v>15</v>
      </c>
      <c r="F22" s="49" t="s">
        <v>32</v>
      </c>
      <c r="G22" s="106">
        <f>0</f>
        <v>0</v>
      </c>
      <c r="H22" s="107"/>
      <c r="I22" s="107"/>
      <c r="J22" s="51" t="str">
        <f aca="true" t="shared" si="0" ref="J22:J26">Mena</f>
        <v>CZK</v>
      </c>
    </row>
    <row r="23" spans="1:10" ht="23.25" customHeight="1">
      <c r="A23" s="7"/>
      <c r="B23" s="52" t="s">
        <v>33</v>
      </c>
      <c r="C23" s="42"/>
      <c r="D23" s="43"/>
      <c r="E23" s="53">
        <f>SazbaDPH1</f>
        <v>15</v>
      </c>
      <c r="F23" s="49" t="s">
        <v>32</v>
      </c>
      <c r="G23" s="114">
        <f>ZakladDPHSni*SazbaDPH1/100</f>
        <v>0</v>
      </c>
      <c r="H23" s="115"/>
      <c r="I23" s="115"/>
      <c r="J23" s="51" t="str">
        <f t="shared" si="0"/>
        <v>CZK</v>
      </c>
    </row>
    <row r="24" spans="1:10" ht="23.25" customHeight="1">
      <c r="A24" s="7"/>
      <c r="B24" s="52" t="s">
        <v>34</v>
      </c>
      <c r="C24" s="42"/>
      <c r="D24" s="43"/>
      <c r="E24" s="53">
        <v>21</v>
      </c>
      <c r="F24" s="49" t="s">
        <v>32</v>
      </c>
      <c r="G24" s="106">
        <f>I20</f>
        <v>0</v>
      </c>
      <c r="H24" s="107"/>
      <c r="I24" s="107"/>
      <c r="J24" s="51" t="str">
        <f t="shared" si="0"/>
        <v>CZK</v>
      </c>
    </row>
    <row r="25" spans="1:10" ht="23.25" customHeight="1">
      <c r="A25" s="7"/>
      <c r="B25" s="54" t="s">
        <v>35</v>
      </c>
      <c r="C25" s="55"/>
      <c r="D25" s="56"/>
      <c r="E25" s="57">
        <f>SazbaDPH2</f>
        <v>21</v>
      </c>
      <c r="F25" s="58" t="s">
        <v>32</v>
      </c>
      <c r="G25" s="102">
        <f>ZakladDPHZakl*0.21</f>
        <v>0</v>
      </c>
      <c r="H25" s="103"/>
      <c r="I25" s="103"/>
      <c r="J25" s="59" t="str">
        <f t="shared" si="0"/>
        <v>CZK</v>
      </c>
    </row>
    <row r="26" spans="1:10" ht="23.25" customHeight="1" thickBot="1">
      <c r="A26" s="7"/>
      <c r="B26" s="60" t="s">
        <v>36</v>
      </c>
      <c r="C26" s="61"/>
      <c r="D26" s="62"/>
      <c r="E26" s="61"/>
      <c r="F26" s="63"/>
      <c r="G26" s="104">
        <f>ROUND(DPHZakl,0)-DPHZakl</f>
        <v>0</v>
      </c>
      <c r="H26" s="104"/>
      <c r="I26" s="104"/>
      <c r="J26" s="64" t="str">
        <f t="shared" si="0"/>
        <v>CZK</v>
      </c>
    </row>
    <row r="27" spans="1:10" ht="27.75" customHeight="1" thickBot="1">
      <c r="A27" s="7"/>
      <c r="B27" s="65" t="s">
        <v>37</v>
      </c>
      <c r="C27" s="66"/>
      <c r="D27" s="66"/>
      <c r="E27" s="66"/>
      <c r="F27" s="66"/>
      <c r="G27" s="105">
        <f>ZakladDPHSni+DPHSni+ZakladDPHZakl+DPHZakl+Zaokrouhleni</f>
        <v>0</v>
      </c>
      <c r="H27" s="105"/>
      <c r="I27" s="105"/>
      <c r="J27" s="67" t="s">
        <v>38</v>
      </c>
    </row>
    <row r="28" spans="1:10" ht="12.75" customHeight="1">
      <c r="A28" s="7"/>
      <c r="B28" s="7"/>
      <c r="C28" s="14"/>
      <c r="D28" s="14"/>
      <c r="E28" s="14"/>
      <c r="F28" s="14"/>
      <c r="G28" s="25"/>
      <c r="H28" s="14"/>
      <c r="I28" s="25"/>
      <c r="J28" s="68"/>
    </row>
    <row r="29" spans="1:10" ht="13.5" customHeight="1" thickBot="1">
      <c r="A29" s="69"/>
      <c r="B29" s="69"/>
      <c r="C29" s="70"/>
      <c r="D29" s="70"/>
      <c r="E29" s="70"/>
      <c r="F29" s="70"/>
      <c r="G29" s="71"/>
      <c r="H29" s="70"/>
      <c r="I29" s="71"/>
      <c r="J29" s="72"/>
    </row>
    <row r="32" spans="2:52" ht="12.75">
      <c r="B32" s="101"/>
      <c r="C32" s="101"/>
      <c r="D32" s="101"/>
      <c r="E32" s="101"/>
      <c r="F32" s="101"/>
      <c r="G32" s="101"/>
      <c r="H32" s="101"/>
      <c r="I32" s="101"/>
      <c r="J32" s="101"/>
      <c r="AZ32" s="74">
        <f>B32</f>
        <v>0</v>
      </c>
    </row>
    <row r="33" spans="2:52" ht="12.75">
      <c r="B33" s="101"/>
      <c r="C33" s="101"/>
      <c r="D33" s="101"/>
      <c r="E33" s="101"/>
      <c r="F33" s="101"/>
      <c r="G33" s="101"/>
      <c r="H33" s="101"/>
      <c r="I33" s="101"/>
      <c r="J33" s="101"/>
      <c r="AZ33" s="74">
        <f>B33</f>
        <v>0</v>
      </c>
    </row>
    <row r="34" spans="2:52" ht="12.75">
      <c r="B34" s="101"/>
      <c r="C34" s="101"/>
      <c r="D34" s="101"/>
      <c r="E34" s="101"/>
      <c r="F34" s="101"/>
      <c r="G34" s="101"/>
      <c r="H34" s="101"/>
      <c r="I34" s="101"/>
      <c r="J34" s="101"/>
      <c r="AZ34" s="74">
        <f>B34</f>
        <v>0</v>
      </c>
    </row>
    <row r="36" spans="6:10" ht="12.75">
      <c r="F36" s="76"/>
      <c r="G36" s="77"/>
      <c r="H36" s="76"/>
      <c r="I36" s="77"/>
      <c r="J36" s="77"/>
    </row>
  </sheetData>
  <mergeCells count="38">
    <mergeCell ref="B1:J1"/>
    <mergeCell ref="D2:J2"/>
    <mergeCell ref="D3:J3"/>
    <mergeCell ref="B12:C12"/>
    <mergeCell ref="B6:C6"/>
    <mergeCell ref="D10:G10"/>
    <mergeCell ref="D11:G11"/>
    <mergeCell ref="D12:G12"/>
    <mergeCell ref="E14:F14"/>
    <mergeCell ref="G14:H14"/>
    <mergeCell ref="I14:J14"/>
    <mergeCell ref="E15:F15"/>
    <mergeCell ref="G15:H15"/>
    <mergeCell ref="I15:J15"/>
    <mergeCell ref="E16:F16"/>
    <mergeCell ref="G16:H16"/>
    <mergeCell ref="I16:J16"/>
    <mergeCell ref="E17:F17"/>
    <mergeCell ref="G17:H17"/>
    <mergeCell ref="I17:J17"/>
    <mergeCell ref="G24:I24"/>
    <mergeCell ref="E18:F18"/>
    <mergeCell ref="G18:H18"/>
    <mergeCell ref="I18:J18"/>
    <mergeCell ref="E19:F19"/>
    <mergeCell ref="G19:H19"/>
    <mergeCell ref="I19:J19"/>
    <mergeCell ref="E20:F20"/>
    <mergeCell ref="G20:H20"/>
    <mergeCell ref="I20:J20"/>
    <mergeCell ref="G22:I22"/>
    <mergeCell ref="G23:I23"/>
    <mergeCell ref="B34:J34"/>
    <mergeCell ref="G25:I25"/>
    <mergeCell ref="G26:I26"/>
    <mergeCell ref="G27:I27"/>
    <mergeCell ref="B32:J32"/>
    <mergeCell ref="B33:J33"/>
  </mergeCells>
  <printOptions/>
  <pageMargins left="0.5905511811023623" right="0.5905511811023623" top="0.7874015748031497" bottom="0.3937007874015748" header="0" footer="0.1968503937007874"/>
  <pageSetup fitToHeight="9999" fitToWidth="1" horizontalDpi="600" verticalDpi="600" orientation="portrait" paperSize="9" scale="93" r:id="rId1"/>
  <rowBreaks count="1" manualBreakCount="1">
    <brk id="3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S30"/>
  <sheetViews>
    <sheetView workbookViewId="0" topLeftCell="A1">
      <selection activeCell="A31" sqref="A31"/>
    </sheetView>
  </sheetViews>
  <sheetFormatPr defaultColWidth="9.00390625" defaultRowHeight="12.75"/>
  <cols>
    <col min="1" max="1" width="4.25390625" style="0" customWidth="1"/>
    <col min="2" max="2" width="14.375" style="1" customWidth="1"/>
    <col min="3" max="3" width="38.25390625" style="1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8" max="9" width="9.125" style="0" customWidth="1"/>
    <col min="17" max="27" width="9.00390625" style="0" hidden="1" customWidth="1"/>
  </cols>
  <sheetData>
    <row r="1" spans="1:9" ht="18" customHeight="1">
      <c r="A1" s="143" t="s">
        <v>43</v>
      </c>
      <c r="B1" s="144"/>
      <c r="C1" s="144"/>
      <c r="D1" s="144"/>
      <c r="E1" s="144"/>
      <c r="F1" s="145" t="s">
        <v>44</v>
      </c>
      <c r="G1" s="146"/>
      <c r="H1" s="2"/>
      <c r="I1" s="2"/>
    </row>
    <row r="2" spans="1:9" ht="15" customHeight="1">
      <c r="A2" s="80"/>
      <c r="B2" s="78"/>
      <c r="C2" s="140" t="s">
        <v>97</v>
      </c>
      <c r="D2" s="141"/>
      <c r="E2" s="141"/>
      <c r="F2" s="141"/>
      <c r="G2" s="142"/>
      <c r="H2" s="2"/>
      <c r="I2" s="2"/>
    </row>
    <row r="3" spans="1:19" ht="15" customHeight="1">
      <c r="A3" s="81"/>
      <c r="B3" s="82"/>
      <c r="C3" s="138" t="s">
        <v>72</v>
      </c>
      <c r="D3" s="138"/>
      <c r="E3" s="138"/>
      <c r="F3" s="138"/>
      <c r="G3" s="139"/>
      <c r="H3" s="2"/>
      <c r="I3" s="2"/>
      <c r="S3" t="s">
        <v>9</v>
      </c>
    </row>
    <row r="4" spans="1:7" s="89" customFormat="1" ht="4.5" customHeight="1">
      <c r="A4" s="135"/>
      <c r="B4" s="135"/>
      <c r="C4" s="135"/>
      <c r="D4" s="135"/>
      <c r="E4" s="135"/>
      <c r="F4" s="135"/>
      <c r="G4" s="135"/>
    </row>
    <row r="5" spans="1:9" s="99" customFormat="1" ht="21" customHeight="1">
      <c r="A5" s="95" t="s">
        <v>8</v>
      </c>
      <c r="B5" s="147" t="s">
        <v>7</v>
      </c>
      <c r="C5" s="148"/>
      <c r="D5" s="95" t="s">
        <v>6</v>
      </c>
      <c r="E5" s="95" t="s">
        <v>5</v>
      </c>
      <c r="F5" s="96" t="s">
        <v>4</v>
      </c>
      <c r="G5" s="97" t="s">
        <v>64</v>
      </c>
      <c r="H5" s="98"/>
      <c r="I5" s="98"/>
    </row>
    <row r="6" spans="1:9" ht="21" customHeight="1">
      <c r="A6" s="152" t="s">
        <v>106</v>
      </c>
      <c r="B6" s="152"/>
      <c r="C6" s="152"/>
      <c r="D6" s="152"/>
      <c r="E6" s="91">
        <v>7.3</v>
      </c>
      <c r="F6" s="92">
        <v>8.4</v>
      </c>
      <c r="G6" s="100">
        <f>E6*F6</f>
        <v>61.32</v>
      </c>
      <c r="H6" s="2"/>
      <c r="I6" s="2"/>
    </row>
    <row r="7" spans="1:19" ht="12.75">
      <c r="A7" s="5">
        <f>1+0</f>
        <v>1</v>
      </c>
      <c r="B7" s="136" t="s">
        <v>76</v>
      </c>
      <c r="C7" s="137"/>
      <c r="D7" s="86" t="s">
        <v>65</v>
      </c>
      <c r="E7" s="90">
        <v>1</v>
      </c>
      <c r="F7" s="87"/>
      <c r="G7" s="88">
        <f>ROUND(E7*F7,0)</f>
        <v>0</v>
      </c>
      <c r="S7" t="s">
        <v>2</v>
      </c>
    </row>
    <row r="8" spans="1:7" ht="12.75">
      <c r="A8" s="5">
        <f>1+A7</f>
        <v>2</v>
      </c>
      <c r="B8" s="136" t="s">
        <v>77</v>
      </c>
      <c r="C8" s="137"/>
      <c r="D8" s="86" t="s">
        <v>65</v>
      </c>
      <c r="E8" s="90">
        <v>1</v>
      </c>
      <c r="F8" s="87"/>
      <c r="G8" s="88">
        <f aca="true" t="shared" si="0" ref="G8:G9">ROUND(E8*F8,0)</f>
        <v>0</v>
      </c>
    </row>
    <row r="9" spans="1:7" ht="12.75">
      <c r="A9" s="5">
        <f aca="true" t="shared" si="1" ref="A9">1+A8</f>
        <v>3</v>
      </c>
      <c r="B9" s="136" t="s">
        <v>78</v>
      </c>
      <c r="C9" s="137"/>
      <c r="D9" s="86" t="s">
        <v>65</v>
      </c>
      <c r="E9" s="90">
        <v>1</v>
      </c>
      <c r="F9" s="87"/>
      <c r="G9" s="88">
        <f t="shared" si="0"/>
        <v>0</v>
      </c>
    </row>
    <row r="10" spans="1:19" ht="12.75">
      <c r="A10" s="5">
        <f>1+A9</f>
        <v>4</v>
      </c>
      <c r="B10" s="136" t="s">
        <v>73</v>
      </c>
      <c r="C10" s="137"/>
      <c r="D10" s="86" t="s">
        <v>1</v>
      </c>
      <c r="E10" s="90">
        <f>G6</f>
        <v>61.32</v>
      </c>
      <c r="F10" s="87"/>
      <c r="G10" s="88">
        <f>ROUND(E10*F10,0)</f>
        <v>0</v>
      </c>
      <c r="S10" t="s">
        <v>2</v>
      </c>
    </row>
    <row r="11" spans="1:7" ht="12.75">
      <c r="A11" s="5">
        <f aca="true" t="shared" si="2" ref="A11:A28">1+A10</f>
        <v>5</v>
      </c>
      <c r="B11" s="136" t="s">
        <v>74</v>
      </c>
      <c r="C11" s="137"/>
      <c r="D11" s="86" t="s">
        <v>65</v>
      </c>
      <c r="E11" s="90">
        <v>1</v>
      </c>
      <c r="F11" s="87"/>
      <c r="G11" s="88">
        <f aca="true" t="shared" si="3" ref="G11:G29">ROUND(E11*F11,0)</f>
        <v>0</v>
      </c>
    </row>
    <row r="12" spans="1:7" ht="12.75">
      <c r="A12" s="5">
        <f t="shared" si="2"/>
        <v>6</v>
      </c>
      <c r="B12" s="136" t="s">
        <v>75</v>
      </c>
      <c r="C12" s="137"/>
      <c r="D12" s="86" t="s">
        <v>1</v>
      </c>
      <c r="E12" s="90">
        <f>G6</f>
        <v>61.32</v>
      </c>
      <c r="F12" s="87"/>
      <c r="G12" s="88">
        <f t="shared" si="3"/>
        <v>0</v>
      </c>
    </row>
    <row r="13" spans="1:7" ht="12.75">
      <c r="A13" s="5">
        <f t="shared" si="2"/>
        <v>7</v>
      </c>
      <c r="B13" s="136" t="s">
        <v>79</v>
      </c>
      <c r="C13" s="137"/>
      <c r="D13" s="86" t="s">
        <v>1</v>
      </c>
      <c r="E13" s="90">
        <f>G6</f>
        <v>61.32</v>
      </c>
      <c r="F13" s="87"/>
      <c r="G13" s="88">
        <f t="shared" si="3"/>
        <v>0</v>
      </c>
    </row>
    <row r="14" spans="1:7" ht="12.75">
      <c r="A14" s="5">
        <f t="shared" si="2"/>
        <v>8</v>
      </c>
      <c r="B14" s="136" t="s">
        <v>86</v>
      </c>
      <c r="C14" s="137"/>
      <c r="D14" s="86" t="s">
        <v>65</v>
      </c>
      <c r="E14" s="90">
        <v>1</v>
      </c>
      <c r="F14" s="87"/>
      <c r="G14" s="88">
        <f aca="true" t="shared" si="4" ref="G14">ROUND(E14*F14,0)</f>
        <v>0</v>
      </c>
    </row>
    <row r="15" spans="1:7" ht="12.75" customHeight="1">
      <c r="A15" s="5">
        <f t="shared" si="2"/>
        <v>9</v>
      </c>
      <c r="B15" s="136" t="s">
        <v>80</v>
      </c>
      <c r="C15" s="137"/>
      <c r="D15" s="86" t="s">
        <v>1</v>
      </c>
      <c r="E15" s="90">
        <f>G6</f>
        <v>61.32</v>
      </c>
      <c r="F15" s="87"/>
      <c r="G15" s="88">
        <f t="shared" si="3"/>
        <v>0</v>
      </c>
    </row>
    <row r="16" spans="1:7" ht="12.75">
      <c r="A16" s="5">
        <f t="shared" si="2"/>
        <v>10</v>
      </c>
      <c r="B16" s="136" t="s">
        <v>87</v>
      </c>
      <c r="C16" s="137"/>
      <c r="D16" s="86" t="s">
        <v>65</v>
      </c>
      <c r="E16" s="90">
        <v>1</v>
      </c>
      <c r="F16" s="87"/>
      <c r="G16" s="88">
        <f t="shared" si="3"/>
        <v>0</v>
      </c>
    </row>
    <row r="17" spans="1:7" ht="12.75">
      <c r="A17" s="5">
        <f t="shared" si="2"/>
        <v>11</v>
      </c>
      <c r="B17" s="136" t="s">
        <v>81</v>
      </c>
      <c r="C17" s="137"/>
      <c r="D17" s="86" t="s">
        <v>1</v>
      </c>
      <c r="E17" s="90">
        <f>G6</f>
        <v>61.32</v>
      </c>
      <c r="F17" s="87"/>
      <c r="G17" s="88">
        <f t="shared" si="3"/>
        <v>0</v>
      </c>
    </row>
    <row r="18" spans="1:7" ht="60.75" customHeight="1">
      <c r="A18" s="5">
        <f t="shared" si="2"/>
        <v>12</v>
      </c>
      <c r="B18" s="136" t="s">
        <v>89</v>
      </c>
      <c r="C18" s="137"/>
      <c r="D18" s="86" t="s">
        <v>1</v>
      </c>
      <c r="E18" s="90">
        <f>CEILING(1.15*E17,1)</f>
        <v>71</v>
      </c>
      <c r="F18" s="87"/>
      <c r="G18" s="88">
        <f aca="true" t="shared" si="5" ref="G18:G19">ROUND(E18*F18,0)</f>
        <v>0</v>
      </c>
    </row>
    <row r="19" spans="1:7" ht="12.75">
      <c r="A19" s="5">
        <f t="shared" si="2"/>
        <v>13</v>
      </c>
      <c r="B19" s="136" t="s">
        <v>88</v>
      </c>
      <c r="C19" s="137"/>
      <c r="D19" s="86" t="s">
        <v>65</v>
      </c>
      <c r="E19" s="90">
        <v>1</v>
      </c>
      <c r="F19" s="87"/>
      <c r="G19" s="88">
        <f t="shared" si="5"/>
        <v>0</v>
      </c>
    </row>
    <row r="20" spans="1:7" ht="12.75">
      <c r="A20" s="5">
        <f t="shared" si="2"/>
        <v>14</v>
      </c>
      <c r="B20" s="136" t="s">
        <v>82</v>
      </c>
      <c r="C20" s="137"/>
      <c r="D20" s="86" t="s">
        <v>83</v>
      </c>
      <c r="E20" s="90">
        <f>ROUND(2*(E6+F6),1)</f>
        <v>31.4</v>
      </c>
      <c r="F20" s="87"/>
      <c r="G20" s="88">
        <f t="shared" si="3"/>
        <v>0</v>
      </c>
    </row>
    <row r="21" spans="1:7" ht="24" customHeight="1">
      <c r="A21" s="5">
        <f t="shared" si="2"/>
        <v>15</v>
      </c>
      <c r="B21" s="136" t="s">
        <v>90</v>
      </c>
      <c r="C21" s="137"/>
      <c r="D21" s="86" t="s">
        <v>83</v>
      </c>
      <c r="E21" s="90">
        <f>CEILING(1.1*E20,1)</f>
        <v>35</v>
      </c>
      <c r="F21" s="87"/>
      <c r="G21" s="88">
        <f aca="true" t="shared" si="6" ref="G21">ROUND(E21*F21,0)</f>
        <v>0</v>
      </c>
    </row>
    <row r="22" spans="1:7" ht="12.75">
      <c r="A22" s="5">
        <f t="shared" si="2"/>
        <v>16</v>
      </c>
      <c r="B22" s="136" t="s">
        <v>84</v>
      </c>
      <c r="C22" s="137"/>
      <c r="D22" s="86" t="s">
        <v>65</v>
      </c>
      <c r="E22" s="90">
        <v>1</v>
      </c>
      <c r="F22" s="87"/>
      <c r="G22" s="88">
        <f t="shared" si="3"/>
        <v>0</v>
      </c>
    </row>
    <row r="23" spans="1:7" ht="12.75">
      <c r="A23" s="5">
        <f t="shared" si="2"/>
        <v>17</v>
      </c>
      <c r="B23" s="136" t="s">
        <v>91</v>
      </c>
      <c r="C23" s="137"/>
      <c r="D23" s="86" t="s">
        <v>65</v>
      </c>
      <c r="E23" s="90">
        <v>1</v>
      </c>
      <c r="F23" s="87"/>
      <c r="G23" s="88">
        <f t="shared" si="3"/>
        <v>0</v>
      </c>
    </row>
    <row r="24" spans="1:7" ht="12.75" customHeight="1">
      <c r="A24" s="5">
        <f t="shared" si="2"/>
        <v>18</v>
      </c>
      <c r="B24" s="136" t="s">
        <v>92</v>
      </c>
      <c r="C24" s="137"/>
      <c r="D24" s="86" t="s">
        <v>1</v>
      </c>
      <c r="E24" s="90">
        <f>ROUND(G6+3.5*2*(E6+F6),1)</f>
        <v>171.2</v>
      </c>
      <c r="F24" s="87"/>
      <c r="G24" s="88">
        <f t="shared" si="3"/>
        <v>0</v>
      </c>
    </row>
    <row r="25" spans="1:7" ht="12.75" customHeight="1">
      <c r="A25" s="5">
        <f t="shared" si="2"/>
        <v>19</v>
      </c>
      <c r="B25" s="136" t="s">
        <v>93</v>
      </c>
      <c r="C25" s="137"/>
      <c r="D25" s="86" t="s">
        <v>65</v>
      </c>
      <c r="E25" s="90">
        <v>1</v>
      </c>
      <c r="F25" s="87"/>
      <c r="G25" s="88">
        <f t="shared" si="3"/>
        <v>0</v>
      </c>
    </row>
    <row r="26" spans="1:7" ht="12.75">
      <c r="A26" s="5">
        <f t="shared" si="2"/>
        <v>20</v>
      </c>
      <c r="B26" s="136" t="s">
        <v>94</v>
      </c>
      <c r="C26" s="137"/>
      <c r="D26" s="86" t="s">
        <v>65</v>
      </c>
      <c r="E26" s="90">
        <v>1</v>
      </c>
      <c r="F26" s="87"/>
      <c r="G26" s="88">
        <f t="shared" si="3"/>
        <v>0</v>
      </c>
    </row>
    <row r="27" spans="1:7" ht="12.75">
      <c r="A27" s="5">
        <f t="shared" si="2"/>
        <v>21</v>
      </c>
      <c r="B27" s="136" t="s">
        <v>95</v>
      </c>
      <c r="C27" s="137"/>
      <c r="D27" s="86" t="s">
        <v>65</v>
      </c>
      <c r="E27" s="90">
        <v>1</v>
      </c>
      <c r="F27" s="87"/>
      <c r="G27" s="88">
        <f t="shared" si="3"/>
        <v>0</v>
      </c>
    </row>
    <row r="28" spans="1:7" ht="12.75">
      <c r="A28" s="5">
        <f t="shared" si="2"/>
        <v>22</v>
      </c>
      <c r="B28" s="136" t="s">
        <v>85</v>
      </c>
      <c r="C28" s="137"/>
      <c r="D28" s="86" t="s">
        <v>65</v>
      </c>
      <c r="E28" s="90">
        <v>1</v>
      </c>
      <c r="F28" s="87"/>
      <c r="G28" s="88">
        <f t="shared" si="3"/>
        <v>0</v>
      </c>
    </row>
    <row r="29" spans="1:7" ht="12.75">
      <c r="A29" s="5">
        <f aca="true" t="shared" si="7" ref="A29">1+A28</f>
        <v>23</v>
      </c>
      <c r="B29" s="136" t="s">
        <v>66</v>
      </c>
      <c r="C29" s="137"/>
      <c r="D29" s="86" t="s">
        <v>65</v>
      </c>
      <c r="E29" s="90">
        <v>1</v>
      </c>
      <c r="F29" s="87"/>
      <c r="G29" s="88">
        <f t="shared" si="3"/>
        <v>0</v>
      </c>
    </row>
    <row r="30" spans="1:7" s="94" customFormat="1" ht="24" customHeight="1">
      <c r="A30" s="149" t="s">
        <v>108</v>
      </c>
      <c r="B30" s="150"/>
      <c r="C30" s="150"/>
      <c r="D30" s="150"/>
      <c r="E30" s="150"/>
      <c r="F30" s="151"/>
      <c r="G30" s="93">
        <f>SUMIF(G10:G29,"&lt;&gt;NOR",G10:G29)</f>
        <v>0</v>
      </c>
    </row>
  </sheetData>
  <mergeCells count="31">
    <mergeCell ref="A30:F30"/>
    <mergeCell ref="A6:D6"/>
    <mergeCell ref="B25:C25"/>
    <mergeCell ref="B26:C26"/>
    <mergeCell ref="B27:C27"/>
    <mergeCell ref="B28:C28"/>
    <mergeCell ref="B29:C29"/>
    <mergeCell ref="B10:C10"/>
    <mergeCell ref="B11:C11"/>
    <mergeCell ref="B12:C12"/>
    <mergeCell ref="B13:C13"/>
    <mergeCell ref="B15:C15"/>
    <mergeCell ref="B17:C17"/>
    <mergeCell ref="B20:C20"/>
    <mergeCell ref="B22:C22"/>
    <mergeCell ref="B23:C23"/>
    <mergeCell ref="A4:G4"/>
    <mergeCell ref="B24:C24"/>
    <mergeCell ref="C3:G3"/>
    <mergeCell ref="C2:G2"/>
    <mergeCell ref="A1:E1"/>
    <mergeCell ref="F1:G1"/>
    <mergeCell ref="B5:C5"/>
    <mergeCell ref="B7:C7"/>
    <mergeCell ref="B8:C8"/>
    <mergeCell ref="B9:C9"/>
    <mergeCell ref="B14:C14"/>
    <mergeCell ref="B16:C16"/>
    <mergeCell ref="B18:C18"/>
    <mergeCell ref="B19:C19"/>
    <mergeCell ref="B21:C21"/>
  </mergeCells>
  <printOptions/>
  <pageMargins left="0.5905511811023623" right="0.5905511811023623" top="0.7874015748031497" bottom="0.7874015748031497" header="0.31496062992125984" footer="0.31496062992125984"/>
  <pageSetup fitToHeight="1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S30"/>
  <sheetViews>
    <sheetView workbookViewId="0" topLeftCell="A22">
      <selection activeCell="A31" sqref="A31"/>
    </sheetView>
  </sheetViews>
  <sheetFormatPr defaultColWidth="9.00390625" defaultRowHeight="12.75"/>
  <cols>
    <col min="1" max="1" width="4.25390625" style="0" customWidth="1"/>
    <col min="2" max="2" width="14.375" style="1" customWidth="1"/>
    <col min="3" max="3" width="38.25390625" style="1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8" max="9" width="9.125" style="0" customWidth="1"/>
    <col min="17" max="27" width="9.00390625" style="0" hidden="1" customWidth="1"/>
  </cols>
  <sheetData>
    <row r="1" spans="1:9" ht="18" customHeight="1">
      <c r="A1" s="143" t="s">
        <v>43</v>
      </c>
      <c r="B1" s="144"/>
      <c r="C1" s="144"/>
      <c r="D1" s="144"/>
      <c r="E1" s="144"/>
      <c r="F1" s="145" t="s">
        <v>46</v>
      </c>
      <c r="G1" s="146"/>
      <c r="H1" s="2"/>
      <c r="I1" s="2"/>
    </row>
    <row r="2" spans="1:9" ht="15" customHeight="1">
      <c r="A2" s="80"/>
      <c r="B2" s="78"/>
      <c r="C2" s="140" t="s">
        <v>101</v>
      </c>
      <c r="D2" s="141"/>
      <c r="E2" s="141"/>
      <c r="F2" s="141"/>
      <c r="G2" s="142"/>
      <c r="H2" s="2"/>
      <c r="I2" s="2"/>
    </row>
    <row r="3" spans="1:19" ht="15" customHeight="1">
      <c r="A3" s="81"/>
      <c r="B3" s="82"/>
      <c r="C3" s="138" t="s">
        <v>72</v>
      </c>
      <c r="D3" s="138"/>
      <c r="E3" s="138"/>
      <c r="F3" s="138"/>
      <c r="G3" s="139"/>
      <c r="H3" s="2"/>
      <c r="I3" s="2"/>
      <c r="S3" t="s">
        <v>9</v>
      </c>
    </row>
    <row r="4" spans="1:7" s="89" customFormat="1" ht="4.5" customHeight="1">
      <c r="A4" s="135"/>
      <c r="B4" s="135"/>
      <c r="C4" s="135"/>
      <c r="D4" s="135"/>
      <c r="E4" s="135"/>
      <c r="F4" s="135"/>
      <c r="G4" s="135"/>
    </row>
    <row r="5" spans="1:9" s="99" customFormat="1" ht="21" customHeight="1">
      <c r="A5" s="95" t="s">
        <v>8</v>
      </c>
      <c r="B5" s="147" t="s">
        <v>7</v>
      </c>
      <c r="C5" s="148"/>
      <c r="D5" s="95" t="s">
        <v>6</v>
      </c>
      <c r="E5" s="95" t="s">
        <v>5</v>
      </c>
      <c r="F5" s="96" t="s">
        <v>4</v>
      </c>
      <c r="G5" s="97" t="s">
        <v>64</v>
      </c>
      <c r="H5" s="98"/>
      <c r="I5" s="98"/>
    </row>
    <row r="6" spans="1:9" ht="21" customHeight="1">
      <c r="A6" s="152" t="s">
        <v>107</v>
      </c>
      <c r="B6" s="152"/>
      <c r="C6" s="152"/>
      <c r="D6" s="152"/>
      <c r="E6" s="91">
        <v>7.3</v>
      </c>
      <c r="F6" s="92">
        <v>8.7</v>
      </c>
      <c r="G6" s="100">
        <f>E6*F6</f>
        <v>63.50999999999999</v>
      </c>
      <c r="H6" s="2"/>
      <c r="I6" s="2"/>
    </row>
    <row r="7" spans="1:19" ht="12.75">
      <c r="A7" s="5">
        <f>1+0</f>
        <v>1</v>
      </c>
      <c r="B7" s="136" t="s">
        <v>76</v>
      </c>
      <c r="C7" s="137"/>
      <c r="D7" s="86" t="s">
        <v>65</v>
      </c>
      <c r="E7" s="90">
        <v>1</v>
      </c>
      <c r="F7" s="87"/>
      <c r="G7" s="88">
        <f>ROUND(E7*F7,0)</f>
        <v>0</v>
      </c>
      <c r="S7" t="s">
        <v>2</v>
      </c>
    </row>
    <row r="8" spans="1:7" ht="12.75">
      <c r="A8" s="5">
        <f>1+A7</f>
        <v>2</v>
      </c>
      <c r="B8" s="136" t="s">
        <v>77</v>
      </c>
      <c r="C8" s="137"/>
      <c r="D8" s="86" t="s">
        <v>65</v>
      </c>
      <c r="E8" s="90">
        <v>1</v>
      </c>
      <c r="F8" s="87"/>
      <c r="G8" s="88">
        <f aca="true" t="shared" si="0" ref="G8:G9">ROUND(E8*F8,0)</f>
        <v>0</v>
      </c>
    </row>
    <row r="9" spans="1:7" ht="12.75">
      <c r="A9" s="5">
        <f aca="true" t="shared" si="1" ref="A9">1+A8</f>
        <v>3</v>
      </c>
      <c r="B9" s="136" t="s">
        <v>78</v>
      </c>
      <c r="C9" s="137"/>
      <c r="D9" s="86" t="s">
        <v>65</v>
      </c>
      <c r="E9" s="90">
        <v>1</v>
      </c>
      <c r="F9" s="87"/>
      <c r="G9" s="88">
        <f t="shared" si="0"/>
        <v>0</v>
      </c>
    </row>
    <row r="10" spans="1:19" ht="12.75">
      <c r="A10" s="5">
        <f>1+A9</f>
        <v>4</v>
      </c>
      <c r="B10" s="136" t="s">
        <v>73</v>
      </c>
      <c r="C10" s="137"/>
      <c r="D10" s="86" t="s">
        <v>1</v>
      </c>
      <c r="E10" s="90">
        <f>G6</f>
        <v>63.50999999999999</v>
      </c>
      <c r="F10" s="87"/>
      <c r="G10" s="88">
        <f>ROUND(E10*F10,0)</f>
        <v>0</v>
      </c>
      <c r="S10" t="s">
        <v>2</v>
      </c>
    </row>
    <row r="11" spans="1:7" ht="12.75">
      <c r="A11" s="5">
        <f aca="true" t="shared" si="2" ref="A11:A29">1+A10</f>
        <v>5</v>
      </c>
      <c r="B11" s="136" t="s">
        <v>74</v>
      </c>
      <c r="C11" s="137"/>
      <c r="D11" s="86" t="s">
        <v>65</v>
      </c>
      <c r="E11" s="90">
        <v>1</v>
      </c>
      <c r="F11" s="87"/>
      <c r="G11" s="88">
        <f aca="true" t="shared" si="3" ref="G11:G29">ROUND(E11*F11,0)</f>
        <v>0</v>
      </c>
    </row>
    <row r="12" spans="1:7" ht="12.75">
      <c r="A12" s="5">
        <f t="shared" si="2"/>
        <v>6</v>
      </c>
      <c r="B12" s="136" t="s">
        <v>75</v>
      </c>
      <c r="C12" s="137"/>
      <c r="D12" s="86" t="s">
        <v>1</v>
      </c>
      <c r="E12" s="90">
        <f>G6</f>
        <v>63.50999999999999</v>
      </c>
      <c r="F12" s="87"/>
      <c r="G12" s="88">
        <f t="shared" si="3"/>
        <v>0</v>
      </c>
    </row>
    <row r="13" spans="1:7" ht="12.75">
      <c r="A13" s="5">
        <f t="shared" si="2"/>
        <v>7</v>
      </c>
      <c r="B13" s="136" t="s">
        <v>79</v>
      </c>
      <c r="C13" s="137"/>
      <c r="D13" s="86" t="s">
        <v>1</v>
      </c>
      <c r="E13" s="90">
        <f>G6</f>
        <v>63.50999999999999</v>
      </c>
      <c r="F13" s="87"/>
      <c r="G13" s="88">
        <f t="shared" si="3"/>
        <v>0</v>
      </c>
    </row>
    <row r="14" spans="1:7" ht="12.75">
      <c r="A14" s="5">
        <f t="shared" si="2"/>
        <v>8</v>
      </c>
      <c r="B14" s="136" t="s">
        <v>86</v>
      </c>
      <c r="C14" s="137"/>
      <c r="D14" s="86" t="s">
        <v>65</v>
      </c>
      <c r="E14" s="90">
        <v>1</v>
      </c>
      <c r="F14" s="87"/>
      <c r="G14" s="88">
        <f t="shared" si="3"/>
        <v>0</v>
      </c>
    </row>
    <row r="15" spans="1:7" ht="12.75" customHeight="1">
      <c r="A15" s="5">
        <f t="shared" si="2"/>
        <v>9</v>
      </c>
      <c r="B15" s="136" t="s">
        <v>80</v>
      </c>
      <c r="C15" s="137"/>
      <c r="D15" s="86" t="s">
        <v>1</v>
      </c>
      <c r="E15" s="90">
        <f>G6</f>
        <v>63.50999999999999</v>
      </c>
      <c r="F15" s="87"/>
      <c r="G15" s="88">
        <f t="shared" si="3"/>
        <v>0</v>
      </c>
    </row>
    <row r="16" spans="1:7" ht="12.75">
      <c r="A16" s="5">
        <f t="shared" si="2"/>
        <v>10</v>
      </c>
      <c r="B16" s="136" t="s">
        <v>87</v>
      </c>
      <c r="C16" s="137"/>
      <c r="D16" s="86" t="s">
        <v>65</v>
      </c>
      <c r="E16" s="90">
        <v>1</v>
      </c>
      <c r="F16" s="87"/>
      <c r="G16" s="88">
        <f t="shared" si="3"/>
        <v>0</v>
      </c>
    </row>
    <row r="17" spans="1:7" ht="12.75">
      <c r="A17" s="5">
        <f t="shared" si="2"/>
        <v>11</v>
      </c>
      <c r="B17" s="136" t="s">
        <v>81</v>
      </c>
      <c r="C17" s="137"/>
      <c r="D17" s="86" t="s">
        <v>1</v>
      </c>
      <c r="E17" s="90">
        <f>G6</f>
        <v>63.50999999999999</v>
      </c>
      <c r="F17" s="87"/>
      <c r="G17" s="88">
        <f t="shared" si="3"/>
        <v>0</v>
      </c>
    </row>
    <row r="18" spans="1:7" ht="60.75" customHeight="1">
      <c r="A18" s="5">
        <f t="shared" si="2"/>
        <v>12</v>
      </c>
      <c r="B18" s="136" t="s">
        <v>89</v>
      </c>
      <c r="C18" s="137"/>
      <c r="D18" s="86" t="s">
        <v>1</v>
      </c>
      <c r="E18" s="90">
        <f>CEILING(1.15*E17,1)</f>
        <v>74</v>
      </c>
      <c r="F18" s="87"/>
      <c r="G18" s="88">
        <f t="shared" si="3"/>
        <v>0</v>
      </c>
    </row>
    <row r="19" spans="1:7" ht="12.75">
      <c r="A19" s="5">
        <f t="shared" si="2"/>
        <v>13</v>
      </c>
      <c r="B19" s="136" t="s">
        <v>88</v>
      </c>
      <c r="C19" s="137"/>
      <c r="D19" s="86" t="s">
        <v>65</v>
      </c>
      <c r="E19" s="90">
        <v>1</v>
      </c>
      <c r="F19" s="87"/>
      <c r="G19" s="88">
        <f t="shared" si="3"/>
        <v>0</v>
      </c>
    </row>
    <row r="20" spans="1:7" ht="12.75">
      <c r="A20" s="5">
        <f t="shared" si="2"/>
        <v>14</v>
      </c>
      <c r="B20" s="136" t="s">
        <v>82</v>
      </c>
      <c r="C20" s="137"/>
      <c r="D20" s="86" t="s">
        <v>83</v>
      </c>
      <c r="E20" s="90">
        <f>ROUND(2*(E6+F6),1)</f>
        <v>32</v>
      </c>
      <c r="F20" s="87"/>
      <c r="G20" s="88">
        <f t="shared" si="3"/>
        <v>0</v>
      </c>
    </row>
    <row r="21" spans="1:7" ht="24" customHeight="1">
      <c r="A21" s="5">
        <f t="shared" si="2"/>
        <v>15</v>
      </c>
      <c r="B21" s="136" t="s">
        <v>90</v>
      </c>
      <c r="C21" s="137"/>
      <c r="D21" s="86" t="s">
        <v>83</v>
      </c>
      <c r="E21" s="90">
        <f>CEILING(1.1*E20,1)</f>
        <v>36</v>
      </c>
      <c r="F21" s="87"/>
      <c r="G21" s="88">
        <f t="shared" si="3"/>
        <v>0</v>
      </c>
    </row>
    <row r="22" spans="1:7" ht="12.75">
      <c r="A22" s="5">
        <f t="shared" si="2"/>
        <v>16</v>
      </c>
      <c r="B22" s="136" t="s">
        <v>84</v>
      </c>
      <c r="C22" s="137"/>
      <c r="D22" s="86" t="s">
        <v>65</v>
      </c>
      <c r="E22" s="90">
        <v>1</v>
      </c>
      <c r="F22" s="87"/>
      <c r="G22" s="88">
        <f t="shared" si="3"/>
        <v>0</v>
      </c>
    </row>
    <row r="23" spans="1:7" ht="12.75">
      <c r="A23" s="5">
        <f t="shared" si="2"/>
        <v>17</v>
      </c>
      <c r="B23" s="136" t="s">
        <v>91</v>
      </c>
      <c r="C23" s="137"/>
      <c r="D23" s="86" t="s">
        <v>65</v>
      </c>
      <c r="E23" s="90">
        <v>1</v>
      </c>
      <c r="F23" s="87"/>
      <c r="G23" s="88">
        <f t="shared" si="3"/>
        <v>0</v>
      </c>
    </row>
    <row r="24" spans="1:7" ht="12.75" customHeight="1">
      <c r="A24" s="5">
        <f t="shared" si="2"/>
        <v>18</v>
      </c>
      <c r="B24" s="136" t="s">
        <v>92</v>
      </c>
      <c r="C24" s="137"/>
      <c r="D24" s="86" t="s">
        <v>1</v>
      </c>
      <c r="E24" s="90">
        <f>ROUND(G6+3.5*2*(E6+F6),1)</f>
        <v>175.5</v>
      </c>
      <c r="F24" s="87"/>
      <c r="G24" s="88">
        <f t="shared" si="3"/>
        <v>0</v>
      </c>
    </row>
    <row r="25" spans="1:7" ht="12.75" customHeight="1">
      <c r="A25" s="5">
        <f t="shared" si="2"/>
        <v>19</v>
      </c>
      <c r="B25" s="136" t="s">
        <v>93</v>
      </c>
      <c r="C25" s="137"/>
      <c r="D25" s="86" t="s">
        <v>65</v>
      </c>
      <c r="E25" s="90">
        <v>1</v>
      </c>
      <c r="F25" s="87"/>
      <c r="G25" s="88">
        <f t="shared" si="3"/>
        <v>0</v>
      </c>
    </row>
    <row r="26" spans="1:7" ht="12.75">
      <c r="A26" s="5">
        <f t="shared" si="2"/>
        <v>20</v>
      </c>
      <c r="B26" s="136" t="s">
        <v>94</v>
      </c>
      <c r="C26" s="137"/>
      <c r="D26" s="86" t="s">
        <v>65</v>
      </c>
      <c r="E26" s="90">
        <v>1</v>
      </c>
      <c r="F26" s="87"/>
      <c r="G26" s="88">
        <f t="shared" si="3"/>
        <v>0</v>
      </c>
    </row>
    <row r="27" spans="1:7" ht="12.75">
      <c r="A27" s="5">
        <f t="shared" si="2"/>
        <v>21</v>
      </c>
      <c r="B27" s="136" t="s">
        <v>95</v>
      </c>
      <c r="C27" s="137"/>
      <c r="D27" s="86" t="s">
        <v>65</v>
      </c>
      <c r="E27" s="90">
        <v>1</v>
      </c>
      <c r="F27" s="87"/>
      <c r="G27" s="88">
        <f t="shared" si="3"/>
        <v>0</v>
      </c>
    </row>
    <row r="28" spans="1:7" ht="12.75">
      <c r="A28" s="5">
        <f t="shared" si="2"/>
        <v>22</v>
      </c>
      <c r="B28" s="136" t="s">
        <v>85</v>
      </c>
      <c r="C28" s="137"/>
      <c r="D28" s="86" t="s">
        <v>65</v>
      </c>
      <c r="E28" s="90">
        <v>1</v>
      </c>
      <c r="F28" s="87"/>
      <c r="G28" s="88">
        <f t="shared" si="3"/>
        <v>0</v>
      </c>
    </row>
    <row r="29" spans="1:7" ht="12.75">
      <c r="A29" s="5">
        <f t="shared" si="2"/>
        <v>23</v>
      </c>
      <c r="B29" s="136" t="s">
        <v>66</v>
      </c>
      <c r="C29" s="137"/>
      <c r="D29" s="86" t="s">
        <v>65</v>
      </c>
      <c r="E29" s="90">
        <v>1</v>
      </c>
      <c r="F29" s="87"/>
      <c r="G29" s="88">
        <f t="shared" si="3"/>
        <v>0</v>
      </c>
    </row>
    <row r="30" spans="1:7" s="94" customFormat="1" ht="24" customHeight="1">
      <c r="A30" s="149" t="s">
        <v>109</v>
      </c>
      <c r="B30" s="150"/>
      <c r="C30" s="150"/>
      <c r="D30" s="150"/>
      <c r="E30" s="150"/>
      <c r="F30" s="151"/>
      <c r="G30" s="93">
        <f>SUMIF(G10:G29,"&lt;&gt;NOR",G10:G29)</f>
        <v>0</v>
      </c>
    </row>
  </sheetData>
  <mergeCells count="31">
    <mergeCell ref="B26:C26"/>
    <mergeCell ref="B16:C16"/>
    <mergeCell ref="B19:C19"/>
    <mergeCell ref="B20:C20"/>
    <mergeCell ref="B21:C21"/>
    <mergeCell ref="B15:C15"/>
    <mergeCell ref="B22:C22"/>
    <mergeCell ref="B23:C23"/>
    <mergeCell ref="B24:C24"/>
    <mergeCell ref="B25:C25"/>
    <mergeCell ref="A1:E1"/>
    <mergeCell ref="F1:G1"/>
    <mergeCell ref="B5:C5"/>
    <mergeCell ref="A4:G4"/>
    <mergeCell ref="A6:D6"/>
    <mergeCell ref="B27:C27"/>
    <mergeCell ref="B28:C28"/>
    <mergeCell ref="B29:C29"/>
    <mergeCell ref="A30:F30"/>
    <mergeCell ref="C2:G2"/>
    <mergeCell ref="C3:G3"/>
    <mergeCell ref="B17:C17"/>
    <mergeCell ref="B18:C18"/>
    <mergeCell ref="B7:C7"/>
    <mergeCell ref="B8:C8"/>
    <mergeCell ref="B9:C9"/>
    <mergeCell ref="B10:C10"/>
    <mergeCell ref="B11:C11"/>
    <mergeCell ref="B12:C12"/>
    <mergeCell ref="B13:C13"/>
    <mergeCell ref="B14:C14"/>
  </mergeCells>
  <printOptions/>
  <pageMargins left="0.5905511811023623" right="0.5905511811023623" top="0.7874015748031497" bottom="0.7874015748031497" header="0.31496062992125984" footer="0.31496062992125984"/>
  <pageSetup fitToHeight="1" fitToWidth="1"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4"/>
  <sheetViews>
    <sheetView tabSelected="1" workbookViewId="0" topLeftCell="A1">
      <selection activeCell="A19" sqref="A19:D22"/>
    </sheetView>
  </sheetViews>
  <sheetFormatPr defaultColWidth="9.00390625" defaultRowHeight="12.75"/>
  <cols>
    <col min="1" max="5" width="11.75390625" style="0" customWidth="1"/>
    <col min="6" max="7" width="10.75390625" style="73" customWidth="1"/>
    <col min="8" max="11" width="10.75390625" style="0" customWidth="1"/>
    <col min="48" max="48" width="93.125" style="0" customWidth="1"/>
  </cols>
  <sheetData>
    <row r="1" spans="1:8" ht="18" customHeight="1">
      <c r="A1" s="143" t="s">
        <v>43</v>
      </c>
      <c r="B1" s="144"/>
      <c r="C1" s="144"/>
      <c r="D1" s="144"/>
      <c r="E1" s="144"/>
      <c r="F1" s="145" t="s">
        <v>45</v>
      </c>
      <c r="G1" s="146"/>
      <c r="H1" s="2"/>
    </row>
    <row r="2" spans="1:8" ht="15" customHeight="1">
      <c r="A2" s="168" t="s">
        <v>71</v>
      </c>
      <c r="B2" s="169"/>
      <c r="C2" s="169"/>
      <c r="D2" s="169"/>
      <c r="E2" s="169"/>
      <c r="F2" s="169"/>
      <c r="G2" s="170"/>
      <c r="H2" s="2"/>
    </row>
    <row r="3" spans="1:7" ht="15.75">
      <c r="A3" s="162" t="s">
        <v>42</v>
      </c>
      <c r="B3" s="163"/>
      <c r="C3" s="163"/>
      <c r="D3" s="155" t="s">
        <v>72</v>
      </c>
      <c r="E3" s="155"/>
      <c r="F3" s="155"/>
      <c r="G3" s="171"/>
    </row>
    <row r="4" spans="1:7" s="89" customFormat="1" ht="4.5" customHeight="1">
      <c r="A4" s="135"/>
      <c r="B4" s="135"/>
      <c r="C4" s="135"/>
      <c r="D4" s="135"/>
      <c r="E4" s="135"/>
      <c r="F4" s="135"/>
      <c r="G4" s="135"/>
    </row>
    <row r="5" spans="1:7" ht="25.5" customHeight="1">
      <c r="A5" s="75" t="s">
        <v>39</v>
      </c>
      <c r="B5" s="165" t="s">
        <v>40</v>
      </c>
      <c r="C5" s="166"/>
      <c r="D5" s="166"/>
      <c r="E5" s="167"/>
      <c r="F5" s="172" t="s">
        <v>3</v>
      </c>
      <c r="G5" s="172"/>
    </row>
    <row r="6" spans="1:7" ht="25.5" customHeight="1">
      <c r="A6" s="173" t="s">
        <v>47</v>
      </c>
      <c r="B6" s="164" t="s">
        <v>96</v>
      </c>
      <c r="C6" s="164"/>
      <c r="D6" s="164"/>
      <c r="E6" s="164"/>
      <c r="F6" s="153">
        <f>'III.NP. 4-učebny'!G30</f>
        <v>0</v>
      </c>
      <c r="G6" s="153"/>
    </row>
    <row r="7" spans="1:7" ht="25.5" customHeight="1">
      <c r="A7" s="174"/>
      <c r="B7" s="164" t="s">
        <v>98</v>
      </c>
      <c r="C7" s="164"/>
      <c r="D7" s="164"/>
      <c r="E7" s="164"/>
      <c r="F7" s="153">
        <f>F6</f>
        <v>0</v>
      </c>
      <c r="G7" s="153"/>
    </row>
    <row r="8" spans="1:7" ht="25.5" customHeight="1">
      <c r="A8" s="174"/>
      <c r="B8" s="164" t="s">
        <v>99</v>
      </c>
      <c r="C8" s="164"/>
      <c r="D8" s="164"/>
      <c r="E8" s="164"/>
      <c r="F8" s="153">
        <f>F6</f>
        <v>0</v>
      </c>
      <c r="G8" s="153"/>
    </row>
    <row r="9" spans="1:7" ht="25.5" customHeight="1">
      <c r="A9" s="175"/>
      <c r="B9" s="164" t="s">
        <v>100</v>
      </c>
      <c r="C9" s="164"/>
      <c r="D9" s="164"/>
      <c r="E9" s="164"/>
      <c r="F9" s="153">
        <f>F6</f>
        <v>0</v>
      </c>
      <c r="G9" s="153"/>
    </row>
    <row r="10" spans="1:7" ht="25.5" customHeight="1">
      <c r="A10" s="173" t="s">
        <v>48</v>
      </c>
      <c r="B10" s="164" t="s">
        <v>102</v>
      </c>
      <c r="C10" s="164"/>
      <c r="D10" s="164"/>
      <c r="E10" s="164"/>
      <c r="F10" s="153">
        <f>'II.NP. 4-učebny'!G30</f>
        <v>0</v>
      </c>
      <c r="G10" s="153"/>
    </row>
    <row r="11" spans="1:7" ht="25.5" customHeight="1">
      <c r="A11" s="174"/>
      <c r="B11" s="164" t="s">
        <v>103</v>
      </c>
      <c r="C11" s="164"/>
      <c r="D11" s="164"/>
      <c r="E11" s="164"/>
      <c r="F11" s="153">
        <f>F10</f>
        <v>0</v>
      </c>
      <c r="G11" s="153"/>
    </row>
    <row r="12" spans="1:7" ht="25.5" customHeight="1">
      <c r="A12" s="174"/>
      <c r="B12" s="164" t="s">
        <v>104</v>
      </c>
      <c r="C12" s="164"/>
      <c r="D12" s="164"/>
      <c r="E12" s="164"/>
      <c r="F12" s="153">
        <f>F10</f>
        <v>0</v>
      </c>
      <c r="G12" s="153"/>
    </row>
    <row r="13" spans="1:7" ht="25.5" customHeight="1">
      <c r="A13" s="175"/>
      <c r="B13" s="164" t="s">
        <v>105</v>
      </c>
      <c r="C13" s="164"/>
      <c r="D13" s="164"/>
      <c r="E13" s="164"/>
      <c r="F13" s="153">
        <f>F10</f>
        <v>0</v>
      </c>
      <c r="G13" s="153"/>
    </row>
    <row r="14" spans="1:7" ht="25.5" customHeight="1">
      <c r="A14" s="177" t="s">
        <v>41</v>
      </c>
      <c r="B14" s="178"/>
      <c r="C14" s="178"/>
      <c r="D14" s="178"/>
      <c r="E14" s="179"/>
      <c r="F14" s="176">
        <f>SUM(F6:G13)</f>
        <v>0</v>
      </c>
      <c r="G14" s="176"/>
    </row>
    <row r="15" spans="5:7" ht="12.75">
      <c r="E15" s="76"/>
      <c r="F15" s="77"/>
      <c r="G15" s="77"/>
    </row>
    <row r="16" spans="1:20" ht="12.75">
      <c r="A16" s="2"/>
      <c r="B16" s="4" t="s">
        <v>0</v>
      </c>
      <c r="C16" s="3" t="s">
        <v>0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ht="25.5" customHeight="1">
      <c r="A17" s="25" t="s">
        <v>49</v>
      </c>
      <c r="B17" s="159"/>
      <c r="C17" s="159"/>
      <c r="D17" s="83" t="s">
        <v>50</v>
      </c>
      <c r="E17" s="155"/>
      <c r="F17" s="155"/>
      <c r="G17" s="84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t="85.5" customHeight="1">
      <c r="A18" s="2"/>
      <c r="B18" s="160"/>
      <c r="C18" s="160"/>
      <c r="D18" s="2"/>
      <c r="E18" s="156"/>
      <c r="F18" s="156"/>
      <c r="G18" s="84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30" ht="12.75">
      <c r="A19" s="161" t="s">
        <v>51</v>
      </c>
      <c r="B19" s="161"/>
      <c r="C19" s="161"/>
      <c r="D19" s="161"/>
      <c r="E19" s="158" t="s">
        <v>52</v>
      </c>
      <c r="F19" s="158"/>
      <c r="G19" s="158"/>
      <c r="AD19" t="s">
        <v>2</v>
      </c>
    </row>
    <row r="20" spans="1:7" ht="12.75">
      <c r="A20" s="161" t="s">
        <v>53</v>
      </c>
      <c r="B20" s="161"/>
      <c r="C20" s="161"/>
      <c r="D20" s="161"/>
      <c r="E20" s="157" t="s">
        <v>67</v>
      </c>
      <c r="F20" s="157"/>
      <c r="G20" s="157"/>
    </row>
    <row r="21" spans="1:7" ht="12.75">
      <c r="A21" s="161" t="s">
        <v>54</v>
      </c>
      <c r="B21" s="161"/>
      <c r="C21" s="161"/>
      <c r="D21" s="161"/>
      <c r="E21" s="157" t="s">
        <v>68</v>
      </c>
      <c r="F21" s="157"/>
      <c r="G21" s="157"/>
    </row>
    <row r="22" spans="1:7" ht="12.75">
      <c r="A22" s="161" t="s">
        <v>55</v>
      </c>
      <c r="B22" s="161"/>
      <c r="C22" s="161"/>
      <c r="D22" s="161"/>
      <c r="E22" s="158" t="s">
        <v>59</v>
      </c>
      <c r="F22" s="158"/>
      <c r="G22" s="158"/>
    </row>
    <row r="23" spans="1:7" ht="12.75">
      <c r="A23" s="154"/>
      <c r="B23" s="154"/>
      <c r="C23" s="154"/>
      <c r="D23" s="154"/>
      <c r="E23" s="154"/>
      <c r="F23" s="154"/>
      <c r="G23" s="154"/>
    </row>
    <row r="24" spans="5:7" ht="12.75">
      <c r="E24" s="76"/>
      <c r="F24" s="77"/>
      <c r="G24" s="77"/>
    </row>
  </sheetData>
  <mergeCells count="41">
    <mergeCell ref="A19:D19"/>
    <mergeCell ref="A20:D20"/>
    <mergeCell ref="A21:D21"/>
    <mergeCell ref="A22:D22"/>
    <mergeCell ref="B10:E10"/>
    <mergeCell ref="A14:E14"/>
    <mergeCell ref="A10:A13"/>
    <mergeCell ref="B11:E11"/>
    <mergeCell ref="F11:G11"/>
    <mergeCell ref="B12:E12"/>
    <mergeCell ref="F12:G12"/>
    <mergeCell ref="B13:E13"/>
    <mergeCell ref="F13:G13"/>
    <mergeCell ref="F1:G1"/>
    <mergeCell ref="A1:E1"/>
    <mergeCell ref="A3:C3"/>
    <mergeCell ref="B6:E6"/>
    <mergeCell ref="B5:E5"/>
    <mergeCell ref="A2:G2"/>
    <mergeCell ref="D3:G3"/>
    <mergeCell ref="F5:G5"/>
    <mergeCell ref="F6:G6"/>
    <mergeCell ref="A6:A9"/>
    <mergeCell ref="A4:G4"/>
    <mergeCell ref="B7:E7"/>
    <mergeCell ref="F7:G7"/>
    <mergeCell ref="B8:E8"/>
    <mergeCell ref="F8:G8"/>
    <mergeCell ref="B9:E9"/>
    <mergeCell ref="F9:G9"/>
    <mergeCell ref="A23:G23"/>
    <mergeCell ref="E17:F17"/>
    <mergeCell ref="E18:F18"/>
    <mergeCell ref="E21:G21"/>
    <mergeCell ref="E22:G22"/>
    <mergeCell ref="B17:C17"/>
    <mergeCell ref="B18:C18"/>
    <mergeCell ref="E19:G19"/>
    <mergeCell ref="E20:G20"/>
    <mergeCell ref="F14:G14"/>
    <mergeCell ref="F10:G10"/>
  </mergeCells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</dc:creator>
  <cp:keywords/>
  <dc:description/>
  <cp:lastModifiedBy>Nezmeškal Vladimír</cp:lastModifiedBy>
  <cp:lastPrinted>2019-05-14T11:15:04Z</cp:lastPrinted>
  <dcterms:created xsi:type="dcterms:W3CDTF">2019-02-07T14:45:20Z</dcterms:created>
  <dcterms:modified xsi:type="dcterms:W3CDTF">2019-06-04T14:31:30Z</dcterms:modified>
  <cp:category/>
  <cp:version/>
  <cp:contentType/>
  <cp:contentStatus/>
</cp:coreProperties>
</file>